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comments3.xml" ContentType="application/vnd.openxmlformats-officedocument.spreadsheetml.comments+xml"/>
  <Override PartName="/xl/threadedComments/threadedComment2.xml" ContentType="application/vnd.ms-excel.threadedcomments+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O:\CITT\Cases\SIMA\RR-2025-004\Working Files\Research\Questionnaires\4. Questionnaires - Final\"/>
    </mc:Choice>
  </mc:AlternateContent>
  <xr:revisionPtr revIDLastSave="0" documentId="13_ncr:1_{6B61850C-72B0-4E20-A9A4-6E98C7D72772}" xr6:coauthVersionLast="47" xr6:coauthVersionMax="47" xr10:uidLastSave="{00000000-0000-0000-0000-000000000000}"/>
  <workbookProtection workbookAlgorithmName="SHA-512" workbookHashValue="BNApT+GYgZr02Je6myBaWLkk2Q7oLd3QDFC2XQhIxquoGl2PQjX9xgnN9FCCpO56X63Gf4HpVt3G5ZmZbi2KKg==" workbookSaltValue="SVkffcHOJXvccgbSCa48FA==" workbookSpinCount="100000" lockStructure="1"/>
  <bookViews>
    <workbookView xWindow="-120" yWindow="-120" windowWidth="29040" windowHeight="15720" tabRatio="907" firstSheet="1" activeTab="1" xr2:uid="{C5891CD3-0E1B-4A35-B74B-8A6F66005F71}"/>
  </bookViews>
  <sheets>
    <sheet name="Variables" sheetId="80" state="hidden" r:id="rId1"/>
    <sheet name="Intro" sheetId="81" r:id="rId2"/>
    <sheet name="Info" sheetId="82" r:id="rId3"/>
    <sheet name="Public" sheetId="83" r:id="rId4"/>
    <sheet name="Grades•Nuances" sheetId="124" state="hidden" r:id="rId5"/>
    <sheet name="AddPub" sheetId="84" r:id="rId6"/>
    <sheet name="Pro" sheetId="120" r:id="rId7"/>
    <sheet name="Begin" sheetId="93" state="hidden" r:id="rId8"/>
    <sheet name="BeginTURKIYE" sheetId="136" state="hidden" r:id="rId9"/>
    <sheet name="TUR" sheetId="105" r:id="rId10"/>
    <sheet name="TUR (Atakaş Çelik)" sheetId="135" r:id="rId11"/>
    <sheet name="TUR (Tatmetal Çelik)" sheetId="134" r:id="rId12"/>
    <sheet name="TUR (Borçelik Çelik)" sheetId="127" r:id="rId13"/>
    <sheet name="EndTURKIYE" sheetId="137" state="hidden" r:id="rId14"/>
    <sheet name="VNM" sheetId="130" r:id="rId15"/>
    <sheet name="VNM - OLD" sheetId="125" state="hidden" r:id="rId16"/>
    <sheet name="COR I " sheetId="131" r:id="rId17"/>
    <sheet name="US•ÉU" sheetId="132" r:id="rId18"/>
    <sheet name="US•ÉU - OLD" sheetId="121" state="hidden" r:id="rId19"/>
    <sheet name="Other•Autre - OLD" sheetId="122" state="hidden" r:id="rId20"/>
    <sheet name="Other•Autre" sheetId="133" r:id="rId21"/>
    <sheet name="End" sheetId="94" state="hidden" r:id="rId22"/>
    <sheet name="Invent•Stock" sheetId="92" r:id="rId23"/>
    <sheet name="AddPro" sheetId="123" r:id="rId24"/>
    <sheet name="Confirm" sheetId="90" r:id="rId25"/>
    <sheet name="DBFirm" sheetId="138" state="hidden" r:id="rId26"/>
    <sheet name="DBSales" sheetId="139" state="hidden" r:id="rId27"/>
  </sheets>
  <definedNames>
    <definedName name="assofirm">#REF!</definedName>
    <definedName name="AssoFirms">#REF!</definedName>
    <definedName name="cogm">#REF!</definedName>
    <definedName name="cogs">#REF!</definedName>
    <definedName name="demp">#REF!</definedName>
    <definedName name="fexp">#REF!</definedName>
    <definedName name="gsa">#REF!</definedName>
    <definedName name="iemp">#REF!</definedName>
    <definedName name="ndpv">#REF!</definedName>
    <definedName name="ndsv">#REF!</definedName>
    <definedName name="nsv">#REF!</definedName>
    <definedName name="POR">#REF!</definedName>
    <definedName name="ppc">#REF!</definedName>
    <definedName name="_xlnm.Print_Area" localSheetId="23">AddPro!$B$1:$L$62</definedName>
    <definedName name="_xlnm.Print_Area" localSheetId="5">AddPub!$B$1:$L$62</definedName>
    <definedName name="_xlnm.Print_Area" localSheetId="24">Confirm!$B$1:$L$68</definedName>
    <definedName name="_xlnm.Print_Area" localSheetId="16">'COR I '!$B$1:$L$78</definedName>
    <definedName name="_xlnm.Print_Area" localSheetId="4">'Grades•Nuances'!$B$1:$L$35</definedName>
    <definedName name="_xlnm.Print_Area" localSheetId="2">Info!$B$1:$L$91</definedName>
    <definedName name="_xlnm.Print_Area" localSheetId="1">Intro!$B$1:$L$142</definedName>
    <definedName name="_xlnm.Print_Area" localSheetId="22">'Invent•Stock'!$B$1:$L$99</definedName>
    <definedName name="_xlnm.Print_Area" localSheetId="20">'Other•Autre'!$B$1:$L$78</definedName>
    <definedName name="_xlnm.Print_Area" localSheetId="19">'Other•Autre - OLD'!$B$1:$L$62</definedName>
    <definedName name="_xlnm.Print_Area" localSheetId="6">Pro!$B$1:$L$79</definedName>
    <definedName name="_xlnm.Print_Area" localSheetId="3">Public!$B$1:$L$402</definedName>
    <definedName name="_xlnm.Print_Area" localSheetId="9">TUR!$B$1:$L$78</definedName>
    <definedName name="_xlnm.Print_Area" localSheetId="10">'TUR (Atakaş Çelik)'!$B$1:$L$78</definedName>
    <definedName name="_xlnm.Print_Area" localSheetId="12">'TUR (Borçelik Çelik)'!$B$1:$L$78</definedName>
    <definedName name="_xlnm.Print_Area" localSheetId="11">'TUR (Tatmetal Çelik)'!$B$1:$L$78</definedName>
    <definedName name="_xlnm.Print_Area" localSheetId="17">'US•ÉU'!$B$1:$L$78</definedName>
    <definedName name="_xlnm.Print_Area" localSheetId="18">'US•ÉU - OLD'!$B$1:$L$62</definedName>
    <definedName name="_xlnm.Print_Area" localSheetId="14">VNM!$B$1:$L$78</definedName>
    <definedName name="_xlnm.Print_Area" localSheetId="15">'VNM - OLD'!$B$1:$L$62</definedName>
    <definedName name="_xlnm.Print_Titles" localSheetId="23">AddPro!$1:$7</definedName>
    <definedName name="_xlnm.Print_Titles" localSheetId="5">AddPub!$1:$7</definedName>
    <definedName name="_xlnm.Print_Titles" localSheetId="24">Confirm!$1:$7</definedName>
    <definedName name="_xlnm.Print_Titles" localSheetId="16">'COR I '!$1:$8</definedName>
    <definedName name="_xlnm.Print_Titles" localSheetId="4">'Grades•Nuances'!$1:$7</definedName>
    <definedName name="_xlnm.Print_Titles" localSheetId="2">Info!$1:$7</definedName>
    <definedName name="_xlnm.Print_Titles" localSheetId="1">Intro!$1:$7</definedName>
    <definedName name="_xlnm.Print_Titles" localSheetId="22">'Invent•Stock'!$1:$7</definedName>
    <definedName name="_xlnm.Print_Titles" localSheetId="20">'Other•Autre'!$1:$8</definedName>
    <definedName name="_xlnm.Print_Titles" localSheetId="19">'Other•Autre - OLD'!$1:$7</definedName>
    <definedName name="_xlnm.Print_Titles" localSheetId="6">Pro!$1:$7</definedName>
    <definedName name="_xlnm.Print_Titles" localSheetId="3">Public!$1:$7</definedName>
    <definedName name="_xlnm.Print_Titles" localSheetId="9">TUR!$1:$8</definedName>
    <definedName name="_xlnm.Print_Titles" localSheetId="10">'TUR (Atakaş Çelik)'!$1:$8</definedName>
    <definedName name="_xlnm.Print_Titles" localSheetId="12">'TUR (Borçelik Çelik)'!$1:$8</definedName>
    <definedName name="_xlnm.Print_Titles" localSheetId="11">'TUR (Tatmetal Çelik)'!$1:$8</definedName>
    <definedName name="_xlnm.Print_Titles" localSheetId="17">'US•ÉU'!$1:$8</definedName>
    <definedName name="_xlnm.Print_Titles" localSheetId="18">'US•ÉU - OLD'!$1:$7</definedName>
    <definedName name="_xlnm.Print_Titles" localSheetId="14">VNM!$1:$8</definedName>
    <definedName name="_xlnm.Print_Titles" localSheetId="15">'VNM - OLD'!$1:$8</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20" i="138" l="1"/>
  <c r="K20" i="138"/>
  <c r="J20" i="138"/>
  <c r="L19" i="138"/>
  <c r="K19" i="138"/>
  <c r="J19" i="138"/>
  <c r="L18" i="138"/>
  <c r="K18" i="138"/>
  <c r="J18" i="138"/>
  <c r="L17" i="138"/>
  <c r="K17" i="138"/>
  <c r="J17" i="138"/>
  <c r="L16" i="138"/>
  <c r="K16" i="138"/>
  <c r="J16" i="138"/>
  <c r="L15" i="138"/>
  <c r="K15" i="138"/>
  <c r="J15" i="138"/>
  <c r="L14" i="138"/>
  <c r="K14" i="138"/>
  <c r="J14" i="138"/>
  <c r="F14" i="138"/>
  <c r="F15" i="138" s="1"/>
  <c r="L13" i="138"/>
  <c r="K13" i="138"/>
  <c r="J13" i="138"/>
  <c r="L12" i="138"/>
  <c r="K12" i="138"/>
  <c r="J12" i="138"/>
  <c r="L11" i="138"/>
  <c r="K11" i="138"/>
  <c r="J11" i="138"/>
  <c r="L10" i="138"/>
  <c r="K10" i="138"/>
  <c r="J10" i="138"/>
  <c r="L9" i="138"/>
  <c r="K9" i="138"/>
  <c r="J9" i="138"/>
  <c r="L8" i="138"/>
  <c r="K8" i="138"/>
  <c r="J8" i="138"/>
  <c r="L7" i="138"/>
  <c r="K7" i="138"/>
  <c r="J7" i="138"/>
  <c r="L6" i="138"/>
  <c r="K6" i="138"/>
  <c r="J6" i="138"/>
  <c r="G6" i="138"/>
  <c r="G7" i="138" s="1"/>
  <c r="G8" i="138" s="1"/>
  <c r="G9" i="138" s="1"/>
  <c r="G10" i="138" s="1"/>
  <c r="G11" i="138" s="1"/>
  <c r="G12" i="138" s="1"/>
  <c r="G13" i="138" s="1"/>
  <c r="G14" i="138" s="1"/>
  <c r="G15" i="138" s="1"/>
  <c r="G16" i="138" s="1"/>
  <c r="G17" i="138" s="1"/>
  <c r="G18" i="138" s="1"/>
  <c r="G19" i="138" s="1"/>
  <c r="G20" i="138" s="1"/>
  <c r="A6" i="138"/>
  <c r="A7" i="138" s="1"/>
  <c r="A8" i="138" s="1"/>
  <c r="A9" i="138" s="1"/>
  <c r="A10" i="138" s="1"/>
  <c r="A11" i="138" s="1"/>
  <c r="A12" i="138" s="1"/>
  <c r="A13" i="138" s="1"/>
  <c r="A14" i="138" s="1"/>
  <c r="A15" i="138" s="1"/>
  <c r="A16" i="138" s="1"/>
  <c r="A17" i="138" s="1"/>
  <c r="A18" i="138" s="1"/>
  <c r="A19" i="138" s="1"/>
  <c r="A20" i="138" s="1"/>
  <c r="S64" i="139"/>
  <c r="R64" i="139"/>
  <c r="Q64" i="139"/>
  <c r="N64" i="139"/>
  <c r="M64" i="139"/>
  <c r="L64" i="139"/>
  <c r="S53" i="139"/>
  <c r="AC53" i="139" s="1"/>
  <c r="R53" i="139"/>
  <c r="AB53" i="139" s="1"/>
  <c r="Q53" i="139"/>
  <c r="AA53" i="139" s="1"/>
  <c r="N53" i="139"/>
  <c r="M53" i="139"/>
  <c r="L53" i="139"/>
  <c r="S52" i="139"/>
  <c r="AC52" i="139" s="1"/>
  <c r="R52" i="139"/>
  <c r="AB52" i="139" s="1"/>
  <c r="Q52" i="139"/>
  <c r="AA52" i="139" s="1"/>
  <c r="N52" i="139"/>
  <c r="M52" i="139"/>
  <c r="L52" i="139"/>
  <c r="S51" i="139"/>
  <c r="AC51" i="139" s="1"/>
  <c r="R51" i="139"/>
  <c r="W51" i="139" s="1"/>
  <c r="Q51" i="139"/>
  <c r="AA51" i="139" s="1"/>
  <c r="N51" i="139"/>
  <c r="M51" i="139"/>
  <c r="L51" i="139"/>
  <c r="V51" i="139" s="1"/>
  <c r="AC50" i="139"/>
  <c r="AB50" i="139"/>
  <c r="AA50" i="139"/>
  <c r="S50" i="139"/>
  <c r="R50" i="139"/>
  <c r="Q50" i="139"/>
  <c r="N50" i="139"/>
  <c r="M50" i="139"/>
  <c r="L50" i="139"/>
  <c r="S49" i="139"/>
  <c r="AC49" i="139" s="1"/>
  <c r="R49" i="139"/>
  <c r="W49" i="139" s="1"/>
  <c r="Q49" i="139"/>
  <c r="V49" i="139" s="1"/>
  <c r="N49" i="139"/>
  <c r="M49" i="139"/>
  <c r="L49" i="139"/>
  <c r="S48" i="139"/>
  <c r="AC48" i="139" s="1"/>
  <c r="R48" i="139"/>
  <c r="AB48" i="139" s="1"/>
  <c r="Q48" i="139"/>
  <c r="AA48" i="139" s="1"/>
  <c r="N48" i="139"/>
  <c r="X48" i="139" s="1"/>
  <c r="M48" i="139"/>
  <c r="W48" i="139" s="1"/>
  <c r="L48" i="139"/>
  <c r="V48" i="139" s="1"/>
  <c r="G48" i="139"/>
  <c r="S47" i="139"/>
  <c r="AC47" i="139" s="1"/>
  <c r="R47" i="139"/>
  <c r="AB47" i="139" s="1"/>
  <c r="Q47" i="139"/>
  <c r="AA47" i="139" s="1"/>
  <c r="N47" i="139"/>
  <c r="M47" i="139"/>
  <c r="L47" i="139"/>
  <c r="AC46" i="139"/>
  <c r="AB46" i="139"/>
  <c r="S46" i="139"/>
  <c r="R46" i="139"/>
  <c r="Q46" i="139"/>
  <c r="AA46" i="139" s="1"/>
  <c r="N46" i="139"/>
  <c r="M46" i="139"/>
  <c r="L46" i="139"/>
  <c r="AA45" i="139"/>
  <c r="S45" i="139"/>
  <c r="AC45" i="139" s="1"/>
  <c r="R45" i="139"/>
  <c r="AB45" i="139" s="1"/>
  <c r="Q45" i="139"/>
  <c r="N45" i="139"/>
  <c r="M45" i="139"/>
  <c r="L45" i="139"/>
  <c r="V45" i="139" s="1"/>
  <c r="S44" i="139"/>
  <c r="AC44" i="139" s="1"/>
  <c r="R44" i="139"/>
  <c r="AB44" i="139" s="1"/>
  <c r="Q44" i="139"/>
  <c r="V44" i="139" s="1"/>
  <c r="N44" i="139"/>
  <c r="M44" i="139"/>
  <c r="L44" i="139"/>
  <c r="S43" i="139"/>
  <c r="AC43" i="139" s="1"/>
  <c r="R43" i="139"/>
  <c r="AB43" i="139" s="1"/>
  <c r="Q43" i="139"/>
  <c r="AA43" i="139" s="1"/>
  <c r="N43" i="139"/>
  <c r="M43" i="139"/>
  <c r="W43" i="139" s="1"/>
  <c r="L43" i="139"/>
  <c r="AC42" i="139"/>
  <c r="AB42" i="139"/>
  <c r="S42" i="139"/>
  <c r="R42" i="139"/>
  <c r="Q42" i="139"/>
  <c r="AA42" i="139" s="1"/>
  <c r="N42" i="139"/>
  <c r="M42" i="139"/>
  <c r="L42" i="139"/>
  <c r="AA41" i="139"/>
  <c r="S41" i="139"/>
  <c r="AC41" i="139" s="1"/>
  <c r="R41" i="139"/>
  <c r="AB41" i="139" s="1"/>
  <c r="Q41" i="139"/>
  <c r="N41" i="139"/>
  <c r="M41" i="139"/>
  <c r="L41" i="139"/>
  <c r="S40" i="139"/>
  <c r="AC40" i="139" s="1"/>
  <c r="R40" i="139"/>
  <c r="AB40" i="139" s="1"/>
  <c r="Q40" i="139"/>
  <c r="AA40" i="139" s="1"/>
  <c r="N40" i="139"/>
  <c r="M40" i="139"/>
  <c r="L40" i="139"/>
  <c r="S39" i="139"/>
  <c r="AC39" i="139" s="1"/>
  <c r="R39" i="139"/>
  <c r="AB39" i="139" s="1"/>
  <c r="Q39" i="139"/>
  <c r="AA39" i="139" s="1"/>
  <c r="N39" i="139"/>
  <c r="M39" i="139"/>
  <c r="L39" i="139"/>
  <c r="AC38" i="139"/>
  <c r="AB38" i="139"/>
  <c r="S38" i="139"/>
  <c r="R38" i="139"/>
  <c r="Q38" i="139"/>
  <c r="AA38" i="139" s="1"/>
  <c r="N38" i="139"/>
  <c r="M38" i="139"/>
  <c r="L38" i="139"/>
  <c r="AA37" i="139"/>
  <c r="S37" i="139"/>
  <c r="AC37" i="139" s="1"/>
  <c r="R37" i="139"/>
  <c r="W37" i="139" s="1"/>
  <c r="Q37" i="139"/>
  <c r="N37" i="139"/>
  <c r="M37" i="139"/>
  <c r="L37" i="139"/>
  <c r="V37" i="139" s="1"/>
  <c r="S36" i="139"/>
  <c r="AC36" i="139" s="1"/>
  <c r="R36" i="139"/>
  <c r="W36" i="139" s="1"/>
  <c r="Q36" i="139"/>
  <c r="V36" i="139" s="1"/>
  <c r="N36" i="139"/>
  <c r="M36" i="139"/>
  <c r="L36" i="139"/>
  <c r="S35" i="139"/>
  <c r="AC35" i="139" s="1"/>
  <c r="R35" i="139"/>
  <c r="AB35" i="139" s="1"/>
  <c r="Q35" i="139"/>
  <c r="AA35" i="139" s="1"/>
  <c r="N35" i="139"/>
  <c r="M35" i="139"/>
  <c r="L35" i="139"/>
  <c r="AC34" i="139"/>
  <c r="AB34" i="139"/>
  <c r="S34" i="139"/>
  <c r="R34" i="139"/>
  <c r="Q34" i="139"/>
  <c r="AA34" i="139" s="1"/>
  <c r="N34" i="139"/>
  <c r="M34" i="139"/>
  <c r="L34" i="139"/>
  <c r="AA33" i="139"/>
  <c r="S33" i="139"/>
  <c r="AC33" i="139" s="1"/>
  <c r="R33" i="139"/>
  <c r="W33" i="139" s="1"/>
  <c r="Q33" i="139"/>
  <c r="N33" i="139"/>
  <c r="M33" i="139"/>
  <c r="L33" i="139"/>
  <c r="S32" i="139"/>
  <c r="AC32" i="139" s="1"/>
  <c r="R32" i="139"/>
  <c r="AB32" i="139" s="1"/>
  <c r="Q32" i="139"/>
  <c r="AA32" i="139" s="1"/>
  <c r="N32" i="139"/>
  <c r="M32" i="139"/>
  <c r="L32" i="139"/>
  <c r="S31" i="139"/>
  <c r="AC31" i="139" s="1"/>
  <c r="R31" i="139"/>
  <c r="AB31" i="139" s="1"/>
  <c r="Q31" i="139"/>
  <c r="AA31" i="139" s="1"/>
  <c r="N31" i="139"/>
  <c r="M31" i="139"/>
  <c r="L31" i="139"/>
  <c r="AC30" i="139"/>
  <c r="AB30" i="139"/>
  <c r="S30" i="139"/>
  <c r="R30" i="139"/>
  <c r="Q30" i="139"/>
  <c r="AA30" i="139" s="1"/>
  <c r="N30" i="139"/>
  <c r="X30" i="139" s="1"/>
  <c r="M30" i="139"/>
  <c r="L30" i="139"/>
  <c r="AA29" i="139"/>
  <c r="S29" i="139"/>
  <c r="X29" i="139" s="1"/>
  <c r="R29" i="139"/>
  <c r="AB29" i="139" s="1"/>
  <c r="Q29" i="139"/>
  <c r="N29" i="139"/>
  <c r="M29" i="139"/>
  <c r="L29" i="139"/>
  <c r="S28" i="139"/>
  <c r="AC28" i="139" s="1"/>
  <c r="R28" i="139"/>
  <c r="AB28" i="139" s="1"/>
  <c r="Q28" i="139"/>
  <c r="V28" i="139" s="1"/>
  <c r="N28" i="139"/>
  <c r="M28" i="139"/>
  <c r="L28" i="139"/>
  <c r="S27" i="139"/>
  <c r="AC27" i="139" s="1"/>
  <c r="R27" i="139"/>
  <c r="AB27" i="139" s="1"/>
  <c r="Q27" i="139"/>
  <c r="AA27" i="139" s="1"/>
  <c r="N27" i="139"/>
  <c r="M27" i="139"/>
  <c r="W27" i="139" s="1"/>
  <c r="L27" i="139"/>
  <c r="V27" i="139" s="1"/>
  <c r="AC26" i="139"/>
  <c r="AB26" i="139"/>
  <c r="S26" i="139"/>
  <c r="R26" i="139"/>
  <c r="Q26" i="139"/>
  <c r="AA26" i="139" s="1"/>
  <c r="N26" i="139"/>
  <c r="M26" i="139"/>
  <c r="L26" i="139"/>
  <c r="AA25" i="139"/>
  <c r="S25" i="139"/>
  <c r="AC25" i="139" s="1"/>
  <c r="R25" i="139"/>
  <c r="AB25" i="139" s="1"/>
  <c r="Q25" i="139"/>
  <c r="N25" i="139"/>
  <c r="M25" i="139"/>
  <c r="L25" i="139"/>
  <c r="S24" i="139"/>
  <c r="AC24" i="139" s="1"/>
  <c r="R24" i="139"/>
  <c r="AB24" i="139" s="1"/>
  <c r="Q24" i="139"/>
  <c r="V24" i="139" s="1"/>
  <c r="N24" i="139"/>
  <c r="M24" i="139"/>
  <c r="L24" i="139"/>
  <c r="S23" i="139"/>
  <c r="AC23" i="139" s="1"/>
  <c r="R23" i="139"/>
  <c r="AB23" i="139" s="1"/>
  <c r="Q23" i="139"/>
  <c r="AA23" i="139" s="1"/>
  <c r="N23" i="139"/>
  <c r="M23" i="139"/>
  <c r="L23" i="139"/>
  <c r="AC22" i="139"/>
  <c r="AB22" i="139"/>
  <c r="S22" i="139"/>
  <c r="R22" i="139"/>
  <c r="Q22" i="139"/>
  <c r="AA22" i="139" s="1"/>
  <c r="N22" i="139"/>
  <c r="M22" i="139"/>
  <c r="L22" i="139"/>
  <c r="AA21" i="139"/>
  <c r="S21" i="139"/>
  <c r="X21" i="139" s="1"/>
  <c r="R21" i="139"/>
  <c r="W21" i="139" s="1"/>
  <c r="Q21" i="139"/>
  <c r="N21" i="139"/>
  <c r="M21" i="139"/>
  <c r="L21" i="139"/>
  <c r="V21" i="139" s="1"/>
  <c r="S20" i="139"/>
  <c r="AC20" i="139" s="1"/>
  <c r="R20" i="139"/>
  <c r="W20" i="139" s="1"/>
  <c r="Q20" i="139"/>
  <c r="AA20" i="139" s="1"/>
  <c r="N20" i="139"/>
  <c r="M20" i="139"/>
  <c r="L20" i="139"/>
  <c r="S19" i="139"/>
  <c r="AC19" i="139" s="1"/>
  <c r="R19" i="139"/>
  <c r="AB19" i="139" s="1"/>
  <c r="Q19" i="139"/>
  <c r="AA19" i="139" s="1"/>
  <c r="N19" i="139"/>
  <c r="M19" i="139"/>
  <c r="L19" i="139"/>
  <c r="AC18" i="139"/>
  <c r="AB18" i="139"/>
  <c r="S18" i="139"/>
  <c r="R18" i="139"/>
  <c r="Q18" i="139"/>
  <c r="AA18" i="139" s="1"/>
  <c r="N18" i="139"/>
  <c r="X18" i="139" s="1"/>
  <c r="M18" i="139"/>
  <c r="L18" i="139"/>
  <c r="AA17" i="139"/>
  <c r="S17" i="139"/>
  <c r="AC17" i="139" s="1"/>
  <c r="R17" i="139"/>
  <c r="AB17" i="139" s="1"/>
  <c r="Q17" i="139"/>
  <c r="N17" i="139"/>
  <c r="M17" i="139"/>
  <c r="L17" i="139"/>
  <c r="S16" i="139"/>
  <c r="AC16" i="139" s="1"/>
  <c r="R16" i="139"/>
  <c r="AB16" i="139" s="1"/>
  <c r="Q16" i="139"/>
  <c r="AA16" i="139" s="1"/>
  <c r="N16" i="139"/>
  <c r="M16" i="139"/>
  <c r="L16" i="139"/>
  <c r="S15" i="139"/>
  <c r="AC15" i="139" s="1"/>
  <c r="R15" i="139"/>
  <c r="AB15" i="139" s="1"/>
  <c r="Q15" i="139"/>
  <c r="AA15" i="139" s="1"/>
  <c r="N15" i="139"/>
  <c r="M15" i="139"/>
  <c r="L15" i="139"/>
  <c r="AC14" i="139"/>
  <c r="AB14" i="139"/>
  <c r="S14" i="139"/>
  <c r="R14" i="139"/>
  <c r="Q14" i="139"/>
  <c r="AA14" i="139" s="1"/>
  <c r="N14" i="139"/>
  <c r="X14" i="139" s="1"/>
  <c r="M14" i="139"/>
  <c r="L14" i="139"/>
  <c r="AA13" i="139"/>
  <c r="S13" i="139"/>
  <c r="AC13" i="139" s="1"/>
  <c r="R13" i="139"/>
  <c r="AB13" i="139" s="1"/>
  <c r="Q13" i="139"/>
  <c r="N13" i="139"/>
  <c r="M13" i="139"/>
  <c r="L13" i="139"/>
  <c r="S12" i="139"/>
  <c r="AC12" i="139" s="1"/>
  <c r="R12" i="139"/>
  <c r="AB12" i="139" s="1"/>
  <c r="Q12" i="139"/>
  <c r="AA12" i="139" s="1"/>
  <c r="N12" i="139"/>
  <c r="M12" i="139"/>
  <c r="L12" i="139"/>
  <c r="S11" i="139"/>
  <c r="AC11" i="139" s="1"/>
  <c r="R11" i="139"/>
  <c r="AB11" i="139" s="1"/>
  <c r="Q11" i="139"/>
  <c r="AA11" i="139" s="1"/>
  <c r="N11" i="139"/>
  <c r="M11" i="139"/>
  <c r="L11" i="139"/>
  <c r="AC10" i="139"/>
  <c r="AB10" i="139"/>
  <c r="S10" i="139"/>
  <c r="R10" i="139"/>
  <c r="Q10" i="139"/>
  <c r="AA10" i="139" s="1"/>
  <c r="N10" i="139"/>
  <c r="M10" i="139"/>
  <c r="L10" i="139"/>
  <c r="AA9" i="139"/>
  <c r="S9" i="139"/>
  <c r="AC9" i="139" s="1"/>
  <c r="R9" i="139"/>
  <c r="AB9" i="139" s="1"/>
  <c r="Q9" i="139"/>
  <c r="N9" i="139"/>
  <c r="M9" i="139"/>
  <c r="L9" i="139"/>
  <c r="S8" i="139"/>
  <c r="AC8" i="139" s="1"/>
  <c r="R8" i="139"/>
  <c r="AB8" i="139" s="1"/>
  <c r="Q8" i="139"/>
  <c r="AA8" i="139" s="1"/>
  <c r="N8" i="139"/>
  <c r="M8" i="139"/>
  <c r="L8" i="139"/>
  <c r="S7" i="139"/>
  <c r="AC7" i="139" s="1"/>
  <c r="R7" i="139"/>
  <c r="AB7" i="139" s="1"/>
  <c r="Q7" i="139"/>
  <c r="AA7" i="139" s="1"/>
  <c r="N7" i="139"/>
  <c r="M7" i="139"/>
  <c r="L7" i="139"/>
  <c r="AC6" i="139"/>
  <c r="AB6" i="139"/>
  <c r="S6" i="139"/>
  <c r="R6" i="139"/>
  <c r="Q6" i="139"/>
  <c r="AA6" i="139" s="1"/>
  <c r="N6" i="139"/>
  <c r="X6" i="139" s="1"/>
  <c r="M6" i="139"/>
  <c r="W6" i="139" s="1"/>
  <c r="L6" i="139"/>
  <c r="C6" i="139"/>
  <c r="C7" i="139" s="1"/>
  <c r="C8" i="139" s="1"/>
  <c r="C9" i="139" s="1"/>
  <c r="C10" i="139" s="1"/>
  <c r="C11" i="139" s="1"/>
  <c r="C12" i="139" s="1"/>
  <c r="C13" i="139" s="1"/>
  <c r="C14" i="139" s="1"/>
  <c r="C15" i="139" s="1"/>
  <c r="C16" i="139" s="1"/>
  <c r="C17" i="139" s="1"/>
  <c r="C18" i="139" s="1"/>
  <c r="C19" i="139" s="1"/>
  <c r="C20" i="139" s="1"/>
  <c r="C21" i="139" s="1"/>
  <c r="C22" i="139" s="1"/>
  <c r="C23" i="139" s="1"/>
  <c r="C24" i="139" s="1"/>
  <c r="C25" i="139" s="1"/>
  <c r="C26" i="139" s="1"/>
  <c r="C27" i="139" s="1"/>
  <c r="C28" i="139" s="1"/>
  <c r="C29" i="139" s="1"/>
  <c r="C30" i="139" s="1"/>
  <c r="C31" i="139" s="1"/>
  <c r="C32" i="139" s="1"/>
  <c r="C33" i="139" s="1"/>
  <c r="C34" i="139" s="1"/>
  <c r="C35" i="139" s="1"/>
  <c r="C36" i="139" s="1"/>
  <c r="C37" i="139" s="1"/>
  <c r="C38" i="139" s="1"/>
  <c r="C39" i="139" s="1"/>
  <c r="C40" i="139" s="1"/>
  <c r="C41" i="139" s="1"/>
  <c r="C42" i="139" s="1"/>
  <c r="C43" i="139" s="1"/>
  <c r="C44" i="139" s="1"/>
  <c r="C45" i="139" s="1"/>
  <c r="C46" i="139" s="1"/>
  <c r="C47" i="139" s="1"/>
  <c r="C48" i="139" s="1"/>
  <c r="C49" i="139" s="1"/>
  <c r="C50" i="139" s="1"/>
  <c r="C51" i="139" s="1"/>
  <c r="C52" i="139" s="1"/>
  <c r="C53" i="139" s="1"/>
  <c r="A6" i="139"/>
  <c r="A7" i="139" s="1"/>
  <c r="A8" i="139" s="1"/>
  <c r="A9" i="139" s="1"/>
  <c r="A10" i="139" s="1"/>
  <c r="A11" i="139" s="1"/>
  <c r="A12" i="139" s="1"/>
  <c r="A13" i="139" s="1"/>
  <c r="A14" i="139" s="1"/>
  <c r="A15" i="139" s="1"/>
  <c r="A16" i="139" s="1"/>
  <c r="A17" i="139" s="1"/>
  <c r="A18" i="139" s="1"/>
  <c r="A19" i="139" s="1"/>
  <c r="A20" i="139" s="1"/>
  <c r="A21" i="139" s="1"/>
  <c r="A22" i="139" s="1"/>
  <c r="A23" i="139" s="1"/>
  <c r="A24" i="139" s="1"/>
  <c r="A25" i="139" s="1"/>
  <c r="A26" i="139" s="1"/>
  <c r="A27" i="139" s="1"/>
  <c r="A28" i="139" s="1"/>
  <c r="A29" i="139" s="1"/>
  <c r="A30" i="139" s="1"/>
  <c r="A31" i="139" s="1"/>
  <c r="A32" i="139" s="1"/>
  <c r="A33" i="139" s="1"/>
  <c r="A34" i="139" s="1"/>
  <c r="A35" i="139" s="1"/>
  <c r="A36" i="139" s="1"/>
  <c r="A37" i="139" s="1"/>
  <c r="A38" i="139" s="1"/>
  <c r="A39" i="139" s="1"/>
  <c r="A40" i="139" s="1"/>
  <c r="A41" i="139" s="1"/>
  <c r="A42" i="139" s="1"/>
  <c r="A43" i="139" s="1"/>
  <c r="A44" i="139" s="1"/>
  <c r="A45" i="139" s="1"/>
  <c r="A46" i="139" s="1"/>
  <c r="A47" i="139" s="1"/>
  <c r="A48" i="139" s="1"/>
  <c r="A49" i="139" s="1"/>
  <c r="A50" i="139" s="1"/>
  <c r="A51" i="139" s="1"/>
  <c r="A52" i="139" s="1"/>
  <c r="A53" i="139" s="1"/>
  <c r="V64" i="139"/>
  <c r="X53" i="139"/>
  <c r="W53" i="139"/>
  <c r="V50" i="139"/>
  <c r="X47" i="139"/>
  <c r="V46" i="139"/>
  <c r="W45" i="139"/>
  <c r="X42" i="139"/>
  <c r="W42" i="139"/>
  <c r="V42" i="139"/>
  <c r="W39" i="139"/>
  <c r="V39" i="139"/>
  <c r="V38" i="139"/>
  <c r="V34" i="139"/>
  <c r="V33" i="139"/>
  <c r="V32" i="139"/>
  <c r="W31" i="139"/>
  <c r="V31" i="139"/>
  <c r="W30" i="139"/>
  <c r="V26" i="139"/>
  <c r="V25" i="139"/>
  <c r="X24" i="139"/>
  <c r="W24" i="139"/>
  <c r="X19" i="139"/>
  <c r="W19" i="139"/>
  <c r="V19" i="139"/>
  <c r="W18" i="139"/>
  <c r="W14" i="139"/>
  <c r="V13" i="139"/>
  <c r="X11" i="139"/>
  <c r="W11" i="139"/>
  <c r="V11" i="139"/>
  <c r="W10" i="139"/>
  <c r="V7" i="139"/>
  <c r="P245" i="83"/>
  <c r="F65" i="81"/>
  <c r="W25" i="139" l="1"/>
  <c r="V40" i="139"/>
  <c r="X41" i="139"/>
  <c r="AC21" i="139"/>
  <c r="AB49" i="139"/>
  <c r="X12" i="139"/>
  <c r="AA24" i="139"/>
  <c r="AA28" i="139"/>
  <c r="AA36" i="139"/>
  <c r="AA44" i="139"/>
  <c r="W12" i="139"/>
  <c r="X35" i="139"/>
  <c r="AB20" i="139"/>
  <c r="AB36" i="139"/>
  <c r="V20" i="139"/>
  <c r="AB33" i="139"/>
  <c r="AC29" i="139"/>
  <c r="V6" i="139"/>
  <c r="V22" i="139"/>
  <c r="V30" i="139"/>
  <c r="X36" i="139"/>
  <c r="X51" i="139"/>
  <c r="AB21" i="139"/>
  <c r="AB37" i="139"/>
  <c r="AA49" i="139"/>
  <c r="X20" i="139"/>
  <c r="V43" i="139"/>
  <c r="X23" i="139"/>
  <c r="AB51" i="139"/>
  <c r="W7" i="139"/>
  <c r="X25" i="139"/>
  <c r="W26" i="139"/>
  <c r="X27" i="139"/>
  <c r="W32" i="139"/>
  <c r="X33" i="139"/>
  <c r="X37" i="139"/>
  <c r="W38" i="139"/>
  <c r="X39" i="139"/>
  <c r="X43" i="139"/>
  <c r="W44" i="139"/>
  <c r="V8" i="139"/>
  <c r="V9" i="139"/>
  <c r="V10" i="139"/>
  <c r="V12" i="139"/>
  <c r="X26" i="139"/>
  <c r="X8" i="139"/>
  <c r="W13" i="139"/>
  <c r="X13" i="139"/>
  <c r="V15" i="139"/>
  <c r="X17" i="139"/>
  <c r="V29" i="139"/>
  <c r="V41" i="139"/>
  <c r="V47" i="139"/>
  <c r="W15" i="139"/>
  <c r="W16" i="139"/>
  <c r="W23" i="139"/>
  <c r="W29" i="139"/>
  <c r="W35" i="139"/>
  <c r="W41" i="139"/>
  <c r="W47" i="139"/>
  <c r="V52" i="139"/>
  <c r="X45" i="139"/>
  <c r="W50" i="139"/>
  <c r="X7" i="139"/>
  <c r="X32" i="139"/>
  <c r="X38" i="139"/>
  <c r="X44" i="139"/>
  <c r="X49" i="139"/>
  <c r="X50" i="139"/>
  <c r="H64" i="139"/>
  <c r="W8" i="139"/>
  <c r="W9" i="139"/>
  <c r="X16" i="139"/>
  <c r="V14" i="139"/>
  <c r="V18" i="139"/>
  <c r="V35" i="139"/>
  <c r="V53" i="139"/>
  <c r="X15" i="139"/>
  <c r="W22" i="139"/>
  <c r="W28" i="139"/>
  <c r="W34" i="139"/>
  <c r="W40" i="139"/>
  <c r="W46" i="139"/>
  <c r="W52" i="139"/>
  <c r="X10" i="139"/>
  <c r="X31" i="139"/>
  <c r="V17" i="139"/>
  <c r="X9" i="139"/>
  <c r="W17" i="139"/>
  <c r="V16" i="139"/>
  <c r="V23" i="139"/>
  <c r="X22" i="139"/>
  <c r="X28" i="139"/>
  <c r="X34" i="139"/>
  <c r="X40" i="139"/>
  <c r="X46" i="139"/>
  <c r="X52" i="139"/>
  <c r="B58" i="90"/>
  <c r="B57" i="90"/>
  <c r="D42" i="80"/>
  <c r="H50" i="90" l="1"/>
  <c r="I50" i="90"/>
  <c r="G50" i="90"/>
  <c r="H49" i="90"/>
  <c r="I49" i="90"/>
  <c r="G49" i="90"/>
  <c r="H48" i="90"/>
  <c r="I48" i="90"/>
  <c r="G48" i="90"/>
  <c r="H47" i="90"/>
  <c r="I47" i="90"/>
  <c r="G47" i="90"/>
  <c r="H46" i="90"/>
  <c r="I46" i="90"/>
  <c r="G46" i="90"/>
  <c r="H39" i="90"/>
  <c r="I39" i="90"/>
  <c r="G39" i="90"/>
  <c r="H38" i="90"/>
  <c r="I38" i="90"/>
  <c r="G38" i="90"/>
  <c r="H37" i="90"/>
  <c r="I37" i="90"/>
  <c r="G37" i="90"/>
  <c r="H36" i="90"/>
  <c r="I36" i="90"/>
  <c r="G36" i="90"/>
  <c r="H35" i="90"/>
  <c r="I35" i="90"/>
  <c r="G35" i="90"/>
  <c r="B29" i="92" l="1"/>
  <c r="G51" i="90"/>
  <c r="B50" i="90"/>
  <c r="B49" i="90"/>
  <c r="B48" i="90"/>
  <c r="B47" i="90"/>
  <c r="G44" i="90"/>
  <c r="B46" i="90"/>
  <c r="B45" i="90"/>
  <c r="H44" i="90"/>
  <c r="I44" i="90" s="1"/>
  <c r="G55" i="90"/>
  <c r="H55" i="90" s="1"/>
  <c r="I55" i="90" s="1"/>
  <c r="G65" i="90"/>
  <c r="H65" i="90" s="1"/>
  <c r="I65" i="90" s="1"/>
  <c r="B66" i="90"/>
  <c r="G60" i="90"/>
  <c r="H60" i="90" s="1"/>
  <c r="I60" i="90" s="1"/>
  <c r="B61" i="90"/>
  <c r="B56" i="90"/>
  <c r="B34" i="90"/>
  <c r="B35" i="90"/>
  <c r="G22" i="135"/>
  <c r="G22" i="105" l="1"/>
  <c r="B67" i="90" l="1"/>
  <c r="H18" i="81" l="1"/>
  <c r="H10" i="81"/>
  <c r="B18" i="81"/>
  <c r="B10" i="81"/>
  <c r="B57" i="82" l="1"/>
  <c r="B54" i="82"/>
  <c r="B53" i="82"/>
  <c r="B48" i="82"/>
  <c r="B41" i="82"/>
  <c r="B39" i="82"/>
  <c r="B35" i="82"/>
  <c r="B33" i="82"/>
  <c r="B29" i="82"/>
  <c r="B26" i="82"/>
  <c r="B23" i="82"/>
  <c r="B21" i="82"/>
  <c r="B6" i="82"/>
  <c r="B6" i="81"/>
  <c r="P55" i="105"/>
  <c r="O55" i="105"/>
  <c r="P45" i="105"/>
  <c r="O45" i="105"/>
  <c r="P38" i="105"/>
  <c r="P48" i="105"/>
  <c r="O48" i="105"/>
  <c r="O38" i="105"/>
  <c r="B51" i="120" l="1"/>
  <c r="P64" i="83" l="1"/>
  <c r="B24" i="133" l="1"/>
  <c r="G22" i="134"/>
  <c r="P68" i="135"/>
  <c r="O68" i="135"/>
  <c r="B68" i="135" s="1"/>
  <c r="C66" i="135"/>
  <c r="D64" i="135"/>
  <c r="E64" i="135" s="1"/>
  <c r="F64" i="135" s="1"/>
  <c r="B61" i="135"/>
  <c r="I57" i="135"/>
  <c r="H57" i="135"/>
  <c r="K56" i="135"/>
  <c r="J56" i="135"/>
  <c r="I56" i="135"/>
  <c r="H56" i="135"/>
  <c r="G56" i="135"/>
  <c r="P55" i="135"/>
  <c r="O55" i="135"/>
  <c r="K55" i="135"/>
  <c r="K57" i="135" s="1"/>
  <c r="J55" i="135"/>
  <c r="J57" i="135" s="1"/>
  <c r="I55" i="135"/>
  <c r="H55" i="135"/>
  <c r="G55" i="135"/>
  <c r="G57" i="135" s="1"/>
  <c r="K54" i="135"/>
  <c r="J54" i="135"/>
  <c r="I54" i="135"/>
  <c r="H54" i="135"/>
  <c r="G54" i="135"/>
  <c r="B52" i="135"/>
  <c r="K51" i="135"/>
  <c r="J51" i="135"/>
  <c r="I51" i="135"/>
  <c r="H51" i="135"/>
  <c r="G51" i="135"/>
  <c r="D50" i="135"/>
  <c r="B49" i="135"/>
  <c r="P48" i="135"/>
  <c r="O48" i="135"/>
  <c r="H47" i="135"/>
  <c r="G47" i="135"/>
  <c r="D47" i="135"/>
  <c r="D57" i="135" s="1"/>
  <c r="I46" i="135"/>
  <c r="H46" i="135"/>
  <c r="G46" i="135"/>
  <c r="D46" i="135"/>
  <c r="D56" i="135" s="1"/>
  <c r="P45" i="135"/>
  <c r="O45" i="135"/>
  <c r="I45" i="135"/>
  <c r="I47" i="135" s="1"/>
  <c r="H45" i="135"/>
  <c r="G45" i="135"/>
  <c r="D45" i="135"/>
  <c r="D55" i="135" s="1"/>
  <c r="I44" i="135"/>
  <c r="H44" i="135"/>
  <c r="G44" i="135"/>
  <c r="D44" i="135"/>
  <c r="D54" i="135" s="1"/>
  <c r="D43" i="135"/>
  <c r="D53" i="135" s="1"/>
  <c r="D42" i="135"/>
  <c r="D52" i="135" s="1"/>
  <c r="B42" i="135"/>
  <c r="I41" i="135"/>
  <c r="H41" i="135"/>
  <c r="G41" i="135"/>
  <c r="D41" i="135"/>
  <c r="D51" i="135" s="1"/>
  <c r="D40" i="135"/>
  <c r="D39" i="135"/>
  <c r="D49" i="135" s="1"/>
  <c r="B39" i="135"/>
  <c r="P38" i="135"/>
  <c r="O38" i="135"/>
  <c r="I37" i="135"/>
  <c r="H37" i="135"/>
  <c r="D37" i="135"/>
  <c r="I36" i="135"/>
  <c r="H36" i="135"/>
  <c r="G36" i="135"/>
  <c r="D36" i="135"/>
  <c r="I35" i="135"/>
  <c r="H35" i="135"/>
  <c r="G35" i="135"/>
  <c r="G37" i="135" s="1"/>
  <c r="D35" i="135"/>
  <c r="B35" i="135"/>
  <c r="I34" i="135"/>
  <c r="H34" i="135"/>
  <c r="G34" i="135"/>
  <c r="D34" i="135"/>
  <c r="D33" i="135"/>
  <c r="D32" i="135"/>
  <c r="B32" i="135"/>
  <c r="K31" i="135"/>
  <c r="J31" i="135"/>
  <c r="I31" i="135"/>
  <c r="H31" i="135"/>
  <c r="G31" i="135"/>
  <c r="D31" i="135"/>
  <c r="D30" i="135"/>
  <c r="D29" i="135"/>
  <c r="B29" i="135"/>
  <c r="B28" i="135"/>
  <c r="K26" i="135"/>
  <c r="J26" i="135"/>
  <c r="G26" i="135"/>
  <c r="H26" i="135" s="1"/>
  <c r="I26" i="135" s="1"/>
  <c r="B22" i="135"/>
  <c r="B19" i="135"/>
  <c r="B17" i="135"/>
  <c r="P68" i="134"/>
  <c r="O68" i="134"/>
  <c r="B68" i="134"/>
  <c r="C66" i="134"/>
  <c r="D64" i="134"/>
  <c r="E64" i="134" s="1"/>
  <c r="F64" i="134" s="1"/>
  <c r="B61" i="134"/>
  <c r="J57" i="134"/>
  <c r="I57" i="134"/>
  <c r="K56" i="134"/>
  <c r="J56" i="134"/>
  <c r="I56" i="134"/>
  <c r="H56" i="134"/>
  <c r="G56" i="134"/>
  <c r="P55" i="134"/>
  <c r="O55" i="134"/>
  <c r="K55" i="134"/>
  <c r="K57" i="134" s="1"/>
  <c r="J55" i="134"/>
  <c r="I55" i="134"/>
  <c r="H55" i="134"/>
  <c r="H57" i="134" s="1"/>
  <c r="G55" i="134"/>
  <c r="G57" i="134" s="1"/>
  <c r="K54" i="134"/>
  <c r="J54" i="134"/>
  <c r="I54" i="134"/>
  <c r="H54" i="134"/>
  <c r="G54" i="134"/>
  <c r="B52" i="134"/>
  <c r="K51" i="134"/>
  <c r="J51" i="134"/>
  <c r="I51" i="134"/>
  <c r="H51" i="134"/>
  <c r="G51" i="134"/>
  <c r="D50" i="134"/>
  <c r="B49" i="134"/>
  <c r="P48" i="134"/>
  <c r="O48" i="134"/>
  <c r="I47" i="134"/>
  <c r="D47" i="134"/>
  <c r="D57" i="134" s="1"/>
  <c r="I46" i="134"/>
  <c r="H46" i="134"/>
  <c r="G46" i="134"/>
  <c r="D46" i="134"/>
  <c r="D56" i="134" s="1"/>
  <c r="P45" i="134"/>
  <c r="O45" i="134"/>
  <c r="I45" i="134"/>
  <c r="H45" i="134"/>
  <c r="H47" i="134" s="1"/>
  <c r="G45" i="134"/>
  <c r="G47" i="134" s="1"/>
  <c r="D45" i="134"/>
  <c r="D55" i="134" s="1"/>
  <c r="I44" i="134"/>
  <c r="H44" i="134"/>
  <c r="G44" i="134"/>
  <c r="D44" i="134"/>
  <c r="D54" i="134" s="1"/>
  <c r="D43" i="134"/>
  <c r="D53" i="134" s="1"/>
  <c r="D42" i="134"/>
  <c r="D52" i="134" s="1"/>
  <c r="B42" i="134"/>
  <c r="I41" i="134"/>
  <c r="H41" i="134"/>
  <c r="G41" i="134"/>
  <c r="D41" i="134"/>
  <c r="D51" i="134" s="1"/>
  <c r="D40" i="134"/>
  <c r="D39" i="134"/>
  <c r="D49" i="134" s="1"/>
  <c r="B39" i="134"/>
  <c r="P38" i="134"/>
  <c r="O38" i="134"/>
  <c r="D37" i="134"/>
  <c r="I36" i="134"/>
  <c r="H36" i="134"/>
  <c r="G36" i="134"/>
  <c r="D36" i="134"/>
  <c r="I35" i="134"/>
  <c r="I37" i="134" s="1"/>
  <c r="H35" i="134"/>
  <c r="H37" i="134" s="1"/>
  <c r="G35" i="134"/>
  <c r="G37" i="134" s="1"/>
  <c r="D35" i="134"/>
  <c r="B35" i="134"/>
  <c r="I34" i="134"/>
  <c r="H34" i="134"/>
  <c r="G34" i="134"/>
  <c r="D34" i="134"/>
  <c r="D33" i="134"/>
  <c r="D32" i="134"/>
  <c r="B32" i="134"/>
  <c r="K31" i="134"/>
  <c r="J31" i="134"/>
  <c r="I31" i="134"/>
  <c r="H31" i="134"/>
  <c r="G31" i="134"/>
  <c r="D31" i="134"/>
  <c r="D30" i="134"/>
  <c r="D29" i="134"/>
  <c r="B29" i="134"/>
  <c r="B28" i="134"/>
  <c r="K26" i="134"/>
  <c r="J26" i="134"/>
  <c r="G26" i="134"/>
  <c r="H26" i="134" s="1"/>
  <c r="I26" i="134" s="1"/>
  <c r="B22" i="134"/>
  <c r="B19" i="134"/>
  <c r="B17" i="134"/>
  <c r="B39" i="90"/>
  <c r="B36" i="90"/>
  <c r="B37" i="90"/>
  <c r="B38" i="90"/>
  <c r="B40" i="90" l="1"/>
  <c r="B51" i="90"/>
  <c r="D50" i="133"/>
  <c r="D47" i="133"/>
  <c r="D57" i="133" s="1"/>
  <c r="D46" i="133"/>
  <c r="D56" i="133" s="1"/>
  <c r="D45" i="133"/>
  <c r="D55" i="133" s="1"/>
  <c r="D44" i="133"/>
  <c r="D54" i="133" s="1"/>
  <c r="D43" i="133"/>
  <c r="D53" i="133" s="1"/>
  <c r="D42" i="133"/>
  <c r="D52" i="133" s="1"/>
  <c r="D41" i="133"/>
  <c r="D51" i="133" s="1"/>
  <c r="D40" i="133"/>
  <c r="D39" i="133"/>
  <c r="D49" i="133" s="1"/>
  <c r="P55" i="133"/>
  <c r="O55" i="133"/>
  <c r="P48" i="133"/>
  <c r="O48" i="133"/>
  <c r="P45" i="133"/>
  <c r="O45" i="133"/>
  <c r="P38" i="133"/>
  <c r="O38" i="133"/>
  <c r="G40" i="90"/>
  <c r="G22" i="133"/>
  <c r="P68" i="133"/>
  <c r="O68" i="133"/>
  <c r="B68" i="133"/>
  <c r="C66" i="133"/>
  <c r="D64" i="133"/>
  <c r="E64" i="133" s="1"/>
  <c r="F64" i="133" s="1"/>
  <c r="B61" i="133"/>
  <c r="J57" i="133"/>
  <c r="I57" i="133"/>
  <c r="G57" i="133"/>
  <c r="K56" i="133"/>
  <c r="J56" i="133"/>
  <c r="I56" i="133"/>
  <c r="H56" i="133"/>
  <c r="G56" i="133"/>
  <c r="K55" i="133"/>
  <c r="K57" i="133" s="1"/>
  <c r="J55" i="133"/>
  <c r="I55" i="133"/>
  <c r="H55" i="133"/>
  <c r="H57" i="133" s="1"/>
  <c r="G55" i="133"/>
  <c r="K54" i="133"/>
  <c r="J54" i="133"/>
  <c r="I54" i="133"/>
  <c r="H54" i="133"/>
  <c r="G54" i="133"/>
  <c r="B52" i="133"/>
  <c r="K51" i="133"/>
  <c r="J51" i="133"/>
  <c r="I51" i="133"/>
  <c r="H51" i="133"/>
  <c r="G51" i="133"/>
  <c r="B49" i="133"/>
  <c r="I46" i="133"/>
  <c r="H46" i="133"/>
  <c r="G46" i="133"/>
  <c r="I45" i="133"/>
  <c r="I47" i="133" s="1"/>
  <c r="H45" i="133"/>
  <c r="H47" i="133" s="1"/>
  <c r="G45" i="133"/>
  <c r="G47" i="133" s="1"/>
  <c r="I44" i="133"/>
  <c r="H44" i="133"/>
  <c r="G44" i="133"/>
  <c r="B42" i="133"/>
  <c r="I41" i="133"/>
  <c r="H41" i="133"/>
  <c r="G41" i="133"/>
  <c r="B39" i="133"/>
  <c r="I37" i="133"/>
  <c r="D37" i="133"/>
  <c r="I36" i="133"/>
  <c r="H36" i="133"/>
  <c r="G36" i="133"/>
  <c r="D36" i="133"/>
  <c r="I35" i="133"/>
  <c r="H35" i="133"/>
  <c r="H37" i="133" s="1"/>
  <c r="G35" i="133"/>
  <c r="G37" i="133" s="1"/>
  <c r="D35" i="133"/>
  <c r="B35" i="133"/>
  <c r="I34" i="133"/>
  <c r="H34" i="133"/>
  <c r="G34" i="133"/>
  <c r="D34" i="133"/>
  <c r="D33" i="133"/>
  <c r="D32" i="133"/>
  <c r="B32" i="133"/>
  <c r="K31" i="133"/>
  <c r="J31" i="133"/>
  <c r="I31" i="133"/>
  <c r="H31" i="133"/>
  <c r="G31" i="133"/>
  <c r="D31" i="133"/>
  <c r="D30" i="133"/>
  <c r="D29" i="133"/>
  <c r="B29" i="133"/>
  <c r="B28" i="133"/>
  <c r="K26" i="133"/>
  <c r="J26" i="133"/>
  <c r="G26" i="133"/>
  <c r="H26" i="133" s="1"/>
  <c r="I26" i="133" s="1"/>
  <c r="B22" i="133"/>
  <c r="B19" i="133"/>
  <c r="B17" i="133"/>
  <c r="D50" i="132"/>
  <c r="D47" i="132"/>
  <c r="D57" i="132" s="1"/>
  <c r="D46" i="132"/>
  <c r="D56" i="132" s="1"/>
  <c r="D45" i="132"/>
  <c r="D55" i="132" s="1"/>
  <c r="D44" i="132"/>
  <c r="D54" i="132" s="1"/>
  <c r="D43" i="132"/>
  <c r="D53" i="132" s="1"/>
  <c r="D42" i="132"/>
  <c r="D52" i="132" s="1"/>
  <c r="D41" i="132"/>
  <c r="D51" i="132" s="1"/>
  <c r="D40" i="132"/>
  <c r="D39" i="132"/>
  <c r="D49" i="132" s="1"/>
  <c r="D50" i="131"/>
  <c r="D47" i="131"/>
  <c r="D57" i="131" s="1"/>
  <c r="D46" i="131"/>
  <c r="D56" i="131" s="1"/>
  <c r="D45" i="131"/>
  <c r="D55" i="131" s="1"/>
  <c r="D44" i="131"/>
  <c r="D54" i="131" s="1"/>
  <c r="D43" i="131"/>
  <c r="D53" i="131" s="1"/>
  <c r="D42" i="131"/>
  <c r="D52" i="131" s="1"/>
  <c r="D41" i="131"/>
  <c r="D51" i="131" s="1"/>
  <c r="D40" i="131"/>
  <c r="D39" i="131"/>
  <c r="D49" i="131" s="1"/>
  <c r="P55" i="132"/>
  <c r="O55" i="132"/>
  <c r="P48" i="132"/>
  <c r="O48" i="132"/>
  <c r="P45" i="132"/>
  <c r="O45" i="132"/>
  <c r="P38" i="132"/>
  <c r="O38" i="132"/>
  <c r="P55" i="131"/>
  <c r="O55" i="131"/>
  <c r="P48" i="131"/>
  <c r="O48" i="131"/>
  <c r="P45" i="131"/>
  <c r="O45" i="131"/>
  <c r="P38" i="131"/>
  <c r="O38" i="131"/>
  <c r="D50" i="130"/>
  <c r="D47" i="130"/>
  <c r="D57" i="130" s="1"/>
  <c r="D46" i="130"/>
  <c r="D56" i="130" s="1"/>
  <c r="D45" i="130"/>
  <c r="D55" i="130" s="1"/>
  <c r="D44" i="130"/>
  <c r="D54" i="130" s="1"/>
  <c r="D43" i="130"/>
  <c r="D53" i="130" s="1"/>
  <c r="D42" i="130"/>
  <c r="D52" i="130" s="1"/>
  <c r="D41" i="130"/>
  <c r="D51" i="130" s="1"/>
  <c r="D40" i="130"/>
  <c r="D39" i="130"/>
  <c r="D49" i="130" s="1"/>
  <c r="P55" i="130"/>
  <c r="O55" i="130"/>
  <c r="P48" i="130"/>
  <c r="O48" i="130"/>
  <c r="P45" i="130"/>
  <c r="O45" i="130"/>
  <c r="P38" i="130"/>
  <c r="O38" i="130"/>
  <c r="P55" i="127"/>
  <c r="O55" i="127"/>
  <c r="P48" i="127"/>
  <c r="O48" i="127"/>
  <c r="D50" i="127"/>
  <c r="D47" i="127"/>
  <c r="D57" i="127" s="1"/>
  <c r="D46" i="127"/>
  <c r="D56" i="127" s="1"/>
  <c r="D45" i="127"/>
  <c r="D55" i="127" s="1"/>
  <c r="D44" i="127"/>
  <c r="D54" i="127" s="1"/>
  <c r="D43" i="127"/>
  <c r="D53" i="127" s="1"/>
  <c r="D42" i="127"/>
  <c r="D52" i="127" s="1"/>
  <c r="D41" i="127"/>
  <c r="D51" i="127" s="1"/>
  <c r="D40" i="127"/>
  <c r="D39" i="127"/>
  <c r="D49" i="127" s="1"/>
  <c r="P45" i="127"/>
  <c r="O45" i="127"/>
  <c r="P38" i="127"/>
  <c r="O38" i="127"/>
  <c r="G54" i="105"/>
  <c r="D47" i="105" l="1"/>
  <c r="D57" i="105" s="1"/>
  <c r="D45" i="105"/>
  <c r="D55" i="105" s="1"/>
  <c r="D46" i="105"/>
  <c r="D56" i="105" s="1"/>
  <c r="D44" i="105"/>
  <c r="D54" i="105" s="1"/>
  <c r="D42" i="105"/>
  <c r="D52" i="105" s="1"/>
  <c r="D43" i="105"/>
  <c r="D53" i="105" s="1"/>
  <c r="D41" i="105"/>
  <c r="D51" i="105" s="1"/>
  <c r="D39" i="105"/>
  <c r="D49" i="105" s="1"/>
  <c r="G22" i="132"/>
  <c r="P68" i="132"/>
  <c r="O68" i="132"/>
  <c r="C66" i="132"/>
  <c r="D64" i="132"/>
  <c r="E64" i="132" s="1"/>
  <c r="F64" i="132" s="1"/>
  <c r="B61" i="132"/>
  <c r="J57" i="132"/>
  <c r="I57" i="132"/>
  <c r="H57" i="132"/>
  <c r="G57" i="132"/>
  <c r="K56" i="132"/>
  <c r="J56" i="132"/>
  <c r="I56" i="132"/>
  <c r="H56" i="132"/>
  <c r="G56" i="132"/>
  <c r="K55" i="132"/>
  <c r="K57" i="132" s="1"/>
  <c r="J55" i="132"/>
  <c r="I55" i="132"/>
  <c r="H55" i="132"/>
  <c r="G55" i="132"/>
  <c r="K54" i="132"/>
  <c r="J54" i="132"/>
  <c r="I54" i="132"/>
  <c r="H54" i="132"/>
  <c r="G54" i="132"/>
  <c r="B52" i="132"/>
  <c r="K51" i="132"/>
  <c r="J51" i="132"/>
  <c r="I51" i="132"/>
  <c r="H51" i="132"/>
  <c r="G51" i="132"/>
  <c r="B49" i="132"/>
  <c r="H47" i="132"/>
  <c r="G47" i="132"/>
  <c r="I46" i="132"/>
  <c r="H46" i="132"/>
  <c r="G46" i="132"/>
  <c r="I45" i="132"/>
  <c r="I47" i="132" s="1"/>
  <c r="H45" i="132"/>
  <c r="G45" i="132"/>
  <c r="I44" i="132"/>
  <c r="H44" i="132"/>
  <c r="G44" i="132"/>
  <c r="B42" i="132"/>
  <c r="I41" i="132"/>
  <c r="H41" i="132"/>
  <c r="G41" i="132"/>
  <c r="B39" i="132"/>
  <c r="I37" i="132"/>
  <c r="D37" i="132"/>
  <c r="I36" i="132"/>
  <c r="H36" i="132"/>
  <c r="G36" i="132"/>
  <c r="D36" i="132"/>
  <c r="I35" i="132"/>
  <c r="H35" i="132"/>
  <c r="H37" i="132" s="1"/>
  <c r="G35" i="132"/>
  <c r="G37" i="132" s="1"/>
  <c r="D35" i="132"/>
  <c r="B35" i="132"/>
  <c r="I34" i="132"/>
  <c r="H34" i="132"/>
  <c r="G34" i="132"/>
  <c r="D34" i="132"/>
  <c r="D33" i="132"/>
  <c r="D32" i="132"/>
  <c r="B32" i="132"/>
  <c r="K31" i="132"/>
  <c r="J31" i="132"/>
  <c r="I31" i="132"/>
  <c r="H31" i="132"/>
  <c r="G31" i="132"/>
  <c r="D31" i="132"/>
  <c r="D30" i="132"/>
  <c r="D29" i="132"/>
  <c r="B29" i="132"/>
  <c r="B28" i="132"/>
  <c r="K26" i="132"/>
  <c r="J26" i="132"/>
  <c r="G26" i="132"/>
  <c r="H26" i="132" s="1"/>
  <c r="I26" i="132" s="1"/>
  <c r="B22" i="132"/>
  <c r="B19" i="132"/>
  <c r="B17" i="132"/>
  <c r="G22" i="131"/>
  <c r="P68" i="131"/>
  <c r="B68" i="131" s="1"/>
  <c r="O68" i="131"/>
  <c r="C66" i="131"/>
  <c r="D64" i="131"/>
  <c r="E64" i="131" s="1"/>
  <c r="F64" i="131" s="1"/>
  <c r="B61" i="131"/>
  <c r="J57" i="131"/>
  <c r="I57" i="131"/>
  <c r="H57" i="131"/>
  <c r="K56" i="131"/>
  <c r="J56" i="131"/>
  <c r="I56" i="131"/>
  <c r="H56" i="131"/>
  <c r="G56" i="131"/>
  <c r="K55" i="131"/>
  <c r="K57" i="131" s="1"/>
  <c r="J55" i="131"/>
  <c r="I55" i="131"/>
  <c r="H55" i="131"/>
  <c r="G55" i="131"/>
  <c r="G57" i="131" s="1"/>
  <c r="K54" i="131"/>
  <c r="J54" i="131"/>
  <c r="I54" i="131"/>
  <c r="H54" i="131"/>
  <c r="G54" i="131"/>
  <c r="B52" i="131"/>
  <c r="K51" i="131"/>
  <c r="J51" i="131"/>
  <c r="I51" i="131"/>
  <c r="H51" i="131"/>
  <c r="G51" i="131"/>
  <c r="B49" i="131"/>
  <c r="I47" i="131"/>
  <c r="H47" i="131"/>
  <c r="G47" i="131"/>
  <c r="I46" i="131"/>
  <c r="H46" i="131"/>
  <c r="G46" i="131"/>
  <c r="I45" i="131"/>
  <c r="H45" i="131"/>
  <c r="G45" i="131"/>
  <c r="I44" i="131"/>
  <c r="H44" i="131"/>
  <c r="G44" i="131"/>
  <c r="B42" i="131"/>
  <c r="I41" i="131"/>
  <c r="H41" i="131"/>
  <c r="G41" i="131"/>
  <c r="B39" i="131"/>
  <c r="I37" i="131"/>
  <c r="D37" i="131"/>
  <c r="I36" i="131"/>
  <c r="H36" i="131"/>
  <c r="G36" i="131"/>
  <c r="D36" i="131"/>
  <c r="I35" i="131"/>
  <c r="H35" i="131"/>
  <c r="H37" i="131" s="1"/>
  <c r="G35" i="131"/>
  <c r="G37" i="131" s="1"/>
  <c r="D35" i="131"/>
  <c r="B35" i="131"/>
  <c r="I34" i="131"/>
  <c r="H34" i="131"/>
  <c r="G34" i="131"/>
  <c r="D34" i="131"/>
  <c r="D33" i="131"/>
  <c r="D32" i="131"/>
  <c r="B32" i="131"/>
  <c r="K31" i="131"/>
  <c r="J31" i="131"/>
  <c r="I31" i="131"/>
  <c r="H31" i="131"/>
  <c r="G31" i="131"/>
  <c r="D31" i="131"/>
  <c r="D30" i="131"/>
  <c r="D29" i="131"/>
  <c r="B29" i="131"/>
  <c r="B28" i="131"/>
  <c r="K26" i="131"/>
  <c r="J26" i="131"/>
  <c r="G26" i="131"/>
  <c r="H26" i="131" s="1"/>
  <c r="I26" i="131" s="1"/>
  <c r="B22" i="131"/>
  <c r="B19" i="131"/>
  <c r="B17" i="131"/>
  <c r="G22" i="130"/>
  <c r="P68" i="130"/>
  <c r="O68" i="130"/>
  <c r="C66" i="130"/>
  <c r="D64" i="130"/>
  <c r="E64" i="130" s="1"/>
  <c r="F64" i="130" s="1"/>
  <c r="B61" i="130"/>
  <c r="J57" i="130"/>
  <c r="I57" i="130"/>
  <c r="H57" i="130"/>
  <c r="G57" i="130"/>
  <c r="K56" i="130"/>
  <c r="J56" i="130"/>
  <c r="I56" i="130"/>
  <c r="H56" i="130"/>
  <c r="G56" i="130"/>
  <c r="K55" i="130"/>
  <c r="K57" i="130" s="1"/>
  <c r="J55" i="130"/>
  <c r="I55" i="130"/>
  <c r="H55" i="130"/>
  <c r="G55" i="130"/>
  <c r="K54" i="130"/>
  <c r="J54" i="130"/>
  <c r="I54" i="130"/>
  <c r="H54" i="130"/>
  <c r="G54" i="130"/>
  <c r="B52" i="130"/>
  <c r="K51" i="130"/>
  <c r="J51" i="130"/>
  <c r="I51" i="130"/>
  <c r="H51" i="130"/>
  <c r="G51" i="130"/>
  <c r="B49" i="130"/>
  <c r="I46" i="130"/>
  <c r="H46" i="130"/>
  <c r="G46" i="130"/>
  <c r="I45" i="130"/>
  <c r="I47" i="130" s="1"/>
  <c r="H45" i="130"/>
  <c r="H47" i="130" s="1"/>
  <c r="G45" i="130"/>
  <c r="G47" i="130" s="1"/>
  <c r="I44" i="130"/>
  <c r="H44" i="130"/>
  <c r="G44" i="130"/>
  <c r="B42" i="130"/>
  <c r="I41" i="130"/>
  <c r="H41" i="130"/>
  <c r="G41" i="130"/>
  <c r="B39" i="130"/>
  <c r="D37" i="130"/>
  <c r="I36" i="130"/>
  <c r="H36" i="130"/>
  <c r="G36" i="130"/>
  <c r="D36" i="130"/>
  <c r="I35" i="130"/>
  <c r="I37" i="130" s="1"/>
  <c r="H35" i="130"/>
  <c r="H37" i="130" s="1"/>
  <c r="G35" i="130"/>
  <c r="G37" i="130" s="1"/>
  <c r="D35" i="130"/>
  <c r="B35" i="130"/>
  <c r="I34" i="130"/>
  <c r="H34" i="130"/>
  <c r="G34" i="130"/>
  <c r="D34" i="130"/>
  <c r="D33" i="130"/>
  <c r="D32" i="130"/>
  <c r="B32" i="130"/>
  <c r="K31" i="130"/>
  <c r="J31" i="130"/>
  <c r="I31" i="130"/>
  <c r="H31" i="130"/>
  <c r="G31" i="130"/>
  <c r="D31" i="130"/>
  <c r="D30" i="130"/>
  <c r="D29" i="130"/>
  <c r="B29" i="130"/>
  <c r="B28" i="130"/>
  <c r="K26" i="130"/>
  <c r="J26" i="130"/>
  <c r="G26" i="130"/>
  <c r="H26" i="130" s="1"/>
  <c r="I26" i="130" s="1"/>
  <c r="B22" i="130"/>
  <c r="B19" i="130"/>
  <c r="B17" i="130"/>
  <c r="G22" i="127"/>
  <c r="P68" i="127"/>
  <c r="O68" i="127"/>
  <c r="B68" i="127" s="1"/>
  <c r="C66" i="127"/>
  <c r="D64" i="127"/>
  <c r="E64" i="127" s="1"/>
  <c r="F64" i="127" s="1"/>
  <c r="B61" i="127"/>
  <c r="J57" i="127"/>
  <c r="I57" i="127"/>
  <c r="H57" i="127"/>
  <c r="K56" i="127"/>
  <c r="J56" i="127"/>
  <c r="I56" i="127"/>
  <c r="H56" i="127"/>
  <c r="G56" i="127"/>
  <c r="K55" i="127"/>
  <c r="K57" i="127" s="1"/>
  <c r="J55" i="127"/>
  <c r="I55" i="127"/>
  <c r="H55" i="127"/>
  <c r="G55" i="127"/>
  <c r="K54" i="127"/>
  <c r="J54" i="127"/>
  <c r="I54" i="127"/>
  <c r="H54" i="127"/>
  <c r="G54" i="127"/>
  <c r="B52" i="127"/>
  <c r="K51" i="127"/>
  <c r="J51" i="127"/>
  <c r="I51" i="127"/>
  <c r="H51" i="127"/>
  <c r="G51" i="127"/>
  <c r="B49" i="127"/>
  <c r="I46" i="127"/>
  <c r="H46" i="127"/>
  <c r="G46" i="127"/>
  <c r="I45" i="127"/>
  <c r="H45" i="127"/>
  <c r="H47" i="127" s="1"/>
  <c r="G45" i="127"/>
  <c r="G47" i="127" s="1"/>
  <c r="I44" i="127"/>
  <c r="H44" i="127"/>
  <c r="G44" i="127"/>
  <c r="B42" i="127"/>
  <c r="I41" i="127"/>
  <c r="H41" i="127"/>
  <c r="G41" i="127"/>
  <c r="B39" i="127"/>
  <c r="H37" i="127"/>
  <c r="D37" i="127"/>
  <c r="I36" i="127"/>
  <c r="H36" i="127"/>
  <c r="G36" i="127"/>
  <c r="D36" i="127"/>
  <c r="I35" i="127"/>
  <c r="I37" i="127" s="1"/>
  <c r="H35" i="127"/>
  <c r="G35" i="127"/>
  <c r="G37" i="127" s="1"/>
  <c r="D35" i="127"/>
  <c r="B35" i="127"/>
  <c r="I34" i="127"/>
  <c r="H34" i="127"/>
  <c r="G34" i="127"/>
  <c r="D34" i="127"/>
  <c r="D33" i="127"/>
  <c r="D32" i="127"/>
  <c r="B32" i="127"/>
  <c r="K31" i="127"/>
  <c r="J31" i="127"/>
  <c r="I31" i="127"/>
  <c r="H31" i="127"/>
  <c r="G31" i="127"/>
  <c r="D31" i="127"/>
  <c r="D30" i="127"/>
  <c r="D29" i="127"/>
  <c r="B29" i="127"/>
  <c r="B28" i="127"/>
  <c r="K26" i="127"/>
  <c r="J26" i="127"/>
  <c r="G26" i="127"/>
  <c r="H26" i="127" s="1"/>
  <c r="I26" i="127" s="1"/>
  <c r="B22" i="127"/>
  <c r="B19" i="127"/>
  <c r="B17" i="127"/>
  <c r="H57" i="90"/>
  <c r="I57" i="90"/>
  <c r="H58" i="90"/>
  <c r="I58" i="90"/>
  <c r="H62" i="90"/>
  <c r="I62" i="90"/>
  <c r="H63" i="90"/>
  <c r="I63" i="90"/>
  <c r="G63" i="90"/>
  <c r="G62" i="90"/>
  <c r="G58" i="90"/>
  <c r="G57" i="90"/>
  <c r="G57" i="127" l="1"/>
  <c r="B68" i="132"/>
  <c r="B68" i="130"/>
  <c r="I47" i="127"/>
  <c r="B49" i="105" l="1"/>
  <c r="B62" i="82" l="1"/>
  <c r="B39" i="105" l="1"/>
  <c r="I46" i="105"/>
  <c r="H46" i="105"/>
  <c r="G46" i="105"/>
  <c r="I45" i="105"/>
  <c r="I47" i="105" s="1"/>
  <c r="H45" i="105"/>
  <c r="H47" i="105" s="1"/>
  <c r="G45" i="105"/>
  <c r="I44" i="105"/>
  <c r="H44" i="105"/>
  <c r="G44" i="105"/>
  <c r="B42" i="105"/>
  <c r="I41" i="105"/>
  <c r="H41" i="105"/>
  <c r="G41" i="105"/>
  <c r="D40" i="105"/>
  <c r="G31" i="105"/>
  <c r="I36" i="105"/>
  <c r="H36" i="105"/>
  <c r="G36" i="105"/>
  <c r="I35" i="105"/>
  <c r="H35" i="105"/>
  <c r="G35" i="105"/>
  <c r="D37" i="105"/>
  <c r="D35" i="105"/>
  <c r="B35" i="105"/>
  <c r="B32" i="105"/>
  <c r="D34" i="105"/>
  <c r="D32" i="105"/>
  <c r="B29" i="105"/>
  <c r="D36" i="105"/>
  <c r="I34" i="105"/>
  <c r="H34" i="105"/>
  <c r="G34" i="105"/>
  <c r="D33" i="105"/>
  <c r="F42" i="92" l="1"/>
  <c r="B45" i="105"/>
  <c r="B38" i="105"/>
  <c r="H37" i="105"/>
  <c r="G47" i="105"/>
  <c r="I37" i="105"/>
  <c r="G37" i="105"/>
  <c r="B38" i="132" l="1"/>
  <c r="B38" i="134"/>
  <c r="B38" i="133"/>
  <c r="B38" i="130"/>
  <c r="B38" i="135"/>
  <c r="B38" i="127"/>
  <c r="B38" i="131"/>
  <c r="B45" i="135"/>
  <c r="B45" i="132"/>
  <c r="B45" i="134"/>
  <c r="B45" i="133"/>
  <c r="B45" i="130"/>
  <c r="B45" i="127"/>
  <c r="B45" i="131"/>
  <c r="G22" i="125"/>
  <c r="P52" i="125"/>
  <c r="O52" i="125"/>
  <c r="C50" i="125"/>
  <c r="H48" i="125"/>
  <c r="G48" i="125"/>
  <c r="D48" i="125"/>
  <c r="E48" i="125" s="1"/>
  <c r="F48" i="125" s="1"/>
  <c r="B45" i="125"/>
  <c r="K40" i="125"/>
  <c r="J40" i="125"/>
  <c r="I40" i="125"/>
  <c r="H40" i="125"/>
  <c r="G40" i="125"/>
  <c r="K39" i="125"/>
  <c r="K41" i="125" s="1"/>
  <c r="J39" i="125"/>
  <c r="J41" i="125" s="1"/>
  <c r="I39" i="125"/>
  <c r="I41" i="125" s="1"/>
  <c r="H39" i="125"/>
  <c r="H41" i="125" s="1"/>
  <c r="G39" i="125"/>
  <c r="G41" i="125" s="1"/>
  <c r="B39" i="125"/>
  <c r="K38" i="125"/>
  <c r="J38" i="125"/>
  <c r="I38" i="125"/>
  <c r="H38" i="125"/>
  <c r="G38" i="125"/>
  <c r="P36" i="125"/>
  <c r="O36" i="125"/>
  <c r="K35" i="125"/>
  <c r="J35" i="125"/>
  <c r="I35" i="125"/>
  <c r="H35" i="125"/>
  <c r="G35" i="125"/>
  <c r="P34" i="125"/>
  <c r="O34" i="125"/>
  <c r="D34" i="125"/>
  <c r="D37" i="125" s="1"/>
  <c r="D40" i="125" s="1"/>
  <c r="B32" i="125"/>
  <c r="K31" i="125"/>
  <c r="J31" i="125"/>
  <c r="I31" i="125"/>
  <c r="H31" i="125"/>
  <c r="G31" i="125"/>
  <c r="D31" i="125"/>
  <c r="D35" i="125" s="1"/>
  <c r="D30" i="125"/>
  <c r="D29" i="125"/>
  <c r="D36" i="125" s="1"/>
  <c r="B29" i="125"/>
  <c r="B28" i="125"/>
  <c r="K26" i="125"/>
  <c r="J26" i="125"/>
  <c r="G26" i="125"/>
  <c r="H26" i="125" s="1"/>
  <c r="I26" i="125" s="1"/>
  <c r="B22" i="125"/>
  <c r="B19" i="125"/>
  <c r="B17" i="125"/>
  <c r="B52" i="125" l="1"/>
  <c r="B36" i="125"/>
  <c r="D33" i="125"/>
  <c r="B33" i="125"/>
  <c r="D39" i="125"/>
  <c r="D38" i="125"/>
  <c r="D41" i="125"/>
  <c r="D77" i="82" l="1"/>
  <c r="B77" i="82"/>
  <c r="O334" i="83" l="1"/>
  <c r="O321" i="83"/>
  <c r="P68" i="105"/>
  <c r="O68" i="105"/>
  <c r="K15" i="124" l="1"/>
  <c r="I15" i="124"/>
  <c r="G15" i="124"/>
  <c r="F15" i="124"/>
  <c r="E15" i="124"/>
  <c r="D15" i="124"/>
  <c r="B15" i="124"/>
  <c r="O13" i="124"/>
  <c r="D69" i="82" l="1"/>
  <c r="H67" i="90" l="1"/>
  <c r="I67" i="90"/>
  <c r="G67" i="90"/>
  <c r="D12" i="123"/>
  <c r="E12" i="123"/>
  <c r="D12" i="84"/>
  <c r="E12" i="84"/>
  <c r="P79" i="83"/>
  <c r="P287" i="83"/>
  <c r="P274" i="83"/>
  <c r="P232" i="83"/>
  <c r="P177" i="83"/>
  <c r="P301" i="83"/>
  <c r="D50" i="105"/>
  <c r="B28" i="105" l="1"/>
  <c r="B28" i="122" s="1"/>
  <c r="B28" i="121" l="1"/>
  <c r="O287" i="83" l="1"/>
  <c r="O274" i="83"/>
  <c r="O59" i="81"/>
  <c r="P93" i="83"/>
  <c r="O93" i="83"/>
  <c r="O79" i="83"/>
  <c r="B6" i="133" l="1"/>
  <c r="B6" i="134"/>
  <c r="B6" i="135"/>
  <c r="B6" i="131"/>
  <c r="B6" i="132"/>
  <c r="B6" i="127"/>
  <c r="B6" i="130"/>
  <c r="B6" i="124"/>
  <c r="B6" i="125"/>
  <c r="D40" i="80"/>
  <c r="D41" i="80"/>
  <c r="D43" i="80"/>
  <c r="D44" i="80"/>
  <c r="D45" i="80"/>
  <c r="B53" i="123"/>
  <c r="B43" i="123"/>
  <c r="B33" i="123"/>
  <c r="B23" i="123"/>
  <c r="B13" i="123"/>
  <c r="B53" i="84"/>
  <c r="B43" i="84"/>
  <c r="B33" i="84"/>
  <c r="B23" i="84"/>
  <c r="D31" i="105"/>
  <c r="D29" i="105"/>
  <c r="O23" i="120"/>
  <c r="B24" i="122" l="1"/>
  <c r="G22" i="122" l="1"/>
  <c r="B17" i="90"/>
  <c r="B19" i="105"/>
  <c r="B28" i="90"/>
  <c r="B9" i="90"/>
  <c r="B8" i="90"/>
  <c r="B8" i="123"/>
  <c r="D33" i="92"/>
  <c r="D30" i="92"/>
  <c r="B22" i="105"/>
  <c r="B22" i="122" s="1"/>
  <c r="B22" i="121" l="1"/>
  <c r="G22" i="121"/>
  <c r="D41" i="122" l="1"/>
  <c r="D29" i="122"/>
  <c r="B18" i="120"/>
  <c r="B2" i="120"/>
  <c r="B2" i="133" l="1"/>
  <c r="B2" i="135"/>
  <c r="B2" i="134"/>
  <c r="B2" i="130"/>
  <c r="B2" i="132"/>
  <c r="B2" i="131"/>
  <c r="B2" i="125"/>
  <c r="B2" i="127"/>
  <c r="B2" i="105"/>
  <c r="B2" i="123"/>
  <c r="B2" i="92"/>
  <c r="B2" i="121"/>
  <c r="B2" i="122"/>
  <c r="D31" i="121"/>
  <c r="D31" i="122"/>
  <c r="D29" i="121"/>
  <c r="D41" i="121"/>
  <c r="D35" i="122" l="1"/>
  <c r="D35" i="121"/>
  <c r="D38" i="122"/>
  <c r="D38" i="121"/>
  <c r="O245" i="83" l="1"/>
  <c r="O232" i="83"/>
  <c r="P219" i="83"/>
  <c r="O219" i="83"/>
  <c r="B346" i="83"/>
  <c r="B258" i="83"/>
  <c r="O109" i="83"/>
  <c r="B140" i="83"/>
  <c r="B155" i="83"/>
  <c r="B150" i="83"/>
  <c r="B76" i="83"/>
  <c r="B12" i="83"/>
  <c r="C61" i="81"/>
  <c r="B65" i="82" l="1"/>
  <c r="B76" i="82"/>
  <c r="B19" i="82"/>
  <c r="B8" i="82"/>
  <c r="B4" i="82"/>
  <c r="B5" i="82"/>
  <c r="B127" i="81"/>
  <c r="B109" i="81"/>
  <c r="B92" i="81"/>
  <c r="B86" i="81"/>
  <c r="B80" i="81"/>
  <c r="B57" i="81"/>
  <c r="B30" i="81"/>
  <c r="B130" i="81"/>
  <c r="D82" i="81"/>
  <c r="C34" i="81"/>
  <c r="B5" i="81"/>
  <c r="B68" i="120"/>
  <c r="B54" i="120"/>
  <c r="B21" i="120"/>
  <c r="B16" i="120"/>
  <c r="B15" i="120"/>
  <c r="B14" i="120"/>
  <c r="B13" i="120"/>
  <c r="B12" i="120"/>
  <c r="B10" i="120"/>
  <c r="B5" i="135" l="1"/>
  <c r="B5" i="134"/>
  <c r="B4" i="133"/>
  <c r="B4" i="134"/>
  <c r="B4" i="135"/>
  <c r="B13" i="133"/>
  <c r="B13" i="135"/>
  <c r="B13" i="134"/>
  <c r="B10" i="133"/>
  <c r="B10" i="135"/>
  <c r="B10" i="134"/>
  <c r="B14" i="133"/>
  <c r="B14" i="135"/>
  <c r="B14" i="134"/>
  <c r="B16" i="133"/>
  <c r="B16" i="135"/>
  <c r="B16" i="134"/>
  <c r="B15" i="133"/>
  <c r="B15" i="134"/>
  <c r="B15" i="135"/>
  <c r="B12" i="133"/>
  <c r="B12" i="135"/>
  <c r="B12" i="134"/>
  <c r="B5" i="133"/>
  <c r="B5" i="131"/>
  <c r="B5" i="132"/>
  <c r="B4" i="131"/>
  <c r="B4" i="132"/>
  <c r="B13" i="132"/>
  <c r="B13" i="131"/>
  <c r="B14" i="132"/>
  <c r="B14" i="131"/>
  <c r="B15" i="132"/>
  <c r="B15" i="131"/>
  <c r="B16" i="131"/>
  <c r="B16" i="132"/>
  <c r="B10" i="132"/>
  <c r="B10" i="131"/>
  <c r="B12" i="132"/>
  <c r="B12" i="131"/>
  <c r="B15" i="127"/>
  <c r="B15" i="130"/>
  <c r="B16" i="127"/>
  <c r="B16" i="130"/>
  <c r="B4" i="127"/>
  <c r="B4" i="130"/>
  <c r="B13" i="127"/>
  <c r="B13" i="130"/>
  <c r="B14" i="127"/>
  <c r="B14" i="130"/>
  <c r="B10" i="127"/>
  <c r="B10" i="130"/>
  <c r="B12" i="127"/>
  <c r="B12" i="130"/>
  <c r="B5" i="127"/>
  <c r="B5" i="130"/>
  <c r="B5" i="124"/>
  <c r="B5" i="125"/>
  <c r="B14" i="92"/>
  <c r="B14" i="125"/>
  <c r="B16" i="92"/>
  <c r="B16" i="125"/>
  <c r="B4" i="124"/>
  <c r="B4" i="125"/>
  <c r="B13" i="92"/>
  <c r="B13" i="125"/>
  <c r="B15" i="92"/>
  <c r="B15" i="125"/>
  <c r="B10" i="92"/>
  <c r="B10" i="125"/>
  <c r="B12" i="92"/>
  <c r="B12" i="125"/>
  <c r="B5" i="123"/>
  <c r="B5" i="90"/>
  <c r="B5" i="92"/>
  <c r="B5" i="84"/>
  <c r="B4" i="84"/>
  <c r="B4" i="92"/>
  <c r="B4" i="123"/>
  <c r="B4" i="90"/>
  <c r="B6" i="84"/>
  <c r="B6" i="123"/>
  <c r="B6" i="92"/>
  <c r="B6" i="90"/>
  <c r="B5" i="122"/>
  <c r="B5" i="121"/>
  <c r="B5" i="105"/>
  <c r="B12" i="105"/>
  <c r="B12" i="122"/>
  <c r="B12" i="121"/>
  <c r="B13" i="105"/>
  <c r="B13" i="122"/>
  <c r="B13" i="121"/>
  <c r="B14" i="105"/>
  <c r="B14" i="122"/>
  <c r="B14" i="121"/>
  <c r="B4" i="122"/>
  <c r="B4" i="121"/>
  <c r="B15" i="105"/>
  <c r="B15" i="122"/>
  <c r="B15" i="121"/>
  <c r="B10" i="105"/>
  <c r="B10" i="122"/>
  <c r="B10" i="121"/>
  <c r="B16" i="105"/>
  <c r="B16" i="122"/>
  <c r="B16" i="121"/>
  <c r="B6" i="105"/>
  <c r="B6" i="122"/>
  <c r="B6" i="121"/>
  <c r="B4" i="83"/>
  <c r="B4" i="105"/>
  <c r="B5" i="83"/>
  <c r="B6" i="83"/>
  <c r="B6" i="120"/>
  <c r="I31" i="92" l="1"/>
  <c r="H31" i="92"/>
  <c r="G31" i="92"/>
  <c r="B48" i="105"/>
  <c r="P36" i="120"/>
  <c r="O36" i="120"/>
  <c r="B48" i="133" l="1"/>
  <c r="B48" i="130"/>
  <c r="B48" i="134"/>
  <c r="B48" i="135"/>
  <c r="B48" i="127"/>
  <c r="B48" i="131"/>
  <c r="B48" i="132"/>
  <c r="B32" i="122"/>
  <c r="B32" i="121"/>
  <c r="B36" i="120"/>
  <c r="B52" i="105"/>
  <c r="J26" i="105"/>
  <c r="B62" i="90" l="1"/>
  <c r="B63" i="90"/>
  <c r="D33" i="122"/>
  <c r="D33" i="121"/>
  <c r="B36" i="122"/>
  <c r="B36" i="121"/>
  <c r="D36" i="122"/>
  <c r="D36" i="121"/>
  <c r="D39" i="122"/>
  <c r="D39" i="121"/>
  <c r="H48" i="122"/>
  <c r="G48" i="122"/>
  <c r="D48" i="122"/>
  <c r="E48" i="122" s="1"/>
  <c r="F48" i="122" s="1"/>
  <c r="K40" i="122"/>
  <c r="J40" i="122"/>
  <c r="I40" i="122"/>
  <c r="H40" i="122"/>
  <c r="G40" i="122"/>
  <c r="K39" i="122"/>
  <c r="J39" i="122"/>
  <c r="I39" i="122"/>
  <c r="H39" i="122"/>
  <c r="H41" i="122" s="1"/>
  <c r="G39" i="122"/>
  <c r="G41" i="122" s="1"/>
  <c r="K38" i="122"/>
  <c r="J38" i="122"/>
  <c r="I38" i="122"/>
  <c r="H38" i="122"/>
  <c r="G38" i="122"/>
  <c r="K35" i="122"/>
  <c r="J35" i="122"/>
  <c r="I35" i="122"/>
  <c r="H35" i="122"/>
  <c r="G35" i="122"/>
  <c r="K31" i="122"/>
  <c r="J31" i="122"/>
  <c r="I31" i="122"/>
  <c r="H31" i="122"/>
  <c r="G31" i="122"/>
  <c r="K26" i="122"/>
  <c r="J26" i="122"/>
  <c r="G26" i="122"/>
  <c r="H26" i="122" s="1"/>
  <c r="I26" i="122" s="1"/>
  <c r="H48" i="121"/>
  <c r="G48" i="121"/>
  <c r="D48" i="121"/>
  <c r="E48" i="121" s="1"/>
  <c r="F48" i="121" s="1"/>
  <c r="K40" i="121"/>
  <c r="J40" i="121"/>
  <c r="I40" i="121"/>
  <c r="H40" i="121"/>
  <c r="G40" i="121"/>
  <c r="K39" i="121"/>
  <c r="J39" i="121"/>
  <c r="I39" i="121"/>
  <c r="H39" i="121"/>
  <c r="G39" i="121"/>
  <c r="K38" i="121"/>
  <c r="J38" i="121"/>
  <c r="I38" i="121"/>
  <c r="H38" i="121"/>
  <c r="G38" i="121"/>
  <c r="K35" i="121"/>
  <c r="J35" i="121"/>
  <c r="I35" i="121"/>
  <c r="H35" i="121"/>
  <c r="G35" i="121"/>
  <c r="K31" i="121"/>
  <c r="J31" i="121"/>
  <c r="I31" i="121"/>
  <c r="H31" i="121"/>
  <c r="G31" i="121"/>
  <c r="K26" i="121"/>
  <c r="J26" i="121"/>
  <c r="G26" i="121"/>
  <c r="H26" i="121" s="1"/>
  <c r="I26" i="121" s="1"/>
  <c r="D64" i="105"/>
  <c r="E64" i="105" s="1"/>
  <c r="F64" i="105" s="1"/>
  <c r="B68" i="105"/>
  <c r="C66" i="105"/>
  <c r="K41" i="121" l="1"/>
  <c r="I41" i="121"/>
  <c r="J41" i="121"/>
  <c r="I41" i="122"/>
  <c r="J41" i="122"/>
  <c r="K41" i="122"/>
  <c r="G41" i="121"/>
  <c r="H41" i="121"/>
  <c r="C50" i="121"/>
  <c r="C50" i="122"/>
  <c r="B52" i="122"/>
  <c r="B52" i="121"/>
  <c r="B391" i="83" l="1"/>
  <c r="H55" i="105"/>
  <c r="I55" i="105"/>
  <c r="J55" i="105"/>
  <c r="K55" i="105"/>
  <c r="H56" i="105"/>
  <c r="I56" i="105"/>
  <c r="J56" i="105"/>
  <c r="K56" i="105"/>
  <c r="G56" i="105"/>
  <c r="D30" i="105"/>
  <c r="G55" i="105"/>
  <c r="K54" i="105"/>
  <c r="J54" i="105"/>
  <c r="I54" i="105"/>
  <c r="H54" i="105"/>
  <c r="K51" i="105"/>
  <c r="J51" i="105"/>
  <c r="I51" i="105"/>
  <c r="H51" i="105"/>
  <c r="G51" i="105"/>
  <c r="J31" i="105"/>
  <c r="K31" i="105"/>
  <c r="I31" i="105"/>
  <c r="H31" i="105"/>
  <c r="C8" i="80"/>
  <c r="C6" i="80"/>
  <c r="C2" i="80"/>
  <c r="P13" i="124" l="1"/>
  <c r="B13" i="124" s="1"/>
  <c r="P23" i="120"/>
  <c r="B23" i="120" s="1"/>
  <c r="P59" i="81"/>
  <c r="K57" i="105"/>
  <c r="J57" i="105"/>
  <c r="I57" i="105"/>
  <c r="H57" i="105"/>
  <c r="D30" i="122"/>
  <c r="D30" i="121"/>
  <c r="B62" i="133" l="1"/>
  <c r="B62" i="134"/>
  <c r="B62" i="135"/>
  <c r="B62" i="131"/>
  <c r="B62" i="132"/>
  <c r="B62" i="127"/>
  <c r="B62" i="130"/>
  <c r="B46" i="125"/>
  <c r="B62" i="105"/>
  <c r="B39" i="120"/>
  <c r="D40" i="122"/>
  <c r="D40" i="121"/>
  <c r="D34" i="122"/>
  <c r="D34" i="121"/>
  <c r="D37" i="122"/>
  <c r="D37" i="121"/>
  <c r="B61" i="105"/>
  <c r="B46" i="122" l="1"/>
  <c r="B46" i="121"/>
  <c r="B45" i="122"/>
  <c r="B45" i="121"/>
  <c r="B55" i="105"/>
  <c r="G57" i="105"/>
  <c r="K26" i="105"/>
  <c r="G26" i="105"/>
  <c r="H26" i="105" s="1"/>
  <c r="I26" i="105" s="1"/>
  <c r="B17" i="105"/>
  <c r="B17" i="92" s="1"/>
  <c r="B55" i="133" l="1"/>
  <c r="B55" i="130"/>
  <c r="B55" i="135"/>
  <c r="B55" i="127"/>
  <c r="B55" i="134"/>
  <c r="B55" i="132"/>
  <c r="B55" i="131"/>
  <c r="B39" i="122"/>
  <c r="B39" i="121"/>
  <c r="B29" i="122"/>
  <c r="B29" i="121"/>
  <c r="B17" i="122"/>
  <c r="B17" i="121"/>
  <c r="B33" i="122"/>
  <c r="B33" i="121"/>
  <c r="B19" i="122"/>
  <c r="B19" i="121"/>
  <c r="B17" i="83"/>
  <c r="B18" i="83"/>
  <c r="B22" i="83"/>
  <c r="B68" i="81"/>
  <c r="O69" i="82" l="1"/>
  <c r="P69" i="82"/>
  <c r="B11" i="90"/>
  <c r="B126" i="83"/>
  <c r="B125" i="83"/>
  <c r="B124" i="83"/>
  <c r="J39" i="83"/>
  <c r="G39" i="83"/>
  <c r="E39" i="83"/>
  <c r="C39" i="83"/>
  <c r="P13" i="90" l="1"/>
  <c r="O13" i="90"/>
  <c r="J141" i="81" l="1"/>
  <c r="O177" i="83"/>
  <c r="O75" i="92" l="1"/>
  <c r="O61" i="92"/>
  <c r="O349" i="83"/>
  <c r="O301" i="83"/>
  <c r="O261" i="83"/>
  <c r="O191" i="83"/>
  <c r="O128" i="83"/>
  <c r="O64" i="83"/>
  <c r="P75" i="92"/>
  <c r="P61" i="92"/>
  <c r="P349" i="83"/>
  <c r="P334" i="83"/>
  <c r="P321" i="83"/>
  <c r="P261" i="83"/>
  <c r="P191" i="83"/>
  <c r="P128" i="83"/>
  <c r="P109" i="83"/>
  <c r="G34" i="92" l="1"/>
  <c r="G28" i="92"/>
  <c r="I27" i="92"/>
  <c r="H27" i="92"/>
  <c r="I26" i="92"/>
  <c r="H42" i="92" s="1"/>
  <c r="H26" i="92"/>
  <c r="G42" i="92" s="1"/>
  <c r="H28" i="92" l="1"/>
  <c r="I28" i="92"/>
  <c r="B141" i="81" l="1"/>
  <c r="E141" i="81"/>
  <c r="P66" i="81" l="1"/>
  <c r="P65" i="81"/>
  <c r="B163" i="83" l="1"/>
  <c r="D85" i="82" l="1"/>
  <c r="B85" i="82"/>
  <c r="D80" i="82"/>
  <c r="B80" i="82"/>
  <c r="D88" i="82"/>
  <c r="B88" i="82"/>
  <c r="O66" i="81" l="1"/>
  <c r="O65" i="81"/>
  <c r="B145" i="83" l="1"/>
  <c r="B143" i="83"/>
  <c r="B363" i="83" l="1"/>
  <c r="B89" i="92" l="1"/>
  <c r="B75" i="92"/>
  <c r="B61" i="92"/>
  <c r="B48" i="92"/>
  <c r="E43" i="92"/>
  <c r="B43" i="92"/>
  <c r="E42" i="92"/>
  <c r="B42" i="92"/>
  <c r="F40" i="92"/>
  <c r="B38" i="92"/>
  <c r="I34" i="92"/>
  <c r="H34" i="92"/>
  <c r="B32" i="92"/>
  <c r="D28" i="92"/>
  <c r="D26" i="92"/>
  <c r="B26" i="92"/>
  <c r="G24" i="92"/>
  <c r="H24" i="92" s="1"/>
  <c r="I24" i="92" s="1"/>
  <c r="B22" i="92"/>
  <c r="B19" i="92"/>
  <c r="D34" i="92" l="1"/>
  <c r="D31" i="92"/>
  <c r="D32" i="92"/>
  <c r="D29" i="92"/>
  <c r="F43" i="92"/>
  <c r="G43" i="92"/>
  <c r="H43" i="92"/>
  <c r="G40" i="92"/>
  <c r="H40" i="92" s="1"/>
  <c r="B128" i="83" l="1"/>
  <c r="B122" i="83"/>
  <c r="B93" i="83"/>
  <c r="B15" i="83" l="1"/>
  <c r="G33" i="90" l="1"/>
  <c r="B30" i="90"/>
  <c r="B15" i="90"/>
  <c r="G14" i="90"/>
  <c r="F14" i="90"/>
  <c r="E14" i="90"/>
  <c r="D14" i="90"/>
  <c r="C14" i="90"/>
  <c r="B14" i="90"/>
  <c r="B13" i="84"/>
  <c r="B10" i="84"/>
  <c r="B10" i="123" s="1"/>
  <c r="B8" i="84"/>
  <c r="B377" i="83"/>
  <c r="B349" i="83"/>
  <c r="B334" i="83"/>
  <c r="B321" i="83"/>
  <c r="B319" i="83"/>
  <c r="B318" i="83"/>
  <c r="B317" i="83"/>
  <c r="B315" i="83"/>
  <c r="B301" i="83"/>
  <c r="B287" i="83"/>
  <c r="B274" i="83"/>
  <c r="B261" i="83"/>
  <c r="B245" i="83"/>
  <c r="B232" i="83"/>
  <c r="B219" i="83"/>
  <c r="B206" i="83"/>
  <c r="B204" i="83"/>
  <c r="B191" i="83"/>
  <c r="B177" i="83"/>
  <c r="B109" i="83"/>
  <c r="B79" i="83"/>
  <c r="B64" i="83"/>
  <c r="B35" i="83"/>
  <c r="B10" i="83"/>
  <c r="B9" i="83"/>
  <c r="B9" i="124" s="1"/>
  <c r="B8" i="83"/>
  <c r="B67" i="82"/>
  <c r="L65" i="82"/>
  <c r="K65" i="82"/>
  <c r="J65" i="82"/>
  <c r="I65" i="82"/>
  <c r="H65" i="82"/>
  <c r="G65" i="82"/>
  <c r="F65" i="82"/>
  <c r="E65" i="82"/>
  <c r="D65" i="82"/>
  <c r="L19" i="82"/>
  <c r="K19" i="82"/>
  <c r="J19" i="82"/>
  <c r="I19" i="82"/>
  <c r="H19" i="82"/>
  <c r="G19" i="82"/>
  <c r="F19" i="82"/>
  <c r="E19" i="82"/>
  <c r="D19" i="82"/>
  <c r="B15" i="82"/>
  <c r="B12" i="82"/>
  <c r="B10" i="82"/>
  <c r="L8" i="82"/>
  <c r="K8" i="82"/>
  <c r="J8" i="82"/>
  <c r="I8" i="82"/>
  <c r="H8" i="82"/>
  <c r="G8" i="82"/>
  <c r="F8" i="82"/>
  <c r="E8" i="82"/>
  <c r="D8" i="82"/>
  <c r="B4" i="120"/>
  <c r="J140" i="81"/>
  <c r="E140" i="81"/>
  <c r="B140" i="81"/>
  <c r="B138" i="81"/>
  <c r="B131" i="81"/>
  <c r="B133" i="81"/>
  <c r="B129" i="81"/>
  <c r="L127" i="81"/>
  <c r="K127" i="81"/>
  <c r="J127" i="81"/>
  <c r="I127" i="81"/>
  <c r="H127" i="81"/>
  <c r="F127" i="81"/>
  <c r="E127" i="81"/>
  <c r="D127" i="81"/>
  <c r="C127" i="81"/>
  <c r="B124" i="81"/>
  <c r="B119" i="81"/>
  <c r="B117" i="81"/>
  <c r="B115" i="81"/>
  <c r="B113" i="81"/>
  <c r="B111" i="81"/>
  <c r="B102" i="81"/>
  <c r="B101" i="81"/>
  <c r="B98" i="81"/>
  <c r="B96" i="81"/>
  <c r="B94" i="81"/>
  <c r="B88" i="81"/>
  <c r="L86" i="81"/>
  <c r="K86" i="81"/>
  <c r="J86" i="81"/>
  <c r="I86" i="81"/>
  <c r="H86" i="81"/>
  <c r="F86" i="81"/>
  <c r="E86" i="81"/>
  <c r="D86" i="81"/>
  <c r="C86" i="81"/>
  <c r="L80" i="81"/>
  <c r="K80" i="81"/>
  <c r="J80" i="81"/>
  <c r="I80" i="81"/>
  <c r="H80" i="81"/>
  <c r="F80" i="81"/>
  <c r="E80" i="81"/>
  <c r="D80" i="81"/>
  <c r="C80" i="81"/>
  <c r="B59" i="81"/>
  <c r="B54" i="81"/>
  <c r="B32" i="81"/>
  <c r="L30" i="81"/>
  <c r="K30" i="81"/>
  <c r="J30" i="81"/>
  <c r="I30" i="81"/>
  <c r="H30" i="81"/>
  <c r="F30" i="81"/>
  <c r="E30" i="81"/>
  <c r="D30" i="81"/>
  <c r="C30" i="81"/>
  <c r="B8" i="124" l="1"/>
  <c r="B8" i="120"/>
  <c r="B8" i="92"/>
  <c r="B9" i="120"/>
  <c r="B9" i="92"/>
  <c r="B13" i="90"/>
  <c r="B5" i="120"/>
  <c r="C15" i="90"/>
  <c r="G15" i="90"/>
  <c r="F15" i="90"/>
  <c r="E15" i="90"/>
  <c r="D15" i="90"/>
  <c r="H33" i="90"/>
  <c r="B9" i="133" l="1"/>
  <c r="B9" i="134"/>
  <c r="B9" i="135"/>
  <c r="B8" i="133"/>
  <c r="B8" i="134"/>
  <c r="B8" i="135"/>
  <c r="B9" i="132"/>
  <c r="B9" i="131"/>
  <c r="B8" i="130"/>
  <c r="B8" i="131"/>
  <c r="B8" i="132"/>
  <c r="B9" i="127"/>
  <c r="B9" i="130"/>
  <c r="B8" i="125"/>
  <c r="B8" i="127"/>
  <c r="B9" i="105"/>
  <c r="B9" i="125"/>
  <c r="B8" i="122"/>
  <c r="B8" i="121"/>
  <c r="B8" i="105"/>
  <c r="B9" i="122"/>
  <c r="B9" i="121"/>
  <c r="I33" i="9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Place</author>
  </authors>
  <commentList>
    <comment ref="A17" authorId="0" shapeId="0" xr:uid="{9380B934-508B-4A20-A177-3BA382AC40CD}">
      <text>
        <r>
          <rPr>
            <b/>
            <sz val="9"/>
            <color indexed="81"/>
            <rFont val="Tahoma"/>
            <family val="2"/>
          </rPr>
          <t>Link to specific CBSA SOR or MIF page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tc={64668FB1-02EA-4320-866B-A6DF47C45A7B}</author>
    <author>tc={511EFF72-857C-4654-A26C-50038A4B6DE0}</author>
  </authors>
  <commentList>
    <comment ref="G22" authorId="0" shapeId="0" xr:uid="{64668FB1-02EA-4320-866B-A6DF47C45A7B}">
      <text>
        <t>[Threaded comment]
Your version of Excel allows you to read this threaded comment; however, any edits to it will get removed if the file is opened in a newer version of Excel. Learn more: https://go.microsoft.com/fwlink/?linkid=870924
Comment:
    In tab name, use standard ISO 3-letter country codes to reduce length of tab titles
RR: Imp-Subject → Imp-CHN, Imp-TWN</t>
      </text>
    </comment>
    <comment ref="D31" authorId="1" shapeId="0" xr:uid="{511EFF72-857C-4654-A26C-50038A4B6DE0}">
      <text>
        <t>[Threaded comment]
Your version of Excel allows you to read this threaded comment; however, any edits to it will get removed if the file is opened in a newer version of Excel. Learn more: https://go.microsoft.com/fwlink/?linkid=870924
Comment:
    Adjust decimal points as appropriate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tc={67C5BDDB-5403-4057-8E89-3FE0E7CEEDFA}</author>
  </authors>
  <commentList>
    <comment ref="D31" authorId="0" shapeId="0" xr:uid="{67C5BDDB-5403-4057-8E89-3FE0E7CEEDFA}">
      <text>
        <t>[Threaded comment]
Your version of Excel allows you to read this threaded comment; however, any edits to it will get removed if the file is opened in a newer version of Excel. Learn more: https://go.microsoft.com/fwlink/?linkid=870924
Comment:
    Adjust decimal points as appropriate</t>
      </text>
    </comment>
  </commentList>
</comments>
</file>

<file path=xl/sharedStrings.xml><?xml version="1.0" encoding="utf-8"?>
<sst xmlns="http://schemas.openxmlformats.org/spreadsheetml/2006/main" count="1531" uniqueCount="551">
  <si>
    <t>TRANSMISSION DU QUESTIONNAIRE REMPLI</t>
  </si>
  <si>
    <t>Firm Name</t>
  </si>
  <si>
    <t>Firm Address</t>
  </si>
  <si>
    <t>Adresse de l'entreprise</t>
  </si>
  <si>
    <t>Adresse du site Web</t>
  </si>
  <si>
    <t>Name of Authorized Official</t>
  </si>
  <si>
    <t>Nom du représentant autorisé</t>
  </si>
  <si>
    <t>Title of Authorized Official</t>
  </si>
  <si>
    <t>Titre du représentant autorisé</t>
  </si>
  <si>
    <t>E-mail Address</t>
  </si>
  <si>
    <t>Telephone</t>
  </si>
  <si>
    <t>Téléphone</t>
  </si>
  <si>
    <t>Question 1</t>
  </si>
  <si>
    <t xml:space="preserve">Dénomination sociale de l'entreprise </t>
  </si>
  <si>
    <t>Role in the Industry</t>
  </si>
  <si>
    <t>Question 2</t>
  </si>
  <si>
    <t>Question 3</t>
  </si>
  <si>
    <t>Question 4</t>
  </si>
  <si>
    <t>Question 5</t>
  </si>
  <si>
    <t>Question 6</t>
  </si>
  <si>
    <t>Question 7</t>
  </si>
  <si>
    <t>Question 8</t>
  </si>
  <si>
    <t>Question 9</t>
  </si>
  <si>
    <t>Question 10</t>
  </si>
  <si>
    <t>Question 11</t>
  </si>
  <si>
    <t>Provide the names and addresses of other locations, facilities, and outlets in Canada on behalf of which your company is responding.</t>
  </si>
  <si>
    <t>Question 12</t>
  </si>
  <si>
    <t>FIRM INFORMATION</t>
  </si>
  <si>
    <t>RENSEIGNEMENTS SUR L’ENTREPRISE</t>
  </si>
  <si>
    <t>CONFIRMATION DES DONNÉES DÉCLARÉES</t>
  </si>
  <si>
    <t>CERTIFICATION</t>
  </si>
  <si>
    <t>ATTESTATION</t>
  </si>
  <si>
    <t>Website Address</t>
  </si>
  <si>
    <t>PUBLIC COMMENTS</t>
  </si>
  <si>
    <t>Question 13</t>
  </si>
  <si>
    <t>Question 16</t>
  </si>
  <si>
    <t>Question 14</t>
  </si>
  <si>
    <t>Question 15</t>
  </si>
  <si>
    <t>QUESTIONNAIRE DUE DATE</t>
  </si>
  <si>
    <t>DATE D'ÉCHÉANCE DU QUESTIONNAIRE</t>
  </si>
  <si>
    <t>CONFIRMATION OF REPORTED DATA</t>
  </si>
  <si>
    <t>I understand that checking this box constitutes my legally binding signature.</t>
  </si>
  <si>
    <t>Je comprends que le fait de cocher cette case constitue ma signature juridiquement contraignante.</t>
  </si>
  <si>
    <t>Utilisateur final</t>
  </si>
  <si>
    <t>Rôle dans l'industrie</t>
  </si>
  <si>
    <t>Question 19</t>
  </si>
  <si>
    <t>PUBLIC</t>
  </si>
  <si>
    <t>CUSTOMS TARIFF</t>
  </si>
  <si>
    <t>TARIF DES DOUANES</t>
  </si>
  <si>
    <t>SUBMITTING THE QUESTIONNAIRE RESPONSE</t>
  </si>
  <si>
    <t>Fournissez les noms et adresses des autres emplacements, installations et points de vente au Canada au nom de laquelle votre entreprise répond. </t>
  </si>
  <si>
    <t>Adresse de courrier électronique</t>
  </si>
  <si>
    <t>Date</t>
  </si>
  <si>
    <t>End user</t>
  </si>
  <si>
    <t>Provide a brief history of your firm, with particular emphasis on activities regarding the goods.</t>
  </si>
  <si>
    <t>Donnez un bref historique de votre entreprise, en insistant plus particulièrement sur les activités entourant les marchandises.</t>
  </si>
  <si>
    <t>Question 17</t>
  </si>
  <si>
    <t>Question 18</t>
  </si>
  <si>
    <t>Question 20</t>
  </si>
  <si>
    <t>Question 21</t>
  </si>
  <si>
    <t>Question 22</t>
  </si>
  <si>
    <t>Question 23</t>
  </si>
  <si>
    <t>Question 24</t>
  </si>
  <si>
    <t>Question 25</t>
  </si>
  <si>
    <t>COMMENTAIRES PUBLICS</t>
  </si>
  <si>
    <t>Fournissez les stocks et ventes à l'exportation des marchandises importées.</t>
  </si>
  <si>
    <t>PROTECTED COMMENTS</t>
  </si>
  <si>
    <t>Confirm that all information is reported on a calendar-year basis.</t>
  </si>
  <si>
    <t>Confirmez que tous les renseignements déclarés le sont selon l’année civile.</t>
  </si>
  <si>
    <t>Variable</t>
  </si>
  <si>
    <t>English</t>
  </si>
  <si>
    <t>French</t>
  </si>
  <si>
    <t>Data Validation comments</t>
  </si>
  <si>
    <t>Case Number</t>
  </si>
  <si>
    <t>The Goods</t>
  </si>
  <si>
    <t>Due Date</t>
  </si>
  <si>
    <t>UOM (plural)</t>
  </si>
  <si>
    <t>UOM (singular)</t>
  </si>
  <si>
    <t>Trade Level 1 (plural)</t>
  </si>
  <si>
    <t>Product Defn</t>
  </si>
  <si>
    <t>HS Code defn change date</t>
  </si>
  <si>
    <t>HS Codes before change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</si>
  <si>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</si>
  <si>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</si>
  <si>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</si>
  <si>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</si>
  <si>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</si>
  <si>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</si>
  <si>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</si>
  <si>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</si>
  <si>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</si>
  <si>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</si>
  <si>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</si>
  <si>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</si>
  <si>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</si>
  <si>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</si>
  <si>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</si>
  <si>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t>
  </si>
  <si>
    <t>Price Premium</t>
  </si>
  <si>
    <t xml:space="preserve"> Majoration du prix</t>
  </si>
  <si>
    <t>Describe how delivery of the goods sold by your firm is paid for.</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</si>
  <si>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</si>
  <si>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</si>
  <si>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</si>
  <si>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</si>
  <si>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</si>
  <si>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</si>
  <si>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</si>
  <si>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</si>
  <si>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</si>
  <si>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</si>
  <si>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</si>
  <si>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</si>
  <si>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</si>
  <si>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For the questions in this tab, note the following:</t>
  </si>
  <si>
    <t>Pour les questions de cet onglet, notez ce qui suit :</t>
  </si>
  <si>
    <t>Ending inventory</t>
  </si>
  <si>
    <t>Décrivez les plans de votre entreprise pour gérer les niveaux de stocks au cours des deux prochaines années. Fournissez les motifs et les hypothèses sous-tendant ces objectifs et ces stratégies.</t>
  </si>
  <si>
    <t>For additional details, view the Info tab.</t>
  </si>
  <si>
    <t>Pour plus de détails, consultez l'onglet Info.</t>
  </si>
  <si>
    <t>Indicate your firm's trade level with respect to the goods in Canada:</t>
  </si>
  <si>
    <t>Trade level</t>
  </si>
  <si>
    <t>Niveau commercial</t>
  </si>
  <si>
    <t>References to "the goods" in this questionnaire refer to:</t>
  </si>
  <si>
    <t>Les références aux « marchandises » dans ce questionnaire font référence à :</t>
  </si>
  <si>
    <t>Describe how delivery of the goods purchased by your firm is paid for.</t>
  </si>
  <si>
    <t>Explain circumstances where Canadian purchasers are willing to pay a price premium for the goods produced in Canada and what the amount of that premium would be.</t>
  </si>
  <si>
    <t xml:space="preserve">Primary Industry 1 </t>
  </si>
  <si>
    <t>Segment de marché 1</t>
  </si>
  <si>
    <t>Primary Industry 2</t>
  </si>
  <si>
    <t>Segment de marché 2</t>
  </si>
  <si>
    <t>Primary Industry 3</t>
  </si>
  <si>
    <t>Segment de marché 3</t>
  </si>
  <si>
    <t>Indicate the primary industries of your customers of the goods.</t>
  </si>
  <si>
    <t>Type</t>
  </si>
  <si>
    <t>Provide your firm's inventories and export sales of imports of the goods.</t>
  </si>
  <si>
    <t>If the volume of ending inventory in Question 1 on the Invent-Stock tab differs from the calculated ending inventory, explain why there is a difference.</t>
  </si>
  <si>
    <t>Les informations publiques/non confidentielles de ce tableau sont automatiquement générées à partir des informations fournies dans les onglets "Imp" et l'onglet "Invent-Stock". Toute modification de ce résumé public doit donc être effectuée dans ces onglets.</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</si>
  <si>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</si>
  <si>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</si>
  <si>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</si>
  <si>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Retournez le questionnaire rempli en utilisant l’une des options suivantes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</si>
  <si>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</si>
  <si>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Net delivered selling value</t>
  </si>
  <si>
    <t>Valeur de vente nette rendue</t>
  </si>
  <si>
    <t>Net delivered purchase value (laid-in cost)</t>
  </si>
  <si>
    <t>Describe whether there is seasonality in the Canadian market for the goods. Describe any seasonal patterns in your firm's imports, inventory or sales of imports in Canada.</t>
  </si>
  <si>
    <t>Décrivez s'il y a une saisonnalité sur le marché canadien pour les marchandises. Décrivez les tendances saisonnières dans les importations, les stocks ou les ventes d’importations de votre entreprise au Canada.</t>
  </si>
  <si>
    <t>Expliquez les changements que vous prévoyez voir sur le marché canadien et sur d’autres marchés mondiaux pour les marchandises au cours des deux prochaines années en ce qui concerne la demande, les prix, les volumes d’importation ou tout autre facteur.</t>
  </si>
  <si>
    <t>Difference between ending inventory in Question 1 on the Invent-Stock tab and the calculated ending inventory</t>
  </si>
  <si>
    <t>GLOSSAIRE</t>
  </si>
  <si>
    <t/>
  </si>
  <si>
    <t xml:space="preserve">Questions relating to this questionnaire should be directed to:
</t>
  </si>
  <si>
    <t xml:space="preserve">Toutes les questions relatives au présent questionnaire doivent être adressées à :
</t>
  </si>
  <si>
    <t>Dénomination sociale 
(en français et en anglais, le cas échéant)</t>
  </si>
  <si>
    <t>Si le questionnaire n’est pas rempli dans les délais impartis, le Tribunal peut rendre une ordonnance de production, aux termes de l’article  17 de la Loi sur le Tribunal canadien du commerce extérieur, afin d’exiger la production d’une réponse au questionnaire.</t>
  </si>
  <si>
    <t>Dans quelle langue préférez-vous remplir ce questionnaire?</t>
  </si>
  <si>
    <t>Nature of association</t>
  </si>
  <si>
    <t>Décrivez comment les coûts de livraison des marchandises achetées par votre entreprise sont payés.</t>
  </si>
  <si>
    <t>Décrivez comment les coûts de livraison des marchandises vendues par votre entreprise sont payés.</t>
  </si>
  <si>
    <t>Expliquez les circonstances dans lesquelles les acheteurs canadiens sont prêts à payer un prix plus élevé pour les marchandises produites au Canada. Quel serait le montant de ce supplément?</t>
  </si>
  <si>
    <t>Indiquez le niveau commercial de votre entreprise en ce qui concerne les marchandises au Canada :</t>
  </si>
  <si>
    <t>Si votre entreprise désire ajouter des commentaires concernant vos réponses, vous les inscrivez ici. Indiquez à quelle question se rapportent vos commentaires.</t>
  </si>
  <si>
    <t>Describe your firm’s plans to manage inventory levels, in the next two years. Provide the rationale and assumptions underlying these strategies and objectives.</t>
  </si>
  <si>
    <t>COMMENTAIRES PROTÉGÉS</t>
  </si>
  <si>
    <t>Confirmez que toutes les valeurs déclarées dans ce questionnaire sont en dollars canadiens.</t>
  </si>
  <si>
    <t>Confirm that all values reported in this questionnaire are in Canadian dollars.</t>
  </si>
  <si>
    <t>Maximum length reached. Please use the AddPro tab to add further info. | La limite maximale de caractères est atteinte. SVP utiliser l'onglet AddPro pour ajouter plus d'information.</t>
  </si>
  <si>
    <t>Maximum length reached. Please use the AddPub tab to add further info. | La limite maximale de caractères est atteinte. SVP utiliser l'onglet AddPub pour ajouter plus d'information.</t>
  </si>
  <si>
    <t>1000 character limit | limite de 1000 caractères</t>
  </si>
  <si>
    <t>If not listed above, other trade level is:</t>
  </si>
  <si>
    <t>Si non mentionné ci-dessus, l'autre niveau commercial est :</t>
  </si>
  <si>
    <t>Broker or trader</t>
  </si>
  <si>
    <t>Courtier ou commerçant</t>
  </si>
  <si>
    <t>le dumping et le subventionnement</t>
  </si>
  <si>
    <t>A</t>
  </si>
  <si>
    <t>Int period 1</t>
  </si>
  <si>
    <t>Int period 2</t>
  </si>
  <si>
    <t>Should your firm wish to add any comments related to its responses, submit them here. Be sure to indicate the applicable question number.</t>
  </si>
  <si>
    <t>Imports in Canada</t>
  </si>
  <si>
    <t>Sales in Canada</t>
  </si>
  <si>
    <t>CAD</t>
  </si>
  <si>
    <t>Explain any changes you expect to see in the Canadian market and in other markets globally for the goods over the next two years with respect to demand, prices, import volumes or any other factor.</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</si>
  <si>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</si>
  <si>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</si>
  <si>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Firm Name (In English and French, if applicable)</t>
  </si>
  <si>
    <t>Trade Level 2 (plural)</t>
  </si>
  <si>
    <t>HS Codes</t>
  </si>
  <si>
    <t>Explain any impacts on these outlooks should the finding or order be continued or rescinded. Provide documents, or the names of documents, such as studies or articles in trade journals, that support your firm's statement.</t>
  </si>
  <si>
    <t>Expliquez les effets possibles sur ces perspectives advenant la prorogation ou l’annulation des conclusions ou de l'ordonnance. Fournissez des documents, ou les noms de documents, tels que des études ou des articles dans des revues spécialisées, qui appuient la déclaration de votre entreprise.</t>
  </si>
  <si>
    <t>GRADES</t>
  </si>
  <si>
    <t>Minimum</t>
  </si>
  <si>
    <t>Maximum</t>
  </si>
  <si>
    <t>Steel Grade</t>
  </si>
  <si>
    <t>Nuance d'acier</t>
  </si>
  <si>
    <t>Finish (ie. Bare or Coated)</t>
  </si>
  <si>
    <t>Traitement de la surface (c.à dire recouverts ou non)</t>
  </si>
  <si>
    <t>Country of Origin</t>
  </si>
  <si>
    <t>Pays d'origine</t>
  </si>
  <si>
    <t>Vendus au Canada ou exportés</t>
  </si>
  <si>
    <t>Sold in Canada or exported</t>
  </si>
  <si>
    <t>Diamètre extérieur (mm)</t>
  </si>
  <si>
    <t>Outside Diameter (mm)</t>
  </si>
  <si>
    <t>Wall Thickness (mm)</t>
  </si>
  <si>
    <t>Épaisseur de la paroi (mm)</t>
  </si>
  <si>
    <t>Length (m)</t>
  </si>
  <si>
    <t>Longueur (m)</t>
  </si>
  <si>
    <t xml:space="preserve">Imports </t>
  </si>
  <si>
    <t>Importations</t>
  </si>
  <si>
    <t>Question 26</t>
  </si>
  <si>
    <t xml:space="preserve">• Veuillez indiquer seulement les ventes effectuées à partir des importations de votre entreprise. Les ventes de marchandises achetées auprès de producteurs canadiens doivent être exclues. </t>
  </si>
  <si>
    <t>• Report all sales to Canadian and foreign associated firms.</t>
  </si>
  <si>
    <t>• Déclarez toutes les ventes aux entreprises associées canadiennes et étrangères.</t>
  </si>
  <si>
    <t>• Report all sales as of the date of shipment to the customer or the customer’s warehouse.</t>
  </si>
  <si>
    <t>• Déclarez toutes les ventes à compter de la date de l’expédition au client ou à son entrepôt.</t>
  </si>
  <si>
    <t>• Report all values in Canadian dollars.</t>
  </si>
  <si>
    <t>• Déclarez toutes les valeurs en dollars canadiens.</t>
  </si>
  <si>
    <t>Describe the method used to value your firm's sales to Canadian or foreign associated firms.</t>
  </si>
  <si>
    <t>Décrivez la méthode utilisée pour déterminer la valeur des ventes de votre entreprise à ses entreprises associées au Canada et/ou à l’étranger.</t>
  </si>
  <si>
    <t>Provide your firm’s strategies and objectives for the next two years with respect to the purchases of the goods made in Canada. Provide the rationale and assumptions underlying these strategies and objectives.</t>
  </si>
  <si>
    <t>Fournissez les stratégies et les objectifs de votre entreprise pour les deux prochaines années en ce qui concerne les achats de marchandises fabriquées au Canada. Fournir la justification et les hypothèses qui sous-tendent ces stratégies et objectifs.</t>
  </si>
  <si>
    <t>Provide your firm’s strategies and objectives for the next two years with respect to imports and sales of imports of the goods. Provide the rationale and assumptions underlying these strategies and objectives.</t>
  </si>
  <si>
    <t>Fournissez les stratégies et les objectifs de votre entreprise pour les deux prochaines années en ce qui concerne les importations et les ventes de marchandises importées. Fournir la justification et les hypothèses qui sous-tendent ces stratégies et objectifs.</t>
  </si>
  <si>
    <t>Importations au Canada</t>
  </si>
  <si>
    <t>Ventes au Canada</t>
  </si>
  <si>
    <t>Utilisez l'onglet AddPro si vous avez besoin de plus d'espace.</t>
  </si>
  <si>
    <t>First Year of POR</t>
  </si>
  <si>
    <t>Last Year of POR</t>
  </si>
  <si>
    <t>tonnes</t>
  </si>
  <si>
    <t>tonne</t>
  </si>
  <si>
    <t>distributors</t>
  </si>
  <si>
    <t>end users</t>
  </si>
  <si>
    <t>distributeurs</t>
  </si>
  <si>
    <t>IMPORTERS' QUESTIONNAIRE | QUESTIONNAIRE À L'INTENTION DES IMPORTATEURS</t>
  </si>
  <si>
    <t>INTRODUCTION</t>
  </si>
  <si>
    <t>LANGUAGE PREFERENCE | PRÉFÉRENCE LINGUISTIQUE</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</si>
  <si>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</si>
  <si>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</si>
  <si>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QUESTIONS</t>
  </si>
  <si>
    <t>DO YOU NEED TO COMPLETE THIS QUESTIONNAIRE?</t>
  </si>
  <si>
    <t>FAILURE TO COMPLETE QUESTIONNAIRE</t>
  </si>
  <si>
    <t>QUESTIONNAIRE NON REMPLI</t>
  </si>
  <si>
    <t>IMPORTERS' QUESTIONNAIRE</t>
  </si>
  <si>
    <t>QUESTIONNAIRE À L'INTENTION DES IMPORTATEURS</t>
  </si>
  <si>
    <t>QUESTIONNAIRE OUTLINE</t>
  </si>
  <si>
    <t>APERÇU DU QUESTIONNAIRE</t>
  </si>
  <si>
    <t>ADDITIONAL PRODUCT INFORMATION</t>
  </si>
  <si>
    <t>RENSEIGNEMENTS ADDITIONNELS SUR LE PRODUIT</t>
  </si>
  <si>
    <t>Additional Product Info</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</si>
  <si>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</si>
  <si>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</si>
  <si>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GLOSSARY</t>
  </si>
  <si>
    <t>The goods are commonly classified in the Customs Tariff under the following Harmonized Commodity Description and Coding System (HS) number(s):</t>
  </si>
  <si>
    <t>Les marchandises sont généralement classées dans le Tarif des douanes sous les numéros suivants du Système harmonisé de désignation et de codification des marchandises (SH) :</t>
  </si>
  <si>
    <t>DEFINITION OF "THE GOODS"</t>
  </si>
  <si>
    <t>LA DÉFINITION "DES MARCHANDISES"</t>
  </si>
  <si>
    <t>Last Day of POR</t>
  </si>
  <si>
    <t>Important notes for formatting</t>
  </si>
  <si>
    <t>Insert and merge rows where needed to expand height of text boxes.</t>
  </si>
  <si>
    <t>Instructions</t>
  </si>
  <si>
    <t>La valeur de vos ventes après déduction des escomptes au comptant, des remises sur quantité et des escomptes reportés, des rabais, des taxes, des ristournes et des primes, qu’ils soient indiqués ou non sur la facture. Incluez le coût de livraison.</t>
  </si>
  <si>
    <t>The value of your purchases net of all discounts (cash, quantity or deferred), allowances, taxes, rebates and incentives, whether or not shown on the invoice. It includes delivery costs (freight, handling, and insurance) to your Canadian warehouse and, where applicable, all import costs such as customs and other duties (including anti-dumping and countervailing duties), brokerage fees and surcharges.</t>
  </si>
  <si>
    <t xml:space="preserve">La valeur de tous vos achats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t>
  </si>
  <si>
    <t>The following questions refer to the goods as defined in the product description on the Intro tab.</t>
  </si>
  <si>
    <t>Les questions suivantes font référence aux marchandises comme définies dans la description du produit de l'onglet Intro.</t>
  </si>
  <si>
    <t>GENERAL FIRM INFORMATION</t>
  </si>
  <si>
    <t>INFORMATIONS GÉNÉRALES SUR L'ENTREPRISE</t>
  </si>
  <si>
    <t>PRODUCER INTERACTIONS</t>
  </si>
  <si>
    <t>INTERACTIONS AVEC LES PRODUCTEURS</t>
  </si>
  <si>
    <t>IMPORTATION</t>
  </si>
  <si>
    <t>MARKET CHARACTERISTICS OF THE GOODS</t>
  </si>
  <si>
    <t>CARACTÉRISTIQUES DU MARCHÉ DES MARCHANDISES</t>
  </si>
  <si>
    <t>SALES</t>
  </si>
  <si>
    <t>VENTES</t>
  </si>
  <si>
    <t>MARKETS</t>
  </si>
  <si>
    <t>MARCHÉS</t>
  </si>
  <si>
    <t>PROTECTED</t>
  </si>
  <si>
    <t>PROTÉGÉ</t>
  </si>
  <si>
    <t>PURCHASES</t>
  </si>
  <si>
    <t>ACHATS</t>
  </si>
  <si>
    <t>Countries for Tabs</t>
  </si>
  <si>
    <t>• If your firm is an end user or a retailer, your firm does not need to report sales of imports or inventories of imports.</t>
  </si>
  <si>
    <t>• Si votre entreprise est un utilisateur final ou un détaillant, elle n’a pas besoin de déclarer ses ventes d’importations ou ses stocks d’importations.</t>
  </si>
  <si>
    <t>IMPORTS AND SALES</t>
  </si>
  <si>
    <t>IMPORTATIONS ET STOCKS</t>
  </si>
  <si>
    <t>Related firms</t>
  </si>
  <si>
    <t>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</si>
  <si>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</si>
  <si>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Entreprises affiliées</t>
  </si>
  <si>
    <t>Delivery Cost (%)</t>
  </si>
  <si>
    <t>Coût de livraison (%)</t>
  </si>
  <si>
    <t>net delivered purchase value (CAD)</t>
  </si>
  <si>
    <t>valeur d'achat nette rendue (CAD)</t>
  </si>
  <si>
    <t>Beginning inventory</t>
  </si>
  <si>
    <t>Stock d'ouverture</t>
  </si>
  <si>
    <t>GENERAL</t>
  </si>
  <si>
    <t>GÉNÉRAL</t>
  </si>
  <si>
    <t>Note: Public/non-confidential information in this table is automatically generated from the information provided in the "Imp" tabs and "Invent-Stock" tab. Any changes to this public summary must therefore be made in those tabs.</t>
  </si>
  <si>
    <t>IMPORTATIONS ET VENTES</t>
  </si>
  <si>
    <t>United States of America</t>
  </si>
  <si>
    <t>États-Unis d'Amérique</t>
  </si>
  <si>
    <t>Other countries</t>
  </si>
  <si>
    <t>Autres pays</t>
  </si>
  <si>
    <t>Total sales of imports in Canada</t>
  </si>
  <si>
    <t>Ventes totales d'importations au Canada</t>
  </si>
  <si>
    <t>US</t>
  </si>
  <si>
    <t>Analyst 1</t>
  </si>
  <si>
    <t>Analyst 2</t>
  </si>
  <si>
    <t xml:space="preserve">Provide your firm's imports and sales of imports of the goods from: </t>
  </si>
  <si>
    <t xml:space="preserve">Indiquez les importations et les ventes de marchandises de votre entreprise de : </t>
  </si>
  <si>
    <t xml:space="preserve">Other countries include: </t>
  </si>
  <si>
    <t xml:space="preserve">Autres pays incluent : </t>
  </si>
  <si>
    <t>• Report only sales from your firm’s imports. Sales of purchased goods from Canadian producers must be excluded.</t>
  </si>
  <si>
    <t>INVENTORIES AND EXPORT SALES</t>
  </si>
  <si>
    <t>STOCKS ET VENTES À L'EXPORTATION</t>
  </si>
  <si>
    <t>Distributor</t>
  </si>
  <si>
    <t>Distributeur</t>
  </si>
  <si>
    <t>Drop down lists</t>
  </si>
  <si>
    <t>Public Question 1</t>
  </si>
  <si>
    <t>Yes</t>
  </si>
  <si>
    <t>Oui</t>
  </si>
  <si>
    <t>No</t>
  </si>
  <si>
    <t>Non</t>
  </si>
  <si>
    <t>If no, explain why import data indicates that you imported during this period.</t>
  </si>
  <si>
    <t>Si non, expliquez pourquoi les données d'importation indiquent que vous avez importé au cours de cette période.</t>
  </si>
  <si>
    <t>Intro, Public, Confirm</t>
  </si>
  <si>
    <t>If no, explain.</t>
  </si>
  <si>
    <t>Si non, expliquez.</t>
  </si>
  <si>
    <t>DEVEZ-VOUS REMPLIR CE QUESTIONNAIRE?</t>
  </si>
  <si>
    <t>Valeur d’achat nette rendue (coût de revient)</t>
  </si>
  <si>
    <t xml:space="preserve">The exporter handles delivery, and the cost is built into the price. </t>
  </si>
  <si>
    <t xml:space="preserve">The exporter handles delivery, but charges your firm separately for it. </t>
  </si>
  <si>
    <t>L'exportateur s'occupe de la livraison et les frais de livraison sont inclus dans le prix de vente.</t>
  </si>
  <si>
    <t>L'exportateur s'occupe de la livraison mais les frais de livraison sont facturés séparément à votre entreprise.</t>
  </si>
  <si>
    <t>La livraison et ses frais sont pris en charge par votre entreprise.</t>
  </si>
  <si>
    <t>net delivered sales value (CAD)</t>
  </si>
  <si>
    <t>valeur de vente nette rendue (CAD)</t>
  </si>
  <si>
    <t>Type d'affiliation</t>
  </si>
  <si>
    <t>utilisateurs finals</t>
  </si>
  <si>
    <t>Stock de clôture</t>
  </si>
  <si>
    <t>Si le volume du stock de clôture à la question 1 sur l'onglet Invent-Stock diffère du stock de clôture calculé, expliquez pourquoi il y a une différence.</t>
  </si>
  <si>
    <t>Différence entre le stock de clôture à la question 1 sur l'onglet Invent-Stock et le stock de clôture calculé</t>
  </si>
  <si>
    <t>Indiquez dans quels segments de marché ces marchandises sont vendues.</t>
  </si>
  <si>
    <t>Tab and Question</t>
  </si>
  <si>
    <t>Onglet et question</t>
  </si>
  <si>
    <t>les pays sujets</t>
  </si>
  <si>
    <t>SVP accorder ces mots : "défini/définis/définie/définies"; "originaire/originaires"; "exporté/exportés/exportée/exportées" selon le(s) mot(s) utilisé(s) pour décrire les biens couverts par ce RR (soit avec "les marchandises" (féminin pluriel) ou avec la définition de ces marchandises)</t>
  </si>
  <si>
    <t>i.e. columns B-L should be 160 pixels each.</t>
  </si>
  <si>
    <t>When adding or modifying columns, please ensure the total of all column widths in a tab equals 1760 pixels to allow for consistent scaling when exported to PDF.</t>
  </si>
  <si>
    <t>Using data provided in Question 1 on the country tabs with the data provided in Question 1 on the Invent-Stock tab, the questionnaire calculates ending inventory as follows:</t>
  </si>
  <si>
    <t>En utilisant les données fournies à la question 1 sur les onglets des pays avec les données fournies à la question 1 sur l'onglet Invent-Stock, le questionnaire calcule le stock de clôture comme suit :</t>
  </si>
  <si>
    <t xml:space="preserve">Your firm arranges and pays for delivery directly. </t>
  </si>
  <si>
    <t>hiddenc</t>
  </si>
  <si>
    <t>Provide the proportion of your import net delivered selling value that is represented by delivery costs.</t>
  </si>
  <si>
    <t>Subject Countries (incl. French pronouns: de la, du, des)</t>
  </si>
  <si>
    <t>Indiquez la proportion de la valeur de vente nette rendue de vos importations qui est représentée par les frais de livraison.</t>
  </si>
  <si>
    <t>Delivery costs</t>
  </si>
  <si>
    <t>Coûts de livraison</t>
  </si>
  <si>
    <t>The value of your sales net of all discounts (cash, quantity or deferred), allowances, taxes, rebates and incentives, whether or not shown on the invoice. It includes all delivery costs.</t>
  </si>
  <si>
    <t>The costs of freight, handling, and insurance to your Canadian warehouse and, where applicable, all import costs such as customs and other duties (including anti-dumping and countervailing duties), brokerage fees and surcharges.</t>
  </si>
  <si>
    <t xml:space="preserve">Les coûts de fret, manutention et assurance à votre entrepôt canadien et, le cas échéant, tous les frais d’importation, comme les droits de douane et autres (y compris les droits antidumping et compensateurs), les frais de courtage et les suppléments. </t>
  </si>
  <si>
    <t>RR-2025-004</t>
  </si>
  <si>
    <t>corrosion-resistant steel sheet II</t>
  </si>
  <si>
    <t>feuilles d'acier résistant à la corrosion II</t>
  </si>
  <si>
    <t>dumping and the subsidizing</t>
  </si>
  <si>
    <t>Türkiye and Vietnam</t>
  </si>
  <si>
    <t>de la Türkiye et du Vietnam</t>
  </si>
  <si>
    <t>December 31</t>
  </si>
  <si>
    <t>31 décembre</t>
  </si>
  <si>
    <t>March 2, 2026</t>
  </si>
  <si>
    <t>2 mars 2026</t>
  </si>
  <si>
    <t>Josée St-Amand</t>
  </si>
  <si>
    <t>josee.st-amand@tribunal.gc.ca</t>
  </si>
  <si>
    <t>613-558-8439</t>
  </si>
  <si>
    <t>January 1, 2022</t>
  </si>
  <si>
    <t>1er janvier 2022</t>
  </si>
  <si>
    <t>7210.30.00.00, 7210.49.00.40, 7210.49.00.50, 7210.49.00.60, 7210.49.00.70, 7210.61.00.10, 7210.61.00.20, 7210.69.00.10, 7210.69.00.20, 7212.20.00.10, 7212.20.00.20, 7212.20.00.30, 7212.20.00.40, 7212.30.00.10, 7212.30.00.20, 7212.30.00.30, 7212.30.00.40, 7212.50.00.30, 7212.50.00.40, 7212.50.00.50, 7212.50.00.60, 7225.91.00.10, 7225.91.00.20, 7225.91.00.30, 7225.91.00.40, 7225.92.00.10, 7225.92.00.20, 7225.92.00.30, 7225.92.00.40, 7226.99.00.11, 7226.99.00.12, 7226.99.00.13, 7226.99.00.19</t>
  </si>
  <si>
    <t>Vietnam</t>
  </si>
  <si>
    <t>Türkiye (Borçelik Çelik Sanayi Ticaret A.Ş. only)</t>
  </si>
  <si>
    <t>Türkiye (seulement Borçelik Çelik Sanayi Ticaret A.Ş.)</t>
  </si>
  <si>
    <t>Primes</t>
  </si>
  <si>
    <t>Seconds</t>
  </si>
  <si>
    <t>Total imports</t>
  </si>
  <si>
    <t>Total d'importations</t>
  </si>
  <si>
    <t>https://www.cbsa-asfc.gc.ca/sima-lmsi/mif-mev/cor2-eng.html</t>
  </si>
  <si>
    <t>https://www.cbsa-asfc.gc.ca/sima-lmsi/mif-mev/cor2-fra.html</t>
  </si>
  <si>
    <t>Subject country 1</t>
  </si>
  <si>
    <t>Subject country 2</t>
  </si>
  <si>
    <t>• Si votre entreprise est un distributeur, complétez les Question 1 et Question 2. Si votre entreprise est un utilisateur final ou un détaillant, complétez seulement  les importations à la Question 1 (rangées 28-37).</t>
  </si>
  <si>
    <t>Non subject country 1</t>
  </si>
  <si>
    <t>Other findings</t>
  </si>
  <si>
    <t>net delivered selling value (CAD)</t>
  </si>
  <si>
    <t>China, Chinese Taipei, India, Korea (COR I)</t>
  </si>
  <si>
    <t>Chine, Taipei chinois, Inde, Corée (COR I)</t>
  </si>
  <si>
    <t>• If your firm is a distributor, complete Question 1 and Question 2. If your firm is an end user or a retailer, complete only the imports in Question 1 (rows 28-37).</t>
  </si>
  <si>
    <t>Türkiye (Tatmetal Çelik Sanayi ve Ticaret A.Ş. only)</t>
  </si>
  <si>
    <t>Türkiye (seulement Tatmetal Çelik Sanayi ve Ticaret A.Ş.)</t>
  </si>
  <si>
    <t>Comment specifically on how or if the Canadian market for the goods changed has changed since January 2025 as a result of the shift in the global and domestic trade landscape, including, but not limited to, any shift in your firm’s overall import strategy for the goods.</t>
  </si>
  <si>
    <t>Expliquez spécifiquement comment le marché canadien des marchandises a changé depuis janvier 2025 en raison de l'évolution du paysage commercial mondial et national, y compris, sans toutefois s'y limiter, tout changement dans la stratégie globale d'importation des marchandises de votre entreprise.</t>
  </si>
  <si>
    <t>• If your firm is an end user or a retailer, do not report sales of imports or inventories of imports.</t>
  </si>
  <si>
    <t>AA</t>
  </si>
  <si>
    <t>corrosion-resistant steel sheet</t>
  </si>
  <si>
    <t>feuilles d'acier résistant à la corrosion</t>
  </si>
  <si>
    <t xml:space="preserve">Provide your firm's imports and sales of imports of the goods originating in: </t>
  </si>
  <si>
    <t xml:space="preserve">Indiquez les importations et les ventes de marchandises de votre entreprise originaires de : </t>
  </si>
  <si>
    <t>Corrosion resistant flat rolled steel sheet products of carbon steel, including products alloyed with the following elements:
●  Boron (B) not more than 0.01%,
●  Niobium (Nb) not more than 0.100%,
●  Titanium (Ti) not more than 0.08%, or
●  Vanadium (V) not more than 0.300%,
in coils or cut lengths, in thicknesses up to 0.168 in. (4.267 mm) and widths up to 72 inch (1,828.8 mm) with all dimensions being plus or minus allowable tolerances contained in the applicable standards, with or without passivation and/or anti fingerprint treatments, and excluding:
●  corrosion-resistant steel sheet products for use in the manufacture of passenger automobiles, buses, trucks, ambulances or hearses or chassis therefor, or parts thereof, or accessories or parts thereof;
●  steel products for use in the manufacture of aeronautic products;
●  steel sheet that is coated or plated with tin, lead, nickel, copper, chromium, chromium oxides, both tin and lead (“terne plate”), or both chromium and chromium oxides (“tin free steel”);
●  stainless flat-rolled steel products;
●  corrosion-resistant steel sheet products that have been pre-painted, including with lacquers or varnishes, or permanently coated in plastic;
●  galvanized armouring tape, which is narrow flat steel tape of 3 in. or less, that has been coated by a final operation with zinc by either the hot dip galvanizing or the electrogalvanizing process so that all surfaces, including the edges, are coated;
●  perforated steel,
●  and tool steel.</t>
  </si>
  <si>
    <t>Feuilles laminées à plat d’acier au carbone résistant à la corrosion, y compris celles contenant les éléments d’alliage suivants :
●  jusqu’à 0,01 % de bore (B);
●  jusqu’à 0,1 % de niobium (Nb);
●  jusqu’à 0,08 % de titane (Ti);
●  jusqu’à 0,3 % de vanadium (V);
en bobines ou coupées à longueur, d’une épaisseur jusque 0,168 po (4,267 mm) et d’une largeur jusque 72 po (1 828,8 mm), plus ou moins les écarts admis par les normes applicables, avec ou sans passivation et/ou traitements anti-empreintes digitales, et à l’exclusion cependant de tout ce qui suit :
●  les feuilles d’acier résistant à la corrosion devant servir à la fabrication d’automobiles, d’autobus, de camions, d’ambulances ou de corbillards ou encore de châssis ou autres parties, de pièces ou d’accessoires destinés à ces véhicules;
●  les produits d’acier pour la construction aéronautique;
●  les feuilles d’acier revêtu ou plaqué de fer-blanc, de plomb, de nickel, de cuivre, de chrome, d’oxydes de chrome, à la fois de fer-blanc et de plomb (fer mat), ou à la fois de chrome et d’oxydes de chrome (fer chromé);
●  les produits d’acier inoxydable laminés à plat;
●  les feuilles d’acier résistant à la corrosion déjà peintes, notamment avec des laques ou des vernis, ou revêtues de plastique de façon permanente;
●  le ruban de blindage galvanisé, ruban d’acier plat large de 3 po au plus, traité au zinc par une opération finale, soit de galvanisation par immersion à chaud, soit d’électrozingage, de sorte que toutes les surfaces, y compris les bords, sont recouvertes de zinc;
●  l’acier perforé;
●  et l’acier à outils.</t>
  </si>
  <si>
    <t>In its Statement of Reasons, issued on October 30, 2020, the Canada Border Services Agency (CBSA) provided the following additional product information:</t>
  </si>
  <si>
    <t>Dans son énoncé des motifs, publié le 30 octobre 2020, l'Agence des services frontaliers du Canada (ASFC) a fourni les renseignements additionels suivants sur le produit :</t>
  </si>
  <si>
    <t>The product definition includes corrosion-resistant steel sheet where the substrate is coated with a corrosion-resistant material such as zinc, aluminum, and other alloys. The coating may be applied by a variety of processes including hot-dip galvanizing or electro galvanizing.</t>
  </si>
  <si>
    <t>La définition du produit comprend les feuilles d’acier résistant à la corrosion dont le substrat est revêtu ou plaqué d’un matériau résistant à la corrosion comme le zinc, l’aluminium ou d’autres alliages. Le revêtement peut être appliqué par divers moyens dont la galvanisation par immersion à chaud et l’électrozingage.</t>
  </si>
  <si>
    <t>The product definition includes galvannealed steel. Galvannealed steel is produced by passing the steel through an annealing furnace after it completes the hot-dip galvanizing process and while the zinc is still liquid. This causes the iron and zinc layers to diffuse into each other, creating a zinc-alloy layer at the surface.</t>
  </si>
  <si>
    <t>La définition du produit comprend l’acier recuit après galvanisation. Cet acier passe dans un four de recuit après la galvanisation par immersion à chaud pendant que le zinc est encore liquide. Les couches de zinc et de fer se diffusent alors l’une dans l’autre, créant un revêtement d’alliage zinc-fer.</t>
  </si>
  <si>
    <t>Passivation refers to a material becoming “passive”, that is, less affected or corroded by the environment of future use. Passivation involves creation of an outer layer of shield material that is applied as a micro-coating, created by chemical reaction with the base material, or allowed to build from spontaneous oxidation in the air. As a technique, passivation is the use of a light coat of a protective material, to create a shell against corrosion.</t>
  </si>
  <si>
    <t>La passivation consiste à rendre un matériau « passif », c’est-à-dire moins susceptible d’être affecté ou corrodé par l’environnement où il servira. Elle implique de créer une couche extérieure d’un matériau bouclier, soit appliqué comme micro-revêtement, soit créé par réaction chimique avec le matériau de base, soit généré par oxydation spontanée au contact de l’air. En tant que technique, la passivation est l’utilisation d’un revêtement léger ou d’un matériau protecteur pour donner une couche anticorrosion.</t>
  </si>
  <si>
    <t>Corrosion-resistant steel with anti-fingerprint coatings (whether as part of a passivation treatment or separate) are also included within the product definition.</t>
  </si>
  <si>
    <t>La définition du produit comprend en outre l’acier résistant à la corrosion avec revêtement anti-empreintes digitales (que ce soit dans le cadre d’un traitement de passivation ou séparément).</t>
  </si>
  <si>
    <t>Corrosion-resistant steel sheet is usually produced from cold-rolled carbon steel sheet (CRS) and sometimes from hot-rolled carbon steel sheet (HRS). However, additions of certain elements such as titanium, vanadium, niobium or boron, during the steel-making process enable the steel to be classified as alloy steel. Therefore, corrosion-resistant steel produced from either carbon steel or alloy steel is included in the definition of the subject goods.</t>
  </si>
  <si>
    <t>La feuille d’acier résistant à la corrosion est produite généralement à partir de feuille d’acier au carbone laminé à froid, et parfois à chaud. Cependant l’ajout de certains éléments comme le titane, le vanadium, le niobium ou le bore dans le processus sidérurgique permet de classer l’acier comme « allié »; c’est pourquoi la définition des marchandises en cause comprend l’acier résistant à la corrosion, peu importe qu’il ait été produit à partir d’acier au carbone ou d’acier allié.</t>
  </si>
  <si>
    <t xml:space="preserve">The subject goods (and like goods produced by the domestic industry) are manufactured to meet certain American Society for Testing and Materials (ASTM), Society of Automotive Engineering (SAE) or equivalent specifications, including, but not limited to:
</t>
  </si>
  <si>
    <t>Les marchandises en cause (et les marchandises similaires produites par la branche de production nationale) sont appelées à se conformer à certaines spécifications de l’American Society for Testing and Materials (ASTM) ou de la Society of Automotive Engineering (SAE), ou à des spécifications équivalentes, dont voici une liste non exhaustive :</t>
  </si>
  <si>
    <t>•	ASTM A653/653M
•	ASTM A792/A792M
•	SAE J403
•	SAE J1392
•	SAE J2329
•	SAE J1562</t>
  </si>
  <si>
    <t>The product definition includes “seconds”. Seconds are goods that do not meet some aspect of the original specification. This could include dimensions, grade, or coating. It could also include a coil that has been damaged. Seconds are sold at a discount. Seconds may meet ASTM, SAE or other specifications or may be re-certified to meet a standard. For example, a coil that is damaged along the edge may be a “second”. However, if the damaged edge is slit and the damage is removed the coil could be classified as a primary coil produced to the new width. Seconds are graded and sold on a scale of five.</t>
  </si>
  <si>
    <t>La définition du produit comprend les marchandises dites « de second choix », c’est-à-dire qui se vendent à rabais parce que ne respectant pas intégralement la spécification d’origine, par exemple par leurs dimensions, leur nuance ou leur revêtement; les marchandises de second choix peuvent inclure aussi les bobines endommagées. Une telle marchandise peut respecter des spécifications ASTM, SAE ou autres, ou bien être recertifiée pour se conformer à une norme. Supposons par exemple une bobine de second choix parce qu’endommagée sur le bord : si l’on en coupait le bord endommagé, on pourrait ensuite la classer comme de premier choix, taillée dans une nouvelle largeur. Les marchandises de second choix sont nuancées et vendues sur une échelle de cinq.</t>
  </si>
  <si>
    <t xml:space="preserve">For greater clarity, the product definition does not cover:
</t>
  </si>
  <si>
    <t>Il est entendu que la définition du produit ne comprend pas :</t>
  </si>
  <si>
    <t xml:space="preserve">Corrosion-resistant steel for use in automobiles and automobile parts, hereafter referred to as “Automotive”. Automotive end users include Original Equipment Manufacturers (“OEMs”) and auto part producers. Such excluded goods may fall under Customs Tariff item 9959.00.00.
</t>
  </si>
  <si>
    <t>L’acier résistant à la corrosion destiné aux automobiles et pièces d’automobiles, ci-après désigné comme « pour automobiles ». Les utilisateurs finaux comprennent les fabricants d’équipement d’origine (« OEM ») et les fabricants de pièces d’automobiles. Ces marchandises exclues pourront relever du numéro tarifaire 9959.00.00.</t>
  </si>
  <si>
    <t>Pre-painted steel and steel permanently coated in plastic. Pre-painted steel is steel on which paint has been applied by coil coating at the manufacturing facility. The paint may be applied to one or both sides. The paint may be applied as a liquid, paste, powder, varnish or lacquer. Paints may include, but are not limited to, primers, finishing coats, polyesters polymers, plastisol paints, polyurethanes, polyvinylidene fluorides, and epoxy. Steel permanently coated in plastic is steel to which plastics, including films or laminates, are permanently attached.</t>
  </si>
  <si>
    <t>L’acier déjà peint et l’acier revêtu de plastique de façon permanente. L’acier déjà peint est l’acier sur lequel de la peinture a été appliquée au moyen d’un revêtement en continu à l’usine de fabrication. La peinture peut être appliquée sur un ou deux côtés. Elle peut être appliquée sous forme de liquide, de pâte, de poudre, de vernis ou de laque. Les peintures peuvent comprendre notamment les apprêts, les couches de finition, les polymères polyesters, les peintures plastisol, les polyuréthanes, les polyfluorures de vinylidène et les époxydes. L’acier revêtu de plastique de façon permanente est l’acier auquel sont fixées en permanence des matières plastiques, y compris des pellicules ou des stratifiés.</t>
  </si>
  <si>
    <t>Nicole Lalonde</t>
  </si>
  <si>
    <t>nicole.lalonde@tribunal.gc.ca</t>
  </si>
  <si>
    <t>343-574-8274</t>
  </si>
  <si>
    <t>Export sales (primes and seconds combined)</t>
  </si>
  <si>
    <t xml:space="preserve">Your firm handles delivery, and the cost is built into the price. </t>
  </si>
  <si>
    <t>Votre entreprise s'occupe de la livraison et les frais de livraison sont inclus dans le prix de vente.</t>
  </si>
  <si>
    <t xml:space="preserve">Your firm handles delivery, but charges the purchaser separately for it. </t>
  </si>
  <si>
    <t>Votre entreprise s'occupe de la livraison mais les frais de livraison sont facturés séparément à l’acheteur.</t>
  </si>
  <si>
    <t xml:space="preserve">The purchaser arranges and pays for delivery directly. </t>
  </si>
  <si>
    <t>La livraison et ses frais sont pris en charge par l’acheteur.</t>
  </si>
  <si>
    <t>Marchandises de premier choix</t>
  </si>
  <si>
    <t>Marchandises de second choix</t>
  </si>
  <si>
    <t>Ventes à l'exportation (marchandises de premier choix et de second choix combinées)</t>
  </si>
  <si>
    <r>
      <t>Türkiye (</t>
    </r>
    <r>
      <rPr>
        <sz val="10.5"/>
        <color rgb="FFFF0000"/>
        <rFont val="Calibri"/>
        <family val="2"/>
        <scheme val="minor"/>
      </rPr>
      <t>excluding</t>
    </r>
    <r>
      <rPr>
        <sz val="10.5"/>
        <color theme="1"/>
        <rFont val="Calibri"/>
        <family val="2"/>
        <scheme val="minor"/>
      </rPr>
      <t xml:space="preserve"> Atakaş Çelik Sanayi ve Ticaret A.Ş., Borçelik Çelik Sanayi Ticaret A.Ş. and Tatmetal Çelik Sanayi ve Ticaret A.Ş.)</t>
    </r>
  </si>
  <si>
    <r>
      <t>Türkiye (</t>
    </r>
    <r>
      <rPr>
        <sz val="10.5"/>
        <color rgb="FFFF0000"/>
        <rFont val="Calibri"/>
        <family val="2"/>
        <scheme val="minor"/>
      </rPr>
      <t>excluant</t>
    </r>
    <r>
      <rPr>
        <sz val="10.5"/>
        <color theme="1"/>
        <rFont val="Calibri"/>
        <family val="2"/>
        <scheme val="minor"/>
      </rPr>
      <t xml:space="preserve"> Atakaş Çelik Sanayi ve Ticaret A.Ş., Borçelik Çelik Sanayi Ticaret A.Ş. et Tatmetal Çelik Sanayi ve Ticaret A.Ş.)</t>
    </r>
  </si>
  <si>
    <r>
      <t xml:space="preserve">Türkiye (Atakaş Çelik Sanayi ve Ticaret A.Ş. </t>
    </r>
    <r>
      <rPr>
        <sz val="10.5"/>
        <color rgb="FFFF0000"/>
        <rFont val="Calibri"/>
        <family val="2"/>
        <scheme val="minor"/>
      </rPr>
      <t>only</t>
    </r>
    <r>
      <rPr>
        <sz val="10.5"/>
        <color theme="1"/>
        <rFont val="Calibri"/>
        <family val="2"/>
        <scheme val="minor"/>
      </rPr>
      <t>)</t>
    </r>
  </si>
  <si>
    <r>
      <t>Türkiye (</t>
    </r>
    <r>
      <rPr>
        <sz val="10.5"/>
        <color rgb="FFFF0000"/>
        <rFont val="Calibri"/>
        <family val="2"/>
        <scheme val="minor"/>
      </rPr>
      <t>seulement</t>
    </r>
    <r>
      <rPr>
        <sz val="10.5"/>
        <color theme="1"/>
        <rFont val="Calibri"/>
        <family val="2"/>
        <scheme val="minor"/>
      </rPr>
      <t xml:space="preserve"> Atakaş Çelik Sanayi ve Ticaret A.Ş.)</t>
    </r>
  </si>
  <si>
    <t>Imports from Türkiye</t>
  </si>
  <si>
    <t>Importations de la Türkiye</t>
  </si>
  <si>
    <t>Ventes d'importations aux distributeurs au Canada</t>
  </si>
  <si>
    <t>Ventes d'importations aux utilisateurs finals au Canada</t>
  </si>
  <si>
    <t xml:space="preserve">Export sales </t>
  </si>
  <si>
    <t>Ventes à l'exportation</t>
  </si>
  <si>
    <t>Imports - Primes</t>
  </si>
  <si>
    <t>Importations - Marchandises de premier choix</t>
  </si>
  <si>
    <t>Imports - Seconds</t>
  </si>
  <si>
    <t>Importations - Marchandises de second choix</t>
  </si>
  <si>
    <t>Sales of imports  - Primes</t>
  </si>
  <si>
    <t>Sales of imports  - Seconds</t>
  </si>
  <si>
    <t>Ventes d'importations - Marchandises de premier choix</t>
  </si>
  <si>
    <t>Ventes d'importations - Marchandises de second choix</t>
  </si>
  <si>
    <t>Sales of imports to distributors in Canada</t>
  </si>
  <si>
    <t>Sales of imports to end users in Canada</t>
  </si>
  <si>
    <t>Select Yes,  
No, or 
No, only imported for use in the automotive industry</t>
  </si>
  <si>
    <t>No, only imported for use in the automotive industry</t>
  </si>
  <si>
    <t>Non, importe seulement pour l'industrie automobile</t>
  </si>
  <si>
    <t>Sélectionnez Oui, 
Non, ou 
Non, importe seulement pour l'industrie automobile</t>
  </si>
  <si>
    <t>Confirm that all data reported in this questionnaire pertain to the goods as defined in the "Intro" tab, and as described in the "additional product information" of the "Info" tab.</t>
  </si>
  <si>
    <t>Confirmez que toutes les données déclarées dans ce questionnaire concernent les marchandises telles que définies dans l’onglet « Intro » et telles que décrites sous les "renseignements additionnels sur le produit" de l'onglet "Info".</t>
  </si>
  <si>
    <t>Company:</t>
  </si>
  <si>
    <t>Respondent Type:</t>
  </si>
  <si>
    <t>Activity:</t>
  </si>
  <si>
    <t>Country:</t>
  </si>
  <si>
    <t>Subject/Non:</t>
  </si>
  <si>
    <t>Other Country:</t>
  </si>
  <si>
    <t>Trade Level:</t>
  </si>
  <si>
    <t>Sales To:</t>
  </si>
  <si>
    <t>Product Type</t>
  </si>
  <si>
    <t>2025</t>
  </si>
  <si>
    <t>Importer   |  Importateurs</t>
  </si>
  <si>
    <t>Imports from  |  Importations de</t>
  </si>
  <si>
    <t>Türkiye</t>
  </si>
  <si>
    <t>Subject</t>
  </si>
  <si>
    <t>-</t>
  </si>
  <si>
    <t>Other countries with measures in force  |  Autres pays visés par une ordonnance en vigueur</t>
  </si>
  <si>
    <t>Non-subject</t>
  </si>
  <si>
    <t>United States  |  États-Unis</t>
  </si>
  <si>
    <t>Other countries  |  Autres pays</t>
  </si>
  <si>
    <t>Sales to | Ventes à</t>
  </si>
  <si>
    <t>From Imports</t>
  </si>
  <si>
    <t>Distributors  |  Distributeurs</t>
  </si>
  <si>
    <t>End users  |  Utilisateurs finals</t>
  </si>
  <si>
    <t>Export Sales |  Ventes à l'exportation</t>
  </si>
  <si>
    <t>Respondent</t>
  </si>
  <si>
    <t>Resp. Type</t>
  </si>
  <si>
    <t>Trade Level</t>
  </si>
  <si>
    <t>de minimis</t>
  </si>
  <si>
    <t>Subject &amp; NS #</t>
  </si>
  <si>
    <t>Source</t>
  </si>
  <si>
    <t>Other
Countries</t>
  </si>
  <si>
    <t>Inquiry Type</t>
  </si>
  <si>
    <t>Transaction</t>
  </si>
  <si>
    <t>Sales to:</t>
  </si>
  <si>
    <t>VOL  - 2023</t>
  </si>
  <si>
    <t>VOL  - 2024</t>
  </si>
  <si>
    <t>VOL  - 2025</t>
  </si>
  <si>
    <t>VOL - Q  - 
2024</t>
  </si>
  <si>
    <t>VOL  - Q
2025</t>
  </si>
  <si>
    <t>VAL  - 2023</t>
  </si>
  <si>
    <t>VAL  - 2024</t>
  </si>
  <si>
    <t>VAL  - 2025</t>
  </si>
  <si>
    <t>VAL  - Q
2024</t>
  </si>
  <si>
    <t>VAL  - Q
2025</t>
  </si>
  <si>
    <t>UV  - 2023</t>
  </si>
  <si>
    <t>UV  - 2024</t>
  </si>
  <si>
    <t>UV  - 2025</t>
  </si>
  <si>
    <t>UV  - Q
2024</t>
  </si>
  <si>
    <t>UV  - Q
2025</t>
  </si>
  <si>
    <t>DEL  - 2023</t>
  </si>
  <si>
    <t>DEL  - 2024</t>
  </si>
  <si>
    <t>DEL  - 2025</t>
  </si>
  <si>
    <t>2 - Importer</t>
  </si>
  <si>
    <t>Significant</t>
  </si>
  <si>
    <t>1 - Türkiye - Other</t>
  </si>
  <si>
    <t>Türkiye (Other exporters  |  Autres exportateurs)</t>
  </si>
  <si>
    <t>Dumping and Subsidizing</t>
  </si>
  <si>
    <t>Imp</t>
  </si>
  <si>
    <t>Imp-Sls</t>
  </si>
  <si>
    <t>1 - Distributor</t>
  </si>
  <si>
    <t>2 - End user</t>
  </si>
  <si>
    <t>2 - Türkiye - Atakaş</t>
  </si>
  <si>
    <t>Türkiye (Atakaş Çelik Sanayi ve Ticaret A.Ş.)</t>
  </si>
  <si>
    <t>Dumping</t>
  </si>
  <si>
    <t>3 - Türkiye - Tatmetal</t>
  </si>
  <si>
    <t>Türkiye (Tatmetal Çelik Sanayi ve Ticaret A.Ş.)</t>
  </si>
  <si>
    <t>4 - Vietnam</t>
  </si>
  <si>
    <t>Insignificant</t>
  </si>
  <si>
    <t>5 - Türkiye - Borçelik</t>
  </si>
  <si>
    <t>Türkiye (Borçelik Çelik Sanayi Ticaret A.Ş.)</t>
  </si>
  <si>
    <t>Non-Subject</t>
  </si>
  <si>
    <t>6 - Other Findings</t>
  </si>
  <si>
    <t>7 - USA</t>
  </si>
  <si>
    <t>8 - Other Countries</t>
  </si>
  <si>
    <t>VOLUME</t>
  </si>
  <si>
    <t>VALUE $000</t>
  </si>
  <si>
    <t>UNIT VALUE</t>
  </si>
  <si>
    <t>Firm type</t>
  </si>
  <si>
    <t>Product</t>
  </si>
  <si>
    <t>i2024</t>
  </si>
  <si>
    <t>i2025</t>
  </si>
  <si>
    <t>Importer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</si>
</sst>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1009]d\-mmm\-yy;@"/>
    <numFmt numFmtId="167" formatCode="_(* #,##0_);_(* \(#,##0\);_(* &quot;-&quot;??_);_(@_)"/>
    <numFmt numFmtId="168" formatCode="_-* #,##0_-;\-* #,##0_-;_-* &quot;-&quot;??_-;_-@_-"/>
  </numFmts>
  <fonts count="69" x14ac:knownFonts="1">
    <font>
      <sz val="11"/>
      <color theme="1"/>
      <name val="Calibri"/>
      <family val="2"/>
      <scheme val="minor"/>
    </font>
    <font>
      <sz val="11"/>
      <color theme="1"/>
      <name val="Calibri"/>
      <family val="2"/>
      <scheme val="minor"/>
    </font>
    <font>
      <sz val="10.5"/>
      <color theme="0"/>
      <name val="Calibri"/>
      <family val="2"/>
      <scheme val="minor"/>
    </font>
    <font>
      <sz val="10.5"/>
      <color theme="0"/>
      <name val="Calibri"/>
      <family val="2"/>
    </font>
    <font>
      <sz val="10.5"/>
      <color theme="1"/>
      <name val="Calibri"/>
      <family val="2"/>
      <scheme val="minor"/>
    </font>
    <font>
      <sz val="10.5"/>
      <name val="Calibri"/>
      <family val="2"/>
      <scheme val="minor"/>
    </font>
    <font>
      <b/>
      <sz val="10.5"/>
      <name val="Calibri"/>
      <family val="2"/>
      <scheme val="minor"/>
    </font>
    <font>
      <b/>
      <sz val="10.5"/>
      <color theme="1"/>
      <name val="Calibri"/>
      <family val="2"/>
      <scheme val="minor"/>
    </font>
    <font>
      <sz val="10"/>
      <color theme="0"/>
      <name val="Calibri"/>
      <family val="2"/>
      <scheme val="minor"/>
    </font>
    <font>
      <sz val="10"/>
      <color theme="1"/>
      <name val="Calibri"/>
      <family val="2"/>
      <scheme val="minor"/>
    </font>
    <font>
      <b/>
      <sz val="10"/>
      <color theme="1"/>
      <name val="Calibri"/>
      <family val="2"/>
      <scheme val="minor"/>
    </font>
    <font>
      <sz val="9"/>
      <name val="Times New Roman"/>
      <family val="1"/>
    </font>
    <font>
      <sz val="10"/>
      <color rgb="FF9C0006"/>
      <name val="Calibri"/>
      <family val="2"/>
      <scheme val="minor"/>
    </font>
    <font>
      <b/>
      <sz val="10"/>
      <color rgb="FFFA7D00"/>
      <name val="Calibri"/>
      <family val="2"/>
      <scheme val="minor"/>
    </font>
    <font>
      <b/>
      <sz val="10"/>
      <color theme="0"/>
      <name val="Calibri"/>
      <family val="2"/>
      <scheme val="minor"/>
    </font>
    <font>
      <b/>
      <sz val="12"/>
      <name val="Times New Roman"/>
      <family val="1"/>
    </font>
    <font>
      <sz val="10"/>
      <name val="Arial"/>
      <family val="2"/>
    </font>
    <font>
      <sz val="11"/>
      <color indexed="8"/>
      <name val="Calibri"/>
      <family val="2"/>
    </font>
    <font>
      <sz val="11"/>
      <color theme="1"/>
      <name val="Calibri"/>
      <family val="2"/>
    </font>
    <font>
      <sz val="10"/>
      <color indexed="8"/>
      <name val="Arial"/>
      <family val="2"/>
    </font>
    <font>
      <sz val="10"/>
      <color theme="1"/>
      <name val="Times New Roman"/>
      <family val="2"/>
    </font>
    <font>
      <sz val="8"/>
      <name val="Courier"/>
      <family val="3"/>
    </font>
    <font>
      <sz val="10"/>
      <name val="Times New Roman"/>
      <family val="1"/>
    </font>
    <font>
      <sz val="10"/>
      <color theme="1"/>
      <name val="Arial"/>
      <family val="2"/>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name val="Helv"/>
    </font>
    <font>
      <sz val="12"/>
      <color theme="1"/>
      <name val="Times New Roman"/>
      <family val="2"/>
    </font>
    <font>
      <b/>
      <sz val="10"/>
      <color rgb="FF3F3F3F"/>
      <name val="Calibri"/>
      <family val="2"/>
      <scheme val="minor"/>
    </font>
    <font>
      <b/>
      <sz val="14"/>
      <name val="Times New Roman"/>
      <family val="1"/>
    </font>
    <font>
      <sz val="10"/>
      <color rgb="FFFF0000"/>
      <name val="Calibri"/>
      <family val="2"/>
      <scheme val="minor"/>
    </font>
    <font>
      <b/>
      <sz val="10"/>
      <name val="Times New Roman"/>
      <family val="1"/>
    </font>
    <font>
      <sz val="10.5"/>
      <color theme="1"/>
      <name val="Calibri"/>
      <family val="2"/>
    </font>
    <font>
      <sz val="10.5"/>
      <name val="Calibri"/>
      <family val="2"/>
    </font>
    <font>
      <b/>
      <sz val="10.5"/>
      <color theme="1"/>
      <name val="Calibri"/>
      <family val="2"/>
    </font>
    <font>
      <sz val="10.5"/>
      <color rgb="FF000000"/>
      <name val="Calibri"/>
      <family val="2"/>
      <scheme val="minor"/>
    </font>
    <font>
      <b/>
      <sz val="10.5"/>
      <color rgb="FF000000"/>
      <name val="Calibri"/>
      <family val="2"/>
      <scheme val="minor"/>
    </font>
    <font>
      <b/>
      <sz val="10.5"/>
      <color theme="0"/>
      <name val="Calibri"/>
      <family val="2"/>
      <scheme val="minor"/>
    </font>
    <font>
      <sz val="8"/>
      <name val="Calibri"/>
      <family val="2"/>
      <scheme val="minor"/>
    </font>
    <font>
      <u/>
      <sz val="10.5"/>
      <color rgb="FF0070C0"/>
      <name val="Calibri"/>
      <family val="2"/>
      <scheme val="minor"/>
    </font>
    <font>
      <b/>
      <sz val="10.5"/>
      <color rgb="FFFF0000"/>
      <name val="Calibri"/>
      <family val="2"/>
    </font>
    <font>
      <b/>
      <sz val="10.5"/>
      <color rgb="FF7030A0"/>
      <name val="Calibri"/>
      <family val="2"/>
    </font>
    <font>
      <b/>
      <sz val="10.5"/>
      <name val="Calibri"/>
      <family val="2"/>
    </font>
    <font>
      <b/>
      <sz val="10.5"/>
      <color theme="0"/>
      <name val="Calibri"/>
      <family val="2"/>
    </font>
    <font>
      <b/>
      <sz val="16"/>
      <color rgb="FF000000"/>
      <name val="Calibri"/>
      <family val="2"/>
      <scheme val="minor"/>
    </font>
    <font>
      <u/>
      <sz val="11"/>
      <color theme="10"/>
      <name val="Calibri"/>
      <family val="2"/>
      <scheme val="minor"/>
    </font>
    <font>
      <u/>
      <sz val="10.5"/>
      <color theme="10"/>
      <name val="Calibri"/>
      <family val="2"/>
      <scheme val="minor"/>
    </font>
    <font>
      <sz val="10.5"/>
      <color rgb="FF000000"/>
      <name val="Calibri"/>
      <family val="2"/>
    </font>
    <font>
      <b/>
      <u/>
      <sz val="10.5"/>
      <color theme="1"/>
      <name val="Calibri"/>
      <family val="2"/>
      <scheme val="minor"/>
    </font>
    <font>
      <b/>
      <sz val="12"/>
      <name val="Calibri"/>
      <family val="2"/>
      <scheme val="minor"/>
    </font>
    <font>
      <b/>
      <sz val="12"/>
      <color theme="1"/>
      <name val="Calibri"/>
      <family val="2"/>
      <scheme val="minor"/>
    </font>
    <font>
      <u/>
      <sz val="10.5"/>
      <color theme="1"/>
      <name val="Calibri"/>
      <family val="2"/>
      <scheme val="minor"/>
    </font>
    <font>
      <sz val="10.5"/>
      <color indexed="8"/>
      <name val="Calibri"/>
      <family val="2"/>
      <scheme val="minor"/>
    </font>
    <font>
      <sz val="10.5"/>
      <color rgb="FFFF0000"/>
      <name val="Calibri"/>
      <family val="2"/>
      <scheme val="minor"/>
    </font>
    <font>
      <b/>
      <sz val="9"/>
      <color indexed="81"/>
      <name val="Tahoma"/>
      <family val="2"/>
    </font>
    <font>
      <sz val="10.5"/>
      <color theme="4" tint="-0.249977111117893"/>
      <name val="Calibri"/>
      <family val="2"/>
      <scheme val="minor"/>
    </font>
    <font>
      <b/>
      <u/>
      <sz val="10"/>
      <color theme="0"/>
      <name val="Cambria"/>
      <family val="2"/>
      <scheme val="major"/>
    </font>
    <font>
      <b/>
      <sz val="9"/>
      <color theme="0"/>
      <name val="Cambria"/>
      <family val="2"/>
      <scheme val="major"/>
    </font>
    <font>
      <b/>
      <sz val="10"/>
      <color theme="0"/>
      <name val="Cambria"/>
      <family val="2"/>
      <scheme val="major"/>
    </font>
    <font>
      <b/>
      <u/>
      <sz val="9"/>
      <color theme="0"/>
      <name val="Cambria"/>
      <family val="2"/>
      <scheme val="major"/>
    </font>
    <font>
      <b/>
      <sz val="9"/>
      <name val="Calibri"/>
      <family val="2"/>
      <scheme val="minor"/>
    </font>
    <font>
      <sz val="9"/>
      <name val="Calibri"/>
      <family val="2"/>
      <scheme val="minor"/>
    </font>
    <font>
      <b/>
      <sz val="11"/>
      <color theme="1"/>
      <name val="Calibri"/>
      <family val="2"/>
      <scheme val="minor"/>
    </font>
    <font>
      <sz val="11"/>
      <color theme="0"/>
      <name val="Calibri"/>
      <family val="2"/>
      <scheme val="minor"/>
    </font>
    <font>
      <sz val="9"/>
      <name val="Calibri"/>
      <family val="2"/>
    </font>
  </fonts>
  <fills count="4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0" tint="-0.14996795556505021"/>
        <bgColor indexed="64"/>
      </patternFill>
    </fill>
    <fill>
      <patternFill patternType="solid">
        <fgColor rgb="FFFFFFFF"/>
        <bgColor indexed="64"/>
      </patternFill>
    </fill>
    <fill>
      <patternFill patternType="solid">
        <fgColor rgb="FFDCE6F1"/>
        <bgColor rgb="FF000000"/>
      </patternFill>
    </fill>
    <fill>
      <patternFill patternType="solid">
        <fgColor rgb="FFFFC0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3" tint="0.59999389629810485"/>
        <bgColor indexed="64"/>
      </patternFill>
    </fill>
    <fill>
      <patternFill patternType="solid">
        <fgColor rgb="FFFFE699"/>
        <bgColor indexed="64"/>
      </patternFill>
    </fill>
  </fills>
  <borders count="84">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medium">
        <color indexed="64"/>
      </bottom>
      <diagonal/>
    </border>
    <border>
      <left style="thin">
        <color auto="1"/>
      </left>
      <right style="thin">
        <color auto="1"/>
      </right>
      <top/>
      <bottom/>
      <diagonal/>
    </border>
    <border>
      <left style="thin">
        <color auto="1"/>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auto="1"/>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4"/>
      </left>
      <right/>
      <top style="thin">
        <color theme="0" tint="-0.499984740745262"/>
      </top>
      <bottom style="thin">
        <color theme="0" tint="-0.499984740745262"/>
      </bottom>
      <diagonal/>
    </border>
    <border>
      <left/>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bottom/>
      <diagonal/>
    </border>
    <border>
      <left style="thin">
        <color auto="1"/>
      </left>
      <right/>
      <top style="thin">
        <color theme="0" tint="-0.499984740745262"/>
      </top>
      <bottom/>
      <diagonal/>
    </border>
    <border>
      <left style="thin">
        <color auto="1"/>
      </left>
      <right/>
      <top/>
      <bottom style="thin">
        <color theme="0" tint="-0.499984740745262"/>
      </bottom>
      <diagonal/>
    </border>
    <border>
      <left/>
      <right style="thin">
        <color auto="1"/>
      </right>
      <top style="thin">
        <color theme="0" tint="-0.499984740745262"/>
      </top>
      <bottom/>
      <diagonal/>
    </border>
    <border>
      <left/>
      <right style="thin">
        <color auto="1"/>
      </right>
      <top/>
      <bottom style="thin">
        <color theme="0" tint="-0.499984740745262"/>
      </bottom>
      <diagonal/>
    </border>
    <border>
      <left style="thin">
        <color auto="1"/>
      </left>
      <right style="thin">
        <color theme="0" tint="-0.499984740745262"/>
      </right>
      <top style="thin">
        <color theme="0" tint="-0.499984740745262"/>
      </top>
      <bottom/>
      <diagonal/>
    </border>
    <border>
      <left style="thin">
        <color theme="0" tint="-0.499984740745262"/>
      </left>
      <right style="thin">
        <color auto="1"/>
      </right>
      <top style="thin">
        <color theme="0" tint="-0.499984740745262"/>
      </top>
      <bottom/>
      <diagonal/>
    </border>
    <border>
      <left style="thin">
        <color auto="1"/>
      </left>
      <right style="thin">
        <color theme="0" tint="-0.499984740745262"/>
      </right>
      <top/>
      <bottom/>
      <diagonal/>
    </border>
    <border>
      <left style="thin">
        <color theme="0" tint="-0.499984740745262"/>
      </left>
      <right style="thin">
        <color auto="1"/>
      </right>
      <top/>
      <bottom/>
      <diagonal/>
    </border>
    <border>
      <left style="thin">
        <color auto="1"/>
      </left>
      <right style="thin">
        <color theme="0" tint="-0.499984740745262"/>
      </right>
      <top/>
      <bottom style="thin">
        <color theme="0" tint="-0.499984740745262"/>
      </bottom>
      <diagonal/>
    </border>
    <border>
      <left style="thin">
        <color theme="0" tint="-0.499984740745262"/>
      </left>
      <right style="thin">
        <color auto="1"/>
      </right>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right style="thin">
        <color theme="0" tint="-0.499984740745262"/>
      </right>
      <top/>
      <bottom style="thin">
        <color auto="1"/>
      </bottom>
      <diagonal/>
    </border>
    <border>
      <left style="thin">
        <color theme="0" tint="-0.499984740745262"/>
      </left>
      <right style="thin">
        <color theme="0" tint="-0.499984740745262"/>
      </right>
      <top/>
      <bottom style="thin">
        <color auto="1"/>
      </bottom>
      <diagonal/>
    </border>
    <border>
      <left style="thin">
        <color auto="1"/>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auto="1"/>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top/>
      <bottom style="thin">
        <color auto="1"/>
      </bottom>
      <diagonal/>
    </border>
    <border>
      <left style="thin">
        <color rgb="FF808080"/>
      </left>
      <right style="thin">
        <color rgb="FF808080"/>
      </right>
      <top style="thin">
        <color rgb="FF808080"/>
      </top>
      <bottom style="thin">
        <color rgb="FF808080"/>
      </bottom>
      <diagonal/>
    </border>
    <border>
      <left style="thin">
        <color auto="1"/>
      </left>
      <right/>
      <top style="medium">
        <color theme="1" tint="0.499984740745262"/>
      </top>
      <bottom/>
      <diagonal/>
    </border>
    <border>
      <left/>
      <right style="thin">
        <color theme="0" tint="-0.499984740745262"/>
      </right>
      <top style="medium">
        <color theme="1" tint="0.499984740745262"/>
      </top>
      <bottom/>
      <diagonal/>
    </border>
    <border>
      <left/>
      <right style="thin">
        <color theme="0" tint="-0.499984740745262"/>
      </right>
      <top style="thin">
        <color auto="1"/>
      </top>
      <bottom style="thin">
        <color auto="1"/>
      </bottom>
      <diagonal/>
    </border>
    <border>
      <left style="thin">
        <color theme="0" tint="-0.499984740745262"/>
      </left>
      <right style="thin">
        <color theme="0" tint="-0.499984740745262"/>
      </right>
      <top style="thin">
        <color auto="1"/>
      </top>
      <bottom style="thin">
        <color auto="1"/>
      </bottom>
      <diagonal/>
    </border>
    <border>
      <left style="thin">
        <color theme="4" tint="0.39997558519241921"/>
      </left>
      <right/>
      <top style="thin">
        <color theme="4" tint="0.39997558519241921"/>
      </top>
      <bottom style="thin">
        <color indexed="64"/>
      </bottom>
      <diagonal/>
    </border>
    <border>
      <left/>
      <right/>
      <top style="thin">
        <color theme="4" tint="0.39997558519241921"/>
      </top>
      <bottom style="thin">
        <color indexed="64"/>
      </bottom>
      <diagonal/>
    </border>
    <border>
      <left/>
      <right style="medium">
        <color indexed="64"/>
      </right>
      <top style="thin">
        <color theme="4" tint="0.39997558519241921"/>
      </top>
      <bottom style="thin">
        <color indexed="64"/>
      </bottom>
      <diagonal/>
    </border>
    <border>
      <left/>
      <right style="medium">
        <color indexed="64"/>
      </right>
      <top style="medium">
        <color indexed="64"/>
      </top>
      <bottom style="thin">
        <color indexed="64"/>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medium">
        <color indexed="64"/>
      </right>
      <top style="thin">
        <color theme="4" tint="0.39997558519241921"/>
      </top>
      <bottom style="thin">
        <color theme="4" tint="0.39997558519241921"/>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theme="4" tint="0.39997558519241921"/>
      </bottom>
      <diagonal/>
    </border>
    <border>
      <left/>
      <right/>
      <top/>
      <bottom style="thin">
        <color theme="4" tint="0.39997558519241921"/>
      </bottom>
      <diagonal/>
    </border>
    <border>
      <left/>
      <right style="medium">
        <color indexed="64"/>
      </right>
      <top/>
      <bottom style="thin">
        <color theme="4" tint="0.39997558519241921"/>
      </bottom>
      <diagonal/>
    </border>
    <border>
      <left/>
      <right/>
      <top style="thin">
        <color theme="4" tint="0.39997558519241921"/>
      </top>
      <bottom/>
      <diagonal/>
    </border>
    <border>
      <left/>
      <right style="dashDotDot">
        <color auto="1"/>
      </right>
      <top/>
      <bottom/>
      <diagonal/>
    </border>
    <border>
      <left style="dashDotDot">
        <color auto="1"/>
      </left>
      <right style="dashDotDot">
        <color auto="1"/>
      </right>
      <top/>
      <bottom/>
      <diagonal/>
    </border>
    <border>
      <left style="dashDotDot">
        <color auto="1"/>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5690">
    <xf numFmtId="0" fontId="0" fillId="0" borderId="0"/>
    <xf numFmtId="37" fontId="11" fillId="0" borderId="16">
      <alignment horizontal="right"/>
    </xf>
    <xf numFmtId="0" fontId="9"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9"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9"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9"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9"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9"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9"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9"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9"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9"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9"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9"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12" fillId="3" borderId="0" applyNumberFormat="0" applyBorder="0" applyAlignment="0" applyProtection="0"/>
    <xf numFmtId="0" fontId="13" fillId="6" borderId="1" applyNumberFormat="0" applyAlignment="0" applyProtection="0"/>
    <xf numFmtId="0" fontId="14" fillId="7" borderId="4" applyNumberFormat="0" applyAlignment="0" applyProtection="0"/>
    <xf numFmtId="37" fontId="15" fillId="0" borderId="0">
      <alignment horizontal="left"/>
    </xf>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21" fillId="0" borderId="0" applyFont="0" applyFill="0" applyBorder="0" applyAlignment="0" applyProtection="0"/>
    <xf numFmtId="165" fontId="20" fillId="0" borderId="0" applyFont="0" applyFill="0" applyBorder="0" applyAlignment="0" applyProtection="0"/>
    <xf numFmtId="43" fontId="1"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9" fillId="0" borderId="0" applyFont="0" applyFill="0" applyBorder="0" applyAlignment="0" applyProtection="0"/>
    <xf numFmtId="43" fontId="1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0" fontId="24" fillId="0" borderId="0" applyNumberFormat="0" applyFill="0" applyBorder="0" applyAlignment="0" applyProtection="0"/>
    <xf numFmtId="0" fontId="25" fillId="2" borderId="0" applyNumberFormat="0" applyBorder="0" applyAlignment="0" applyProtection="0"/>
    <xf numFmtId="37" fontId="22" fillId="0" borderId="15"/>
    <xf numFmtId="37" fontId="22" fillId="0" borderId="15"/>
    <xf numFmtId="37" fontId="22" fillId="0" borderId="18"/>
    <xf numFmtId="37" fontId="22" fillId="0" borderId="18"/>
    <xf numFmtId="0" fontId="26" fillId="5" borderId="1" applyNumberFormat="0" applyAlignment="0" applyProtection="0"/>
    <xf numFmtId="0" fontId="27" fillId="0" borderId="3"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8" fillId="4" borderId="0" applyNumberFormat="0" applyBorder="0" applyAlignment="0" applyProtection="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37" fontId="29" fillId="0" borderId="0"/>
    <xf numFmtId="0" fontId="20" fillId="0" borderId="0"/>
    <xf numFmtId="0" fontId="22" fillId="0" borderId="0"/>
    <xf numFmtId="0" fontId="16" fillId="0" borderId="0"/>
    <xf numFmtId="0" fontId="16" fillId="0" borderId="0"/>
    <xf numFmtId="0" fontId="30"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2" fillId="0" borderId="0"/>
    <xf numFmtId="166" fontId="16" fillId="0" borderId="0"/>
    <xf numFmtId="166" fontId="16" fillId="0" borderId="0"/>
    <xf numFmtId="0" fontId="9" fillId="0" borderId="0"/>
    <xf numFmtId="0" fontId="31" fillId="0" borderId="0"/>
    <xf numFmtId="0" fontId="16"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166" fontId="16" fillId="0" borderId="0"/>
    <xf numFmtId="166" fontId="16" fillId="0" borderId="0"/>
    <xf numFmtId="166" fontId="16" fillId="0" borderId="0"/>
    <xf numFmtId="166" fontId="16" fillId="0" borderId="0"/>
    <xf numFmtId="166"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37" fontId="16"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8" fillId="0" borderId="0"/>
    <xf numFmtId="37" fontId="16" fillId="0" borderId="0"/>
    <xf numFmtId="0" fontId="9" fillId="0" borderId="0"/>
    <xf numFmtId="0" fontId="19" fillId="0" borderId="0"/>
    <xf numFmtId="0" fontId="18" fillId="0" borderId="0"/>
    <xf numFmtId="0" fontId="9"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6" fillId="0" borderId="0"/>
    <xf numFmtId="37" fontId="16" fillId="0" borderId="0"/>
    <xf numFmtId="0" fontId="23" fillId="0" borderId="0"/>
    <xf numFmtId="0" fontId="23" fillId="0" borderId="0"/>
    <xf numFmtId="0" fontId="1" fillId="0" borderId="0"/>
    <xf numFmtId="0" fontId="1" fillId="0" borderId="0"/>
    <xf numFmtId="0" fontId="1" fillId="0" borderId="0"/>
    <xf numFmtId="0" fontId="1"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9" fillId="0" borderId="0"/>
    <xf numFmtId="0" fontId="23" fillId="0" borderId="0"/>
    <xf numFmtId="166" fontId="19"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32" fillId="6" borderId="2" applyNumberFormat="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37" fontId="22" fillId="0" borderId="0"/>
    <xf numFmtId="166" fontId="33" fillId="0" borderId="0">
      <alignment horizontal="centerContinuous"/>
    </xf>
    <xf numFmtId="0" fontId="33" fillId="0" borderId="0">
      <alignment horizontal="centerContinuous"/>
    </xf>
    <xf numFmtId="0" fontId="10" fillId="0" borderId="6" applyNumberFormat="0" applyFill="0" applyAlignment="0" applyProtection="0"/>
    <xf numFmtId="0" fontId="34" fillId="0" borderId="0" applyNumberFormat="0" applyFill="0" applyBorder="0" applyAlignment="0" applyProtection="0"/>
    <xf numFmtId="166" fontId="35" fillId="0" borderId="0" applyAlignment="0"/>
    <xf numFmtId="0" fontId="35" fillId="0" borderId="0" applyAlignment="0"/>
    <xf numFmtId="165" fontId="1" fillId="0" borderId="0" applyFont="0" applyFill="0" applyBorder="0" applyAlignment="0" applyProtection="0"/>
    <xf numFmtId="0" fontId="49" fillId="0" borderId="0" applyNumberFormat="0" applyFill="0" applyBorder="0" applyAlignment="0" applyProtection="0"/>
    <xf numFmtId="0" fontId="29" fillId="0" borderId="0"/>
    <xf numFmtId="0" fontId="22" fillId="0" borderId="0"/>
  </cellStyleXfs>
  <cellXfs count="796">
    <xf numFmtId="0" fontId="0" fillId="0" borderId="0" xfId="0"/>
    <xf numFmtId="0" fontId="4" fillId="34" borderId="0" xfId="0" applyFont="1" applyFill="1" applyAlignment="1">
      <alignment vertical="top" wrapText="1"/>
    </xf>
    <xf numFmtId="0" fontId="36" fillId="34" borderId="0" xfId="0" applyFont="1" applyFill="1" applyAlignment="1">
      <alignment horizontal="left" vertical="top"/>
    </xf>
    <xf numFmtId="0" fontId="36" fillId="0" borderId="0" xfId="0" applyFont="1" applyAlignment="1">
      <alignment vertical="top" wrapText="1"/>
    </xf>
    <xf numFmtId="0" fontId="3" fillId="0" borderId="0" xfId="0" applyFont="1" applyAlignment="1">
      <alignment vertical="top" wrapText="1"/>
    </xf>
    <xf numFmtId="0" fontId="38" fillId="34" borderId="0" xfId="0" applyFont="1" applyFill="1" applyAlignment="1">
      <alignment vertical="center"/>
    </xf>
    <xf numFmtId="0" fontId="36" fillId="0" borderId="0" xfId="0" applyFont="1" applyAlignment="1">
      <alignment vertical="top"/>
    </xf>
    <xf numFmtId="0" fontId="2" fillId="0" borderId="0" xfId="0" applyFont="1" applyFill="1" applyAlignment="1">
      <alignment vertical="top" wrapText="1"/>
    </xf>
    <xf numFmtId="0" fontId="2" fillId="0" borderId="0" xfId="0" applyFont="1" applyAlignment="1">
      <alignment vertical="top" wrapText="1"/>
    </xf>
    <xf numFmtId="0" fontId="4" fillId="34" borderId="0" xfId="0" applyFont="1" applyFill="1" applyAlignment="1">
      <alignment vertical="top"/>
    </xf>
    <xf numFmtId="0" fontId="7" fillId="0" borderId="0" xfId="0" applyFont="1" applyAlignment="1">
      <alignment vertical="top"/>
    </xf>
    <xf numFmtId="0" fontId="6" fillId="0" borderId="0" xfId="0" applyFont="1" applyAlignment="1">
      <alignment horizontal="left" vertical="top" wrapText="1"/>
    </xf>
    <xf numFmtId="0" fontId="36" fillId="34" borderId="0" xfId="0" applyFont="1" applyFill="1" applyAlignment="1">
      <alignment horizontal="left" vertical="center"/>
    </xf>
    <xf numFmtId="0" fontId="7" fillId="34" borderId="0" xfId="0" applyFont="1" applyFill="1" applyAlignment="1">
      <alignment vertical="top" wrapText="1"/>
    </xf>
    <xf numFmtId="0" fontId="36" fillId="34" borderId="0" xfId="0" applyFont="1" applyFill="1" applyAlignment="1">
      <alignment vertical="center"/>
    </xf>
    <xf numFmtId="0" fontId="41" fillId="0" borderId="0" xfId="0" applyFont="1" applyAlignment="1">
      <alignment horizontal="left" vertical="top" wrapText="1"/>
    </xf>
    <xf numFmtId="0" fontId="37" fillId="0" borderId="0" xfId="0" applyFont="1" applyAlignment="1">
      <alignment vertical="top"/>
    </xf>
    <xf numFmtId="0" fontId="6" fillId="0" borderId="7" xfId="0" applyFont="1" applyBorder="1" applyAlignment="1">
      <alignment horizontal="centerContinuous" vertical="top" wrapText="1"/>
    </xf>
    <xf numFmtId="0" fontId="4" fillId="0" borderId="8" xfId="0" applyFont="1" applyBorder="1" applyAlignment="1">
      <alignment horizontal="centerContinuous" vertical="top" wrapText="1"/>
    </xf>
    <xf numFmtId="0" fontId="5" fillId="0" borderId="0" xfId="0" applyFont="1" applyAlignment="1">
      <alignment horizontal="left" vertical="top"/>
    </xf>
    <xf numFmtId="0" fontId="36" fillId="33" borderId="0" xfId="0" applyFont="1" applyFill="1" applyAlignment="1">
      <alignment vertical="top" wrapText="1"/>
    </xf>
    <xf numFmtId="0" fontId="36" fillId="34" borderId="0" xfId="0" applyFont="1" applyFill="1" applyAlignment="1">
      <alignment vertical="top"/>
    </xf>
    <xf numFmtId="0" fontId="3" fillId="0" borderId="0" xfId="0" applyFont="1" applyAlignment="1">
      <alignment vertical="top"/>
    </xf>
    <xf numFmtId="0" fontId="38" fillId="34" borderId="0" xfId="0" applyFont="1" applyFill="1" applyAlignment="1">
      <alignment vertical="top"/>
    </xf>
    <xf numFmtId="0" fontId="6" fillId="0" borderId="0" xfId="0" applyFont="1" applyAlignment="1">
      <alignment horizontal="left" vertical="top"/>
    </xf>
    <xf numFmtId="0" fontId="5" fillId="0" borderId="0" xfId="0" applyFont="1" applyAlignment="1">
      <alignment vertical="top"/>
    </xf>
    <xf numFmtId="0" fontId="3" fillId="0" borderId="0" xfId="0" applyFont="1" applyFill="1" applyAlignment="1">
      <alignment vertical="top" wrapText="1"/>
    </xf>
    <xf numFmtId="0" fontId="6" fillId="0" borderId="0" xfId="0" applyFont="1" applyBorder="1" applyAlignment="1">
      <alignment horizontal="centerContinuous" vertical="top" wrapText="1"/>
    </xf>
    <xf numFmtId="0" fontId="4" fillId="0" borderId="0" xfId="0" applyFont="1" applyBorder="1" applyAlignment="1">
      <alignment horizontal="centerContinuous" vertical="top" wrapText="1"/>
    </xf>
    <xf numFmtId="0" fontId="4" fillId="0" borderId="0" xfId="0" applyFont="1"/>
    <xf numFmtId="15" fontId="4" fillId="0" borderId="0" xfId="0" applyNumberFormat="1" applyFont="1" applyAlignment="1">
      <alignment vertical="top"/>
    </xf>
    <xf numFmtId="0" fontId="4" fillId="0" borderId="0" xfId="0" applyFont="1" applyAlignment="1">
      <alignment vertical="top" wrapText="1"/>
    </xf>
    <xf numFmtId="0" fontId="4" fillId="34" borderId="0" xfId="0" applyFont="1" applyFill="1" applyAlignment="1">
      <alignment horizontal="left" vertical="top"/>
    </xf>
    <xf numFmtId="0" fontId="39" fillId="0" borderId="0" xfId="183" applyNumberFormat="1" applyFont="1" applyFill="1" applyBorder="1" applyAlignment="1" applyProtection="1">
      <alignment vertical="top" wrapText="1"/>
    </xf>
    <xf numFmtId="0" fontId="39" fillId="0" borderId="8" xfId="183" applyNumberFormat="1" applyFont="1" applyFill="1" applyBorder="1" applyAlignment="1" applyProtection="1">
      <alignment vertical="top" wrapText="1"/>
    </xf>
    <xf numFmtId="0" fontId="5" fillId="0" borderId="0" xfId="0" applyFont="1" applyAlignment="1">
      <alignment vertical="top" wrapText="1"/>
    </xf>
    <xf numFmtId="15" fontId="4" fillId="0" borderId="0" xfId="0" applyNumberFormat="1" applyFont="1" applyAlignment="1">
      <alignment horizontal="left" vertical="top"/>
    </xf>
    <xf numFmtId="0" fontId="38" fillId="34" borderId="7" xfId="0" applyFont="1" applyFill="1" applyBorder="1" applyAlignment="1">
      <alignment vertical="top"/>
    </xf>
    <xf numFmtId="0" fontId="38" fillId="34" borderId="0" xfId="0" applyFont="1" applyFill="1" applyBorder="1" applyAlignment="1">
      <alignment vertical="top"/>
    </xf>
    <xf numFmtId="0" fontId="4" fillId="0" borderId="7" xfId="0" applyFont="1" applyBorder="1" applyAlignment="1">
      <alignment vertical="top"/>
    </xf>
    <xf numFmtId="0" fontId="41" fillId="0" borderId="16" xfId="0" applyFont="1" applyBorder="1" applyAlignment="1">
      <alignment horizontal="left" vertical="top" wrapText="1"/>
    </xf>
    <xf numFmtId="0" fontId="36" fillId="0" borderId="16" xfId="0" applyFont="1" applyBorder="1" applyAlignment="1">
      <alignment vertical="top" wrapText="1"/>
    </xf>
    <xf numFmtId="0" fontId="36" fillId="34" borderId="0" xfId="0" applyFont="1" applyFill="1" applyAlignment="1">
      <alignment horizontal="left" vertical="top" indent="1"/>
    </xf>
    <xf numFmtId="0" fontId="44" fillId="34" borderId="0" xfId="0" applyFont="1" applyFill="1" applyAlignment="1">
      <alignment horizontal="left" vertical="top" indent="1"/>
    </xf>
    <xf numFmtId="0" fontId="45" fillId="34" borderId="0" xfId="0" applyFont="1" applyFill="1" applyAlignment="1">
      <alignment horizontal="left" vertical="top" indent="1"/>
    </xf>
    <xf numFmtId="49" fontId="36" fillId="0" borderId="0" xfId="0" applyNumberFormat="1" applyFont="1" applyAlignment="1">
      <alignment vertical="top" wrapText="1"/>
    </xf>
    <xf numFmtId="49" fontId="3" fillId="34" borderId="0" xfId="0" applyNumberFormat="1" applyFont="1" applyFill="1" applyAlignment="1">
      <alignment horizontal="left" vertical="top" wrapText="1"/>
    </xf>
    <xf numFmtId="0" fontId="37" fillId="34" borderId="0" xfId="0" applyFont="1" applyFill="1" applyAlignment="1">
      <alignment horizontal="left" vertical="top" wrapText="1"/>
    </xf>
    <xf numFmtId="0" fontId="3" fillId="34" borderId="0" xfId="0" applyFont="1" applyFill="1" applyAlignment="1">
      <alignment vertical="top" wrapText="1"/>
    </xf>
    <xf numFmtId="0" fontId="38" fillId="34" borderId="0" xfId="0" applyFont="1" applyFill="1" applyAlignment="1">
      <alignment horizontal="left" vertical="top"/>
    </xf>
    <xf numFmtId="0" fontId="3" fillId="34" borderId="0" xfId="0" applyFont="1" applyFill="1" applyAlignment="1">
      <alignment horizontal="left" vertical="top" wrapText="1"/>
    </xf>
    <xf numFmtId="0" fontId="36" fillId="34" borderId="0" xfId="0" applyFont="1" applyFill="1" applyAlignment="1">
      <alignment vertical="top" wrapText="1"/>
    </xf>
    <xf numFmtId="0" fontId="44" fillId="34" borderId="0" xfId="0" applyFont="1" applyFill="1" applyAlignment="1">
      <alignment vertical="top" wrapText="1"/>
    </xf>
    <xf numFmtId="0" fontId="45" fillId="34" borderId="0" xfId="0" applyFont="1" applyFill="1" applyAlignment="1">
      <alignment vertical="top" wrapText="1"/>
    </xf>
    <xf numFmtId="49" fontId="36" fillId="34" borderId="0" xfId="0" applyNumberFormat="1" applyFont="1" applyFill="1" applyAlignment="1">
      <alignment vertical="top" wrapText="1"/>
    </xf>
    <xf numFmtId="49" fontId="45" fillId="34" borderId="0" xfId="0" applyNumberFormat="1" applyFont="1" applyFill="1" applyAlignment="1">
      <alignment vertical="top" wrapText="1"/>
    </xf>
    <xf numFmtId="0" fontId="37" fillId="0" borderId="0" xfId="0" applyFont="1" applyBorder="1" applyAlignment="1">
      <alignment vertical="top"/>
    </xf>
    <xf numFmtId="0" fontId="41" fillId="34" borderId="0" xfId="0" applyFont="1" applyFill="1" applyAlignment="1">
      <alignment horizontal="centerContinuous" vertical="top" wrapText="1"/>
    </xf>
    <xf numFmtId="0" fontId="41" fillId="33" borderId="7" xfId="0" applyFont="1" applyFill="1" applyBorder="1" applyAlignment="1">
      <alignment horizontal="centerContinuous" vertical="top" wrapText="1"/>
    </xf>
    <xf numFmtId="0" fontId="41" fillId="33" borderId="8" xfId="0" applyFont="1" applyFill="1" applyBorder="1" applyAlignment="1">
      <alignment horizontal="centerContinuous" vertical="top" wrapText="1"/>
    </xf>
    <xf numFmtId="49" fontId="4" fillId="34" borderId="0" xfId="0" applyNumberFormat="1" applyFont="1" applyFill="1" applyBorder="1" applyAlignment="1">
      <alignment horizontal="left" vertical="top"/>
    </xf>
    <xf numFmtId="49" fontId="4" fillId="34" borderId="8" xfId="0" applyNumberFormat="1" applyFont="1" applyFill="1" applyBorder="1" applyAlignment="1">
      <alignment vertical="top" wrapText="1"/>
    </xf>
    <xf numFmtId="49" fontId="4" fillId="34" borderId="0" xfId="0" applyNumberFormat="1" applyFont="1" applyFill="1" applyAlignment="1">
      <alignment vertical="top" wrapText="1"/>
    </xf>
    <xf numFmtId="49" fontId="4" fillId="34" borderId="0" xfId="0" applyNumberFormat="1" applyFont="1" applyFill="1" applyBorder="1" applyAlignment="1">
      <alignment vertical="top" wrapText="1"/>
    </xf>
    <xf numFmtId="0" fontId="4" fillId="34" borderId="0" xfId="0" applyFont="1" applyFill="1" applyBorder="1" applyAlignment="1">
      <alignment horizontal="left" vertical="top"/>
    </xf>
    <xf numFmtId="0" fontId="47" fillId="34" borderId="0" xfId="0" applyFont="1" applyFill="1" applyAlignment="1">
      <alignment horizontal="center" vertical="top" wrapText="1"/>
    </xf>
    <xf numFmtId="0" fontId="45" fillId="34" borderId="0" xfId="0" applyFont="1" applyFill="1" applyAlignment="1">
      <alignment horizontal="center" vertical="top" wrapText="1"/>
    </xf>
    <xf numFmtId="0" fontId="38" fillId="34" borderId="0" xfId="0" applyFont="1" applyFill="1" applyAlignment="1">
      <alignment horizontal="center" vertical="top" wrapText="1"/>
    </xf>
    <xf numFmtId="0" fontId="38" fillId="0" borderId="0" xfId="0" applyFont="1" applyAlignment="1">
      <alignment horizontal="center" vertical="top" wrapText="1"/>
    </xf>
    <xf numFmtId="0" fontId="6" fillId="34" borderId="7" xfId="0" applyFont="1" applyFill="1" applyBorder="1" applyAlignment="1">
      <alignment horizontal="left" vertical="center" wrapText="1"/>
    </xf>
    <xf numFmtId="0" fontId="46" fillId="34" borderId="7" xfId="0" applyFont="1" applyFill="1" applyBorder="1" applyAlignment="1">
      <alignment horizontal="center" vertical="top" wrapText="1"/>
    </xf>
    <xf numFmtId="0" fontId="46" fillId="34" borderId="0" xfId="0" applyFont="1" applyFill="1" applyBorder="1" applyAlignment="1">
      <alignment horizontal="center" vertical="top" wrapText="1"/>
    </xf>
    <xf numFmtId="0" fontId="5" fillId="34" borderId="0" xfId="0" applyFont="1" applyFill="1" applyAlignment="1">
      <alignment vertical="top"/>
    </xf>
    <xf numFmtId="0" fontId="6" fillId="0" borderId="0" xfId="0" applyFont="1" applyAlignment="1">
      <alignment horizontal="centerContinuous" vertical="top" wrapText="1"/>
    </xf>
    <xf numFmtId="49" fontId="4" fillId="0" borderId="0" xfId="0" applyNumberFormat="1" applyFont="1" applyAlignment="1">
      <alignment vertical="top" wrapText="1"/>
    </xf>
    <xf numFmtId="0" fontId="6" fillId="34" borderId="7" xfId="0" applyFont="1" applyFill="1" applyBorder="1" applyAlignment="1">
      <alignment horizontal="centerContinuous" vertical="top" wrapText="1"/>
    </xf>
    <xf numFmtId="0" fontId="6" fillId="34" borderId="0" xfId="0" applyFont="1" applyFill="1" applyBorder="1" applyAlignment="1">
      <alignment horizontal="centerContinuous" vertical="top" wrapText="1"/>
    </xf>
    <xf numFmtId="0" fontId="4" fillId="34" borderId="0" xfId="0" applyFont="1" applyFill="1" applyBorder="1" applyAlignment="1">
      <alignment horizontal="centerContinuous" vertical="top" wrapText="1"/>
    </xf>
    <xf numFmtId="0" fontId="4" fillId="34" borderId="8" xfId="0" applyFont="1" applyFill="1" applyBorder="1" applyAlignment="1">
      <alignment horizontal="centerContinuous" vertical="top" wrapText="1"/>
    </xf>
    <xf numFmtId="0" fontId="6" fillId="34" borderId="0" xfId="0" applyFont="1" applyFill="1" applyBorder="1" applyAlignment="1">
      <alignment horizontal="left" vertical="top"/>
    </xf>
    <xf numFmtId="0" fontId="41" fillId="0" borderId="0" xfId="0" applyFont="1" applyBorder="1" applyAlignment="1">
      <alignment horizontal="left" vertical="top" wrapText="1"/>
    </xf>
    <xf numFmtId="0" fontId="4" fillId="0" borderId="0" xfId="0" applyFont="1" applyBorder="1" applyAlignment="1">
      <alignment vertical="top"/>
    </xf>
    <xf numFmtId="0" fontId="4" fillId="0" borderId="0" xfId="0" applyFont="1" applyAlignment="1">
      <alignment vertical="top"/>
    </xf>
    <xf numFmtId="0" fontId="36" fillId="34" borderId="0" xfId="0" applyFont="1" applyFill="1" applyAlignment="1">
      <alignment horizontal="left" vertical="top" wrapText="1"/>
    </xf>
    <xf numFmtId="0" fontId="4" fillId="0" borderId="7" xfId="0" applyFont="1" applyBorder="1" applyAlignment="1">
      <alignment vertical="center"/>
    </xf>
    <xf numFmtId="0" fontId="5" fillId="0" borderId="21" xfId="0" applyFont="1" applyBorder="1" applyAlignment="1">
      <alignment horizontal="center" vertical="center" wrapText="1"/>
    </xf>
    <xf numFmtId="0" fontId="50" fillId="0" borderId="0" xfId="25687" applyFont="1" applyAlignment="1">
      <alignment vertical="top"/>
    </xf>
    <xf numFmtId="0" fontId="48" fillId="35" borderId="21" xfId="183" applyNumberFormat="1" applyFont="1" applyFill="1" applyBorder="1" applyAlignment="1" applyProtection="1">
      <alignment horizontal="center" vertical="center" wrapText="1"/>
      <protection locked="0"/>
    </xf>
    <xf numFmtId="0" fontId="39" fillId="0" borderId="0" xfId="0" applyFont="1"/>
    <xf numFmtId="0" fontId="51" fillId="40" borderId="0" xfId="0" applyFont="1" applyFill="1" applyAlignment="1">
      <alignment vertical="center"/>
    </xf>
    <xf numFmtId="0" fontId="4" fillId="34" borderId="7" xfId="0" applyFont="1" applyFill="1" applyBorder="1" applyAlignment="1">
      <alignment vertical="top" wrapText="1"/>
    </xf>
    <xf numFmtId="0" fontId="52" fillId="0" borderId="0" xfId="0" applyFont="1"/>
    <xf numFmtId="0" fontId="4" fillId="0" borderId="7" xfId="0" applyFont="1" applyBorder="1" applyAlignment="1">
      <alignment vertical="top" wrapText="1"/>
    </xf>
    <xf numFmtId="0" fontId="6" fillId="34" borderId="7" xfId="0" applyFont="1" applyFill="1" applyBorder="1" applyAlignment="1">
      <alignment vertical="top" wrapText="1"/>
    </xf>
    <xf numFmtId="0" fontId="51" fillId="0" borderId="0" xfId="0" applyFont="1" applyAlignment="1">
      <alignment vertical="center"/>
    </xf>
    <xf numFmtId="0" fontId="39" fillId="35" borderId="21" xfId="183" applyNumberFormat="1" applyFont="1" applyFill="1" applyBorder="1" applyAlignment="1" applyProtection="1">
      <alignment horizontal="center" vertical="top" wrapText="1"/>
      <protection locked="0"/>
    </xf>
    <xf numFmtId="0" fontId="4" fillId="0" borderId="0" xfId="0" applyFont="1" applyAlignment="1"/>
    <xf numFmtId="0" fontId="37" fillId="0" borderId="0" xfId="0" applyFont="1" applyBorder="1" applyAlignment="1">
      <alignment horizontal="left" vertical="top"/>
    </xf>
    <xf numFmtId="0" fontId="2" fillId="34" borderId="7" xfId="0" applyFont="1" applyFill="1" applyBorder="1" applyAlignment="1">
      <alignment vertical="top" wrapText="1"/>
    </xf>
    <xf numFmtId="0" fontId="38" fillId="34" borderId="0" xfId="0" applyFont="1" applyFill="1" applyAlignment="1">
      <alignment horizontal="left" vertical="top" wrapText="1"/>
    </xf>
    <xf numFmtId="49" fontId="36" fillId="34" borderId="0" xfId="0" applyNumberFormat="1" applyFont="1" applyFill="1" applyAlignment="1">
      <alignment horizontal="left" vertical="top" wrapText="1"/>
    </xf>
    <xf numFmtId="49" fontId="36" fillId="34" borderId="0" xfId="0" applyNumberFormat="1" applyFont="1" applyFill="1" applyAlignment="1">
      <alignment horizontal="left" vertical="top"/>
    </xf>
    <xf numFmtId="0" fontId="46" fillId="38" borderId="43" xfId="0" applyFont="1" applyFill="1" applyBorder="1" applyAlignment="1">
      <alignment horizontal="center" vertical="center" wrapText="1"/>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7" fillId="38" borderId="21" xfId="0" applyFont="1" applyFill="1" applyBorder="1" applyAlignment="1">
      <alignment horizontal="center" vertical="top" wrapText="1"/>
    </xf>
    <xf numFmtId="0" fontId="41" fillId="33" borderId="0" xfId="0" applyFont="1" applyFill="1" applyAlignment="1">
      <alignment horizontal="center" vertical="top" wrapTex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1" fillId="33" borderId="0" xfId="0" applyFont="1" applyFill="1" applyAlignment="1">
      <alignment horizontal="left" vertical="top" wrapText="1"/>
    </xf>
    <xf numFmtId="0" fontId="5" fillId="34" borderId="0" xfId="0" applyFont="1" applyFill="1" applyBorder="1" applyAlignment="1">
      <alignment horizontal="left" vertical="top"/>
    </xf>
    <xf numFmtId="0" fontId="4" fillId="0" borderId="0" xfId="0" applyFont="1" applyBorder="1"/>
    <xf numFmtId="0" fontId="4" fillId="0" borderId="8" xfId="0" applyFont="1" applyBorder="1"/>
    <xf numFmtId="0" fontId="2" fillId="34" borderId="0" xfId="0" applyFont="1" applyFill="1" applyAlignment="1">
      <alignment vertical="top" wrapText="1"/>
    </xf>
    <xf numFmtId="0" fontId="4" fillId="0" borderId="0" xfId="0" applyFont="1" applyAlignment="1">
      <alignment horizontal="left"/>
    </xf>
    <xf numFmtId="0" fontId="4" fillId="0" borderId="8" xfId="0" applyFont="1" applyBorder="1" applyAlignment="1">
      <alignment horizontal="left"/>
    </xf>
    <xf numFmtId="0" fontId="4" fillId="0" borderId="0" xfId="0" applyFont="1" applyBorder="1" applyAlignment="1">
      <alignment horizontal="left"/>
    </xf>
    <xf numFmtId="0" fontId="4" fillId="0" borderId="0" xfId="0" applyFont="1" applyBorder="1" applyAlignment="1">
      <alignment horizontal="center"/>
    </xf>
    <xf numFmtId="0" fontId="2" fillId="0" borderId="0" xfId="0" applyFont="1" applyAlignment="1">
      <alignment horizontal="left" vertical="top" wrapText="1"/>
    </xf>
    <xf numFmtId="49" fontId="4" fillId="0" borderId="0" xfId="0" applyNumberFormat="1" applyFont="1" applyAlignment="1">
      <alignment vertical="top"/>
    </xf>
    <xf numFmtId="0" fontId="2" fillId="0" borderId="0" xfId="0" applyFont="1" applyAlignment="1">
      <alignment wrapText="1"/>
    </xf>
    <xf numFmtId="0" fontId="4" fillId="34" borderId="0" xfId="0" applyFont="1" applyFill="1"/>
    <xf numFmtId="0" fontId="4" fillId="0" borderId="9" xfId="0" applyFont="1" applyBorder="1" applyAlignment="1">
      <alignment wrapText="1"/>
    </xf>
    <xf numFmtId="0" fontId="4" fillId="0" borderId="16" xfId="0" applyFont="1" applyBorder="1" applyAlignment="1">
      <alignment wrapText="1"/>
    </xf>
    <xf numFmtId="0" fontId="4" fillId="0" borderId="10" xfId="0" applyFont="1" applyBorder="1" applyAlignment="1">
      <alignment wrapText="1"/>
    </xf>
    <xf numFmtId="0" fontId="4" fillId="34" borderId="7" xfId="0" applyFont="1" applyFill="1" applyBorder="1" applyAlignment="1">
      <alignment horizontal="right" vertical="top"/>
    </xf>
    <xf numFmtId="167" fontId="39" fillId="35" borderId="21" xfId="25686" applyNumberFormat="1" applyFont="1" applyFill="1" applyBorder="1" applyAlignment="1" applyProtection="1">
      <alignment horizontal="right" vertical="center" wrapText="1"/>
      <protection locked="0"/>
    </xf>
    <xf numFmtId="167" fontId="40" fillId="36" borderId="21" xfId="25686" applyNumberFormat="1" applyFont="1" applyFill="1" applyBorder="1" applyAlignment="1" applyProtection="1">
      <alignment horizontal="right" vertical="center" wrapText="1"/>
    </xf>
    <xf numFmtId="167" fontId="39" fillId="36" borderId="21" xfId="25686" applyNumberFormat="1" applyFont="1" applyFill="1" applyBorder="1" applyAlignment="1" applyProtection="1">
      <alignment horizontal="right" vertical="center" wrapText="1"/>
    </xf>
    <xf numFmtId="167" fontId="39" fillId="35" borderId="29" xfId="25686" applyNumberFormat="1" applyFont="1" applyFill="1" applyBorder="1" applyAlignment="1" applyProtection="1">
      <alignment horizontal="right" vertical="center" wrapText="1"/>
      <protection locked="0"/>
    </xf>
    <xf numFmtId="167" fontId="40" fillId="36" borderId="54" xfId="25686" applyNumberFormat="1" applyFont="1" applyFill="1" applyBorder="1" applyAlignment="1" applyProtection="1">
      <alignment horizontal="right" vertical="center" wrapText="1"/>
    </xf>
    <xf numFmtId="0" fontId="6" fillId="34" borderId="0" xfId="0" applyFont="1" applyFill="1" applyBorder="1" applyAlignment="1">
      <alignment horizontal="right" vertical="center" indent="1"/>
    </xf>
    <xf numFmtId="167" fontId="39" fillId="35" borderId="56" xfId="25686" applyNumberFormat="1" applyFont="1" applyFill="1" applyBorder="1" applyAlignment="1" applyProtection="1">
      <alignment horizontal="right" vertical="center" wrapText="1"/>
      <protection locked="0"/>
    </xf>
    <xf numFmtId="0" fontId="6" fillId="0" borderId="0" xfId="0" applyFont="1" applyAlignment="1">
      <alignment horizontal="center" vertical="top" wrapText="1"/>
    </xf>
    <xf numFmtId="0" fontId="6" fillId="0" borderId="33" xfId="0" applyFont="1" applyBorder="1" applyAlignment="1">
      <alignment horizontal="center" vertical="top" wrapText="1"/>
    </xf>
    <xf numFmtId="0" fontId="6" fillId="34" borderId="44" xfId="0" applyFont="1" applyFill="1" applyBorder="1" applyAlignment="1">
      <alignment horizontal="right" vertical="center" indent="1"/>
    </xf>
    <xf numFmtId="0" fontId="4" fillId="0" borderId="19" xfId="0" applyFont="1" applyBorder="1" applyAlignment="1">
      <alignment vertical="top"/>
    </xf>
    <xf numFmtId="167" fontId="39" fillId="36" borderId="54" xfId="25686" applyNumberFormat="1" applyFont="1" applyFill="1" applyBorder="1" applyAlignment="1" applyProtection="1">
      <alignment horizontal="right" vertical="center" wrapText="1"/>
    </xf>
    <xf numFmtId="0" fontId="4" fillId="33" borderId="0" xfId="0" applyFont="1" applyFill="1" applyAlignment="1">
      <alignment vertical="top" wrapText="1"/>
    </xf>
    <xf numFmtId="0" fontId="4" fillId="0" borderId="9" xfId="0" applyFont="1" applyBorder="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4" fillId="0" borderId="0" xfId="0" applyFont="1" applyAlignment="1">
      <alignment horizontal="left" vertical="top"/>
    </xf>
    <xf numFmtId="0" fontId="4" fillId="0" borderId="0" xfId="0" applyFont="1" applyBorder="1" applyAlignment="1">
      <alignment vertical="top" wrapText="1"/>
    </xf>
    <xf numFmtId="0" fontId="4" fillId="0" borderId="8" xfId="0" applyFont="1" applyBorder="1" applyAlignment="1">
      <alignment vertical="top" wrapText="1"/>
    </xf>
    <xf numFmtId="1" fontId="39" fillId="36" borderId="21" xfId="183" applyNumberFormat="1" applyFont="1" applyFill="1" applyBorder="1" applyAlignment="1" applyProtection="1">
      <alignment horizontal="center" vertical="top" wrapText="1"/>
    </xf>
    <xf numFmtId="0" fontId="7" fillId="0" borderId="8" xfId="0" applyFont="1" applyBorder="1"/>
    <xf numFmtId="0" fontId="4" fillId="0" borderId="0" xfId="0" applyFont="1" applyBorder="1" applyAlignment="1"/>
    <xf numFmtId="0" fontId="4" fillId="0" borderId="8" xfId="0" applyFont="1" applyBorder="1" applyAlignment="1"/>
    <xf numFmtId="0" fontId="4" fillId="0" borderId="8" xfId="0" applyFont="1" applyBorder="1" applyAlignment="1">
      <alignment vertical="top"/>
    </xf>
    <xf numFmtId="0" fontId="4" fillId="0" borderId="8" xfId="0" applyFont="1" applyBorder="1" applyAlignment="1">
      <alignment wrapText="1"/>
    </xf>
    <xf numFmtId="0" fontId="4" fillId="34" borderId="0" xfId="0" applyFont="1" applyFill="1" applyAlignment="1">
      <alignment horizontal="left" vertical="top" wrapText="1"/>
    </xf>
    <xf numFmtId="0" fontId="4" fillId="0" borderId="0" xfId="0" applyFont="1" applyAlignment="1">
      <alignment horizontal="left" vertical="top" wrapText="1"/>
    </xf>
    <xf numFmtId="0" fontId="4" fillId="34" borderId="8" xfId="0" applyFont="1" applyFill="1" applyBorder="1" applyAlignment="1">
      <alignment vertical="top" wrapText="1"/>
    </xf>
    <xf numFmtId="0" fontId="4" fillId="0" borderId="7" xfId="0" applyFont="1" applyBorder="1" applyAlignment="1">
      <alignment wrapText="1"/>
    </xf>
    <xf numFmtId="0" fontId="4" fillId="0" borderId="0" xfId="0" applyFont="1" applyBorder="1" applyAlignment="1">
      <alignment wrapText="1"/>
    </xf>
    <xf numFmtId="0" fontId="2" fillId="0" borderId="0" xfId="0" applyFont="1" applyFill="1" applyAlignment="1">
      <alignment wrapText="1"/>
    </xf>
    <xf numFmtId="0" fontId="7" fillId="37" borderId="0" xfId="0" applyFont="1" applyFill="1" applyAlignment="1">
      <alignment vertical="top"/>
    </xf>
    <xf numFmtId="0" fontId="4" fillId="37" borderId="0" xfId="0" applyFont="1" applyFill="1" applyAlignment="1">
      <alignment vertical="top" wrapText="1"/>
    </xf>
    <xf numFmtId="15" fontId="4" fillId="0" borderId="0" xfId="0" quotePrefix="1" applyNumberFormat="1" applyFont="1" applyAlignment="1">
      <alignment vertical="top"/>
    </xf>
    <xf numFmtId="49" fontId="4" fillId="0" borderId="0" xfId="0" quotePrefix="1" applyNumberFormat="1" applyFont="1" applyAlignment="1">
      <alignment vertical="top"/>
    </xf>
    <xf numFmtId="0" fontId="52" fillId="37" borderId="0" xfId="0" applyFont="1" applyFill="1" applyAlignment="1">
      <alignment vertical="top" wrapText="1"/>
    </xf>
    <xf numFmtId="0" fontId="52" fillId="37" borderId="0" xfId="0" applyFont="1" applyFill="1" applyAlignment="1">
      <alignment vertical="top"/>
    </xf>
    <xf numFmtId="0" fontId="55" fillId="37" borderId="0" xfId="0" applyFont="1" applyFill="1" applyAlignment="1">
      <alignment vertical="top" wrapText="1"/>
    </xf>
    <xf numFmtId="0" fontId="4" fillId="37" borderId="0" xfId="0" applyFont="1" applyFill="1"/>
    <xf numFmtId="0" fontId="5" fillId="0" borderId="7" xfId="0" applyFont="1" applyBorder="1" applyAlignment="1">
      <alignment horizontal="left" vertical="top" wrapText="1"/>
    </xf>
    <xf numFmtId="0" fontId="7" fillId="38" borderId="21" xfId="0" applyFont="1" applyFill="1" applyBorder="1" applyAlignment="1">
      <alignment horizontal="center" vertical="top" wrapText="1"/>
    </xf>
    <xf numFmtId="0" fontId="4" fillId="37" borderId="0" xfId="0" applyFont="1" applyFill="1" applyAlignment="1">
      <alignment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39" fillId="34" borderId="9" xfId="183" applyNumberFormat="1" applyFont="1" applyFill="1" applyBorder="1" applyAlignment="1" applyProtection="1">
      <alignment horizontal="center" vertical="center" wrapText="1"/>
    </xf>
    <xf numFmtId="0" fontId="39" fillId="34" borderId="16" xfId="183" applyNumberFormat="1" applyFont="1" applyFill="1" applyBorder="1" applyAlignment="1" applyProtection="1">
      <alignment horizontal="center" vertical="center" wrapText="1"/>
    </xf>
    <xf numFmtId="0" fontId="39" fillId="34" borderId="10" xfId="183" applyNumberFormat="1" applyFont="1" applyFill="1" applyBorder="1" applyAlignment="1" applyProtection="1">
      <alignment horizontal="center" vertical="center" wrapText="1"/>
    </xf>
    <xf numFmtId="0" fontId="4" fillId="34" borderId="9" xfId="0" applyFont="1" applyFill="1" applyBorder="1" applyAlignment="1">
      <alignment vertical="top" wrapText="1"/>
    </xf>
    <xf numFmtId="0" fontId="4" fillId="34" borderId="16" xfId="0" applyFont="1" applyFill="1" applyBorder="1" applyAlignment="1">
      <alignment vertical="top" wrapText="1"/>
    </xf>
    <xf numFmtId="0" fontId="4" fillId="34" borderId="10" xfId="0" applyFont="1" applyFill="1" applyBorder="1" applyAlignment="1">
      <alignment vertical="top" wrapText="1"/>
    </xf>
    <xf numFmtId="0" fontId="37" fillId="0" borderId="0" xfId="0" applyFont="1" applyAlignment="1">
      <alignment horizontal="left" vertical="top"/>
    </xf>
    <xf numFmtId="0" fontId="4" fillId="0" borderId="0" xfId="0" applyFont="1" applyFill="1" applyAlignment="1">
      <alignment vertical="top"/>
    </xf>
    <xf numFmtId="0" fontId="4" fillId="35" borderId="21" xfId="0" applyFont="1" applyFill="1" applyBorder="1" applyAlignment="1" applyProtection="1">
      <alignment horizontal="center" vertical="center" wrapText="1"/>
      <protection locked="0"/>
    </xf>
    <xf numFmtId="11" fontId="39" fillId="36" borderId="21" xfId="183" applyNumberFormat="1" applyFont="1" applyFill="1" applyBorder="1" applyAlignment="1" applyProtection="1">
      <alignment horizontal="center" vertical="top" wrapText="1"/>
    </xf>
    <xf numFmtId="0" fontId="4" fillId="0" borderId="0" xfId="0" quotePrefix="1" applyFont="1" applyAlignment="1">
      <alignment vertical="top"/>
    </xf>
    <xf numFmtId="167" fontId="39" fillId="41" borderId="58" xfId="25686" applyNumberFormat="1" applyFont="1" applyFill="1" applyBorder="1" applyAlignment="1" applyProtection="1">
      <alignment horizontal="right" vertical="center" wrapText="1"/>
      <protection locked="0"/>
    </xf>
    <xf numFmtId="167" fontId="56" fillId="35" borderId="21" xfId="25686" applyNumberFormat="1" applyFont="1" applyFill="1" applyBorder="1" applyAlignment="1" applyProtection="1">
      <alignment horizontal="right" vertical="center" wrapText="1"/>
      <protection locked="0"/>
    </xf>
    <xf numFmtId="167" fontId="56" fillId="35" borderId="56" xfId="25686" applyNumberFormat="1" applyFont="1" applyFill="1" applyBorder="1" applyAlignment="1" applyProtection="1">
      <alignment horizontal="right" vertical="center" wrapText="1"/>
      <protection locked="0"/>
    </xf>
    <xf numFmtId="167" fontId="39" fillId="36" borderId="29" xfId="25686" applyNumberFormat="1" applyFont="1" applyFill="1" applyBorder="1" applyAlignment="1" applyProtection="1">
      <alignment horizontal="right" vertical="center" wrapText="1"/>
    </xf>
    <xf numFmtId="167" fontId="56" fillId="36" borderId="29" xfId="25686" applyNumberFormat="1" applyFont="1" applyFill="1" applyBorder="1" applyAlignment="1" applyProtection="1">
      <alignment horizontal="right" vertical="center" wrapText="1"/>
    </xf>
    <xf numFmtId="167" fontId="56" fillId="36" borderId="21" xfId="25686" applyNumberFormat="1" applyFont="1" applyFill="1" applyBorder="1" applyAlignment="1" applyProtection="1">
      <alignment horizontal="right" vertical="center" wrapText="1"/>
    </xf>
    <xf numFmtId="0" fontId="56" fillId="35" borderId="21" xfId="0" applyFont="1" applyFill="1" applyBorder="1" applyAlignment="1" applyProtection="1">
      <alignment horizontal="center" vertical="center" wrapText="1"/>
      <protection locked="0"/>
    </xf>
    <xf numFmtId="0" fontId="56" fillId="35" borderId="21" xfId="0" applyFont="1" applyFill="1" applyBorder="1" applyAlignment="1" applyProtection="1">
      <alignment horizontal="center" vertical="center"/>
      <protection locked="0"/>
    </xf>
    <xf numFmtId="0" fontId="5" fillId="34" borderId="0" xfId="0" applyFont="1" applyFill="1" applyAlignment="1">
      <alignment horizontal="left" vertical="top"/>
    </xf>
    <xf numFmtId="0" fontId="41" fillId="33" borderId="0" xfId="0" applyFont="1" applyFill="1" applyAlignment="1">
      <alignment horizontal="center" vertical="top"/>
    </xf>
    <xf numFmtId="0" fontId="46" fillId="38" borderId="28" xfId="0" applyFont="1" applyFill="1" applyBorder="1" applyAlignment="1">
      <alignment horizontal="center" vertical="center" wrapText="1"/>
    </xf>
    <xf numFmtId="0" fontId="44" fillId="34" borderId="0" xfId="0" applyFont="1" applyFill="1" applyAlignment="1">
      <alignment horizontal="center" vertical="top" wrapText="1"/>
    </xf>
    <xf numFmtId="49" fontId="39" fillId="35" borderId="21" xfId="183" applyNumberFormat="1" applyFont="1" applyFill="1" applyBorder="1" applyAlignment="1" applyProtection="1">
      <alignment vertical="center" wrapText="1"/>
      <protection locked="0"/>
    </xf>
    <xf numFmtId="165" fontId="39" fillId="35" borderId="21" xfId="183" applyFont="1" applyFill="1" applyBorder="1" applyAlignment="1" applyProtection="1">
      <alignment vertical="center" wrapText="1"/>
      <protection locked="0"/>
    </xf>
    <xf numFmtId="165" fontId="39" fillId="35" borderId="22" xfId="183" applyFont="1" applyFill="1" applyBorder="1" applyAlignment="1" applyProtection="1">
      <alignment vertical="center" wrapText="1"/>
      <protection locked="0"/>
    </xf>
    <xf numFmtId="0" fontId="37" fillId="34" borderId="0" xfId="0" applyFont="1" applyFill="1" applyAlignment="1">
      <alignment horizontal="left" vertical="top"/>
    </xf>
    <xf numFmtId="0" fontId="41" fillId="33" borderId="0" xfId="0" applyFont="1" applyFill="1" applyAlignment="1">
      <alignment horizontal="centerContinuous" vertical="top" wrapText="1"/>
    </xf>
    <xf numFmtId="0" fontId="7" fillId="0" borderId="0" xfId="0" applyFont="1" applyAlignment="1">
      <alignment vertical="top"/>
    </xf>
    <xf numFmtId="0" fontId="41" fillId="34" borderId="0" xfId="0" applyFont="1" applyFill="1" applyAlignment="1">
      <alignment horizontal="center" vertical="top" wrapText="1"/>
    </xf>
    <xf numFmtId="49" fontId="44" fillId="34" borderId="0" xfId="0" applyNumberFormat="1" applyFont="1" applyFill="1" applyAlignment="1">
      <alignment vertical="top" wrapText="1"/>
    </xf>
    <xf numFmtId="0" fontId="5" fillId="34" borderId="0" xfId="0" applyFont="1" applyFill="1" applyAlignment="1">
      <alignment vertical="top" wrapText="1"/>
    </xf>
    <xf numFmtId="0" fontId="37" fillId="34" borderId="0" xfId="0" applyFont="1" applyFill="1" applyAlignment="1">
      <alignment vertical="top"/>
    </xf>
    <xf numFmtId="0" fontId="4" fillId="0" borderId="0" xfId="0" applyFont="1" applyFill="1" applyAlignment="1">
      <alignment vertical="top"/>
    </xf>
    <xf numFmtId="0" fontId="5" fillId="34" borderId="7" xfId="0" applyFont="1" applyFill="1" applyBorder="1" applyAlignment="1">
      <alignment horizontal="left" vertical="center" wrapText="1"/>
    </xf>
    <xf numFmtId="0" fontId="4" fillId="0" borderId="0" xfId="0" applyFont="1" applyAlignment="1">
      <alignment horizontal="left"/>
    </xf>
    <xf numFmtId="0" fontId="4" fillId="0" borderId="8" xfId="0" applyFont="1" applyBorder="1" applyAlignment="1">
      <alignment horizontal="left"/>
    </xf>
    <xf numFmtId="1" fontId="39" fillId="35" borderId="21" xfId="25686" applyNumberFormat="1" applyFont="1" applyFill="1" applyBorder="1" applyAlignment="1" applyProtection="1">
      <alignment horizontal="center" vertical="center" wrapText="1"/>
      <protection locked="0"/>
    </xf>
    <xf numFmtId="0" fontId="6" fillId="0" borderId="7" xfId="0" applyFont="1" applyBorder="1" applyAlignment="1" applyProtection="1">
      <alignment horizontal="centerContinuous" vertical="top" wrapText="1"/>
    </xf>
    <xf numFmtId="0" fontId="6" fillId="0" borderId="0" xfId="0" applyFont="1" applyBorder="1" applyAlignment="1" applyProtection="1">
      <alignment horizontal="centerContinuous" vertical="top" wrapText="1"/>
    </xf>
    <xf numFmtId="0" fontId="4" fillId="0" borderId="0" xfId="0" applyFont="1" applyBorder="1" applyAlignment="1" applyProtection="1">
      <alignment horizontal="centerContinuous" vertical="top" wrapText="1"/>
    </xf>
    <xf numFmtId="0" fontId="5" fillId="0" borderId="7" xfId="0" applyFont="1" applyBorder="1" applyAlignment="1" applyProtection="1">
      <alignment horizontal="left" vertical="top" wrapText="1"/>
    </xf>
    <xf numFmtId="0" fontId="4" fillId="34" borderId="7" xfId="0" applyFont="1" applyFill="1" applyBorder="1" applyAlignment="1" applyProtection="1">
      <alignment vertical="top"/>
    </xf>
    <xf numFmtId="0" fontId="4" fillId="34" borderId="0" xfId="0" applyFont="1" applyFill="1" applyAlignment="1" applyProtection="1">
      <alignment vertical="top" wrapText="1"/>
    </xf>
    <xf numFmtId="0" fontId="5" fillId="34" borderId="9" xfId="0" applyFont="1" applyFill="1" applyBorder="1" applyAlignment="1" applyProtection="1">
      <alignment horizontal="left" vertical="center" wrapText="1"/>
    </xf>
    <xf numFmtId="0" fontId="5" fillId="34" borderId="16" xfId="0" applyFont="1" applyFill="1" applyBorder="1" applyAlignment="1" applyProtection="1">
      <alignment horizontal="left" vertical="center" wrapText="1"/>
    </xf>
    <xf numFmtId="167" fontId="39" fillId="34" borderId="16" xfId="25686" applyNumberFormat="1" applyFont="1" applyFill="1" applyBorder="1" applyAlignment="1" applyProtection="1">
      <alignment horizontal="right" vertical="center" wrapText="1"/>
    </xf>
    <xf numFmtId="0" fontId="4" fillId="34" borderId="16" xfId="0" applyFont="1" applyFill="1" applyBorder="1" applyProtection="1"/>
    <xf numFmtId="0" fontId="4" fillId="34" borderId="10" xfId="0" applyFont="1" applyFill="1" applyBorder="1" applyProtection="1"/>
    <xf numFmtId="49" fontId="36" fillId="34" borderId="9" xfId="0" applyNumberFormat="1" applyFont="1" applyFill="1" applyBorder="1" applyAlignment="1" applyProtection="1">
      <alignment horizontal="left" vertical="top" wrapText="1"/>
    </xf>
    <xf numFmtId="49" fontId="36" fillId="34" borderId="16" xfId="0" applyNumberFormat="1" applyFont="1" applyFill="1" applyBorder="1" applyAlignment="1" applyProtection="1">
      <alignment horizontal="left" vertical="top" wrapText="1"/>
    </xf>
    <xf numFmtId="49" fontId="36" fillId="34" borderId="10" xfId="0" applyNumberFormat="1" applyFont="1" applyFill="1" applyBorder="1" applyAlignment="1" applyProtection="1">
      <alignment horizontal="left" vertical="top" wrapText="1"/>
    </xf>
    <xf numFmtId="0" fontId="6" fillId="34" borderId="9" xfId="0" applyFont="1" applyFill="1" applyBorder="1" applyAlignment="1" applyProtection="1">
      <alignment horizontal="left" vertical="top" wrapText="1"/>
    </xf>
    <xf numFmtId="0" fontId="6" fillId="34" borderId="16" xfId="0" applyFont="1" applyFill="1" applyBorder="1" applyAlignment="1" applyProtection="1">
      <alignment horizontal="left" vertical="top" wrapText="1"/>
    </xf>
    <xf numFmtId="0" fontId="6" fillId="34" borderId="10" xfId="0" applyFont="1" applyFill="1" applyBorder="1" applyAlignment="1" applyProtection="1">
      <alignment horizontal="left" vertical="top" wrapText="1"/>
    </xf>
    <xf numFmtId="0" fontId="5" fillId="0" borderId="7" xfId="0" applyFont="1" applyBorder="1" applyAlignment="1">
      <alignment horizontal="left" vertical="top" wrapText="1"/>
    </xf>
    <xf numFmtId="0" fontId="4" fillId="0" borderId="0" xfId="0" applyFont="1" applyFill="1" applyAlignment="1">
      <alignment vertical="top"/>
    </xf>
    <xf numFmtId="0" fontId="41" fillId="33" borderId="0" xfId="0" applyFont="1" applyFill="1" applyAlignment="1">
      <alignment horizontal="center" vertical="top"/>
    </xf>
    <xf numFmtId="0" fontId="5" fillId="0" borderId="0" xfId="0" applyFont="1" applyBorder="1" applyAlignment="1">
      <alignment vertical="top" wrapText="1"/>
    </xf>
    <xf numFmtId="0" fontId="5" fillId="0" borderId="8" xfId="0" applyFont="1" applyBorder="1" applyAlignment="1">
      <alignment vertical="top" wrapText="1"/>
    </xf>
    <xf numFmtId="0" fontId="41" fillId="33" borderId="0" xfId="0" applyFont="1" applyFill="1" applyAlignment="1">
      <alignment horizontal="left" vertical="top" wrapText="1"/>
    </xf>
    <xf numFmtId="0" fontId="7" fillId="0" borderId="0" xfId="0" applyFont="1" applyAlignment="1">
      <alignment vertical="top"/>
    </xf>
    <xf numFmtId="0" fontId="4" fillId="0" borderId="0" xfId="0" applyFont="1" applyAlignment="1">
      <alignment vertical="top" wrapText="1"/>
    </xf>
    <xf numFmtId="0" fontId="4" fillId="0" borderId="0" xfId="0" applyFont="1" applyAlignment="1">
      <alignment horizontal="left"/>
    </xf>
    <xf numFmtId="0" fontId="4" fillId="0" borderId="8" xfId="0" applyFont="1" applyBorder="1" applyAlignment="1">
      <alignment horizontal="left"/>
    </xf>
    <xf numFmtId="0" fontId="49" fillId="0" borderId="0" xfId="25687"/>
    <xf numFmtId="15" fontId="4" fillId="0" borderId="0" xfId="0" quotePrefix="1" applyNumberFormat="1" applyFont="1"/>
    <xf numFmtId="0" fontId="6" fillId="38" borderId="21" xfId="0" applyFont="1" applyFill="1" applyBorder="1" applyAlignment="1">
      <alignment vertical="top" wrapText="1"/>
    </xf>
    <xf numFmtId="0" fontId="53" fillId="38" borderId="27" xfId="0" applyFont="1" applyFill="1" applyBorder="1" applyAlignment="1">
      <alignment vertical="center" wrapText="1"/>
    </xf>
    <xf numFmtId="0" fontId="53" fillId="38" borderId="31" xfId="0" applyFont="1" applyFill="1" applyBorder="1" applyAlignment="1">
      <alignment vertical="center" wrapText="1"/>
    </xf>
    <xf numFmtId="0" fontId="53" fillId="38" borderId="35" xfId="0" applyFont="1" applyFill="1" applyBorder="1" applyAlignment="1">
      <alignment vertical="center" wrapText="1"/>
    </xf>
    <xf numFmtId="0" fontId="53" fillId="38" borderId="36" xfId="0" applyFont="1" applyFill="1" applyBorder="1" applyAlignment="1">
      <alignment vertical="center" wrapText="1"/>
    </xf>
    <xf numFmtId="167" fontId="40" fillId="36" borderId="28" xfId="25686" applyNumberFormat="1" applyFont="1" applyFill="1" applyBorder="1" applyAlignment="1" applyProtection="1">
      <alignment horizontal="right" vertical="center" wrapText="1"/>
    </xf>
    <xf numFmtId="167" fontId="56" fillId="36" borderId="56" xfId="25686" applyNumberFormat="1" applyFont="1" applyFill="1" applyBorder="1" applyAlignment="1" applyProtection="1">
      <alignment horizontal="right" vertical="center" wrapText="1"/>
    </xf>
    <xf numFmtId="0" fontId="5" fillId="0" borderId="7" xfId="0" applyFont="1" applyBorder="1" applyAlignment="1">
      <alignment horizontal="left" vertical="top" wrapText="1"/>
    </xf>
    <xf numFmtId="0" fontId="4" fillId="0" borderId="0" xfId="0" applyFont="1" applyFill="1" applyAlignment="1">
      <alignment vertical="top"/>
    </xf>
    <xf numFmtId="0" fontId="41" fillId="33" borderId="0" xfId="0" applyFont="1" applyFill="1" applyAlignment="1">
      <alignment horizontal="center" vertical="top"/>
    </xf>
    <xf numFmtId="0" fontId="41" fillId="33" borderId="0" xfId="0" applyFont="1" applyFill="1" applyAlignment="1">
      <alignment horizontal="left" vertical="top" wrapText="1"/>
    </xf>
    <xf numFmtId="0" fontId="7" fillId="0" borderId="0" xfId="0" applyFont="1" applyAlignment="1">
      <alignment vertical="top"/>
    </xf>
    <xf numFmtId="0" fontId="6" fillId="34" borderId="7" xfId="0" applyFont="1" applyFill="1" applyBorder="1" applyAlignment="1">
      <alignment horizontal="left" vertical="center" wrapText="1"/>
    </xf>
    <xf numFmtId="0" fontId="4" fillId="0" borderId="0" xfId="0" applyFont="1" applyAlignment="1">
      <alignment horizontal="left"/>
    </xf>
    <xf numFmtId="0" fontId="4" fillId="0" borderId="8" xfId="0" applyFont="1" applyBorder="1" applyAlignment="1">
      <alignment horizontal="left"/>
    </xf>
    <xf numFmtId="0" fontId="56" fillId="0" borderId="32" xfId="0" applyFont="1" applyFill="1" applyBorder="1" applyAlignment="1" applyProtection="1">
      <alignment horizontal="center" vertical="center"/>
    </xf>
    <xf numFmtId="0" fontId="56" fillId="0" borderId="0" xfId="0" applyFont="1" applyFill="1" applyBorder="1" applyAlignment="1" applyProtection="1">
      <alignment horizontal="center" vertical="center"/>
    </xf>
    <xf numFmtId="0" fontId="36" fillId="0" borderId="0" xfId="0" applyFont="1" applyFill="1" applyAlignment="1">
      <alignment vertical="top"/>
    </xf>
    <xf numFmtId="0" fontId="37" fillId="0" borderId="0" xfId="0" applyFont="1" applyFill="1" applyAlignment="1">
      <alignment vertical="top"/>
    </xf>
    <xf numFmtId="0" fontId="5" fillId="0" borderId="0" xfId="0" applyFont="1" applyFill="1" applyBorder="1" applyAlignment="1">
      <alignment horizontal="left" vertical="top"/>
    </xf>
    <xf numFmtId="0" fontId="5" fillId="0" borderId="7" xfId="0" applyFont="1" applyBorder="1" applyAlignment="1">
      <alignment horizontal="left" vertical="top" wrapText="1"/>
    </xf>
    <xf numFmtId="0" fontId="4" fillId="0" borderId="0" xfId="0" applyFont="1" applyFill="1" applyAlignment="1">
      <alignment vertical="top"/>
    </xf>
    <xf numFmtId="0" fontId="41" fillId="33" borderId="0" xfId="0" applyFont="1" applyFill="1" applyAlignment="1">
      <alignment horizontal="center" vertical="top"/>
    </xf>
    <xf numFmtId="0" fontId="41" fillId="33" borderId="0" xfId="0" applyFont="1" applyFill="1" applyAlignment="1">
      <alignment horizontal="left" vertical="top" wrapText="1"/>
    </xf>
    <xf numFmtId="0" fontId="7" fillId="0" borderId="0" xfId="0" applyFont="1" applyAlignment="1">
      <alignment vertical="top"/>
    </xf>
    <xf numFmtId="0" fontId="6" fillId="34" borderId="7" xfId="0" applyFont="1" applyFill="1" applyBorder="1" applyAlignment="1">
      <alignment horizontal="left" vertical="center" wrapText="1"/>
    </xf>
    <xf numFmtId="0" fontId="4" fillId="0" borderId="0" xfId="0" applyFont="1" applyAlignment="1">
      <alignment horizontal="left"/>
    </xf>
    <xf numFmtId="0" fontId="4" fillId="0" borderId="8" xfId="0" applyFont="1" applyBorder="1" applyAlignment="1">
      <alignment horizontal="left"/>
    </xf>
    <xf numFmtId="0" fontId="4" fillId="0" borderId="0" xfId="0" applyFont="1" applyFill="1"/>
    <xf numFmtId="0" fontId="38" fillId="0" borderId="0" xfId="0" applyFont="1" applyFill="1" applyAlignment="1">
      <alignment vertical="top"/>
    </xf>
    <xf numFmtId="0" fontId="6" fillId="35" borderId="24" xfId="0" applyFont="1" applyFill="1" applyBorder="1" applyAlignment="1" applyProtection="1">
      <alignment vertical="center" wrapText="1"/>
    </xf>
    <xf numFmtId="0" fontId="6" fillId="35" borderId="25" xfId="0" applyFont="1" applyFill="1" applyBorder="1" applyAlignment="1" applyProtection="1">
      <alignment vertical="center" wrapText="1"/>
    </xf>
    <xf numFmtId="167" fontId="39" fillId="0" borderId="32" xfId="25686" applyNumberFormat="1" applyFont="1" applyFill="1" applyBorder="1" applyAlignment="1" applyProtection="1">
      <alignment horizontal="right" vertical="center" wrapText="1"/>
    </xf>
    <xf numFmtId="167" fontId="39" fillId="0" borderId="0" xfId="25686" applyNumberFormat="1" applyFont="1" applyFill="1" applyBorder="1" applyAlignment="1" applyProtection="1">
      <alignment horizontal="right" vertical="center" wrapText="1"/>
    </xf>
    <xf numFmtId="0" fontId="5" fillId="0" borderId="7" xfId="0" applyFont="1" applyBorder="1" applyAlignment="1">
      <alignment horizontal="left" vertical="top" wrapText="1"/>
    </xf>
    <xf numFmtId="0" fontId="4" fillId="0" borderId="0" xfId="0" applyFont="1" applyFill="1" applyAlignment="1">
      <alignment vertical="top"/>
    </xf>
    <xf numFmtId="0" fontId="41" fillId="33" borderId="0" xfId="0" applyFont="1" applyFill="1" applyAlignment="1">
      <alignment horizontal="center" vertical="top"/>
    </xf>
    <xf numFmtId="0" fontId="41" fillId="33" borderId="0" xfId="0" applyFont="1" applyFill="1" applyAlignment="1">
      <alignment horizontal="left" vertical="top" wrapText="1"/>
    </xf>
    <xf numFmtId="0" fontId="7" fillId="0" borderId="0" xfId="0" applyFont="1" applyAlignment="1">
      <alignment vertical="top"/>
    </xf>
    <xf numFmtId="0" fontId="4" fillId="0" borderId="0" xfId="0" applyFont="1" applyAlignment="1">
      <alignment vertical="top" wrapText="1"/>
    </xf>
    <xf numFmtId="0" fontId="6" fillId="34" borderId="7" xfId="0" applyFont="1" applyFill="1" applyBorder="1" applyAlignment="1">
      <alignment horizontal="left" vertical="center" wrapText="1"/>
    </xf>
    <xf numFmtId="0" fontId="4" fillId="0" borderId="0" xfId="0" applyFont="1" applyAlignment="1">
      <alignment horizontal="left"/>
    </xf>
    <xf numFmtId="0" fontId="4" fillId="0" borderId="8" xfId="0" applyFont="1" applyBorder="1" applyAlignment="1">
      <alignment horizontal="left"/>
    </xf>
    <xf numFmtId="0" fontId="4" fillId="0" borderId="0" xfId="0" applyFont="1" applyAlignment="1">
      <alignment vertical="top" wrapText="1"/>
    </xf>
    <xf numFmtId="0" fontId="5" fillId="0" borderId="7" xfId="0" applyFont="1" applyBorder="1" applyAlignment="1">
      <alignment horizontal="left" vertical="top" wrapText="1"/>
    </xf>
    <xf numFmtId="0" fontId="5" fillId="0" borderId="8" xfId="0" applyFont="1" applyBorder="1" applyAlignment="1">
      <alignment horizontal="left" vertical="top" wrapText="1"/>
    </xf>
    <xf numFmtId="0" fontId="5" fillId="0" borderId="0" xfId="0" applyFont="1" applyAlignment="1">
      <alignment horizontal="left" vertical="top" wrapText="1"/>
    </xf>
    <xf numFmtId="0" fontId="4" fillId="0" borderId="0" xfId="0" applyFont="1" applyFill="1" applyAlignment="1">
      <alignment vertical="top"/>
    </xf>
    <xf numFmtId="0" fontId="4" fillId="0" borderId="0" xfId="0" applyFont="1" applyFill="1" applyAlignment="1">
      <alignment vertical="top"/>
    </xf>
    <xf numFmtId="0" fontId="57" fillId="0" borderId="0" xfId="0" applyFont="1" applyFill="1" applyAlignment="1">
      <alignment vertical="top"/>
    </xf>
    <xf numFmtId="1" fontId="39" fillId="36" borderId="28" xfId="183" applyNumberFormat="1" applyFont="1" applyFill="1" applyBorder="1" applyAlignment="1" applyProtection="1">
      <alignment horizontal="center" vertical="center" wrapText="1"/>
    </xf>
    <xf numFmtId="0" fontId="4" fillId="34" borderId="7" xfId="0" applyFont="1" applyFill="1" applyBorder="1" applyAlignment="1">
      <alignment horizontal="right" vertical="top" indent="2"/>
    </xf>
    <xf numFmtId="0" fontId="5" fillId="0" borderId="0" xfId="0" applyFont="1" applyBorder="1" applyAlignment="1">
      <alignment horizontal="right" vertical="top" indent="2"/>
    </xf>
    <xf numFmtId="0" fontId="4" fillId="34" borderId="0" xfId="0" applyFont="1" applyFill="1" applyBorder="1" applyAlignment="1">
      <alignment horizontal="right" vertical="top" indent="2"/>
    </xf>
    <xf numFmtId="0" fontId="4" fillId="0" borderId="0" xfId="0" applyFont="1" applyAlignment="1">
      <alignment horizontal="right" indent="1"/>
    </xf>
    <xf numFmtId="1" fontId="39" fillId="36" borderId="21" xfId="183" applyNumberFormat="1" applyFont="1" applyFill="1" applyBorder="1" applyAlignment="1" applyProtection="1">
      <alignment horizontal="center" vertical="center" wrapText="1"/>
    </xf>
    <xf numFmtId="0" fontId="5" fillId="0" borderId="0" xfId="0" applyFont="1" applyBorder="1" applyAlignment="1">
      <alignment vertical="top" wrapText="1"/>
    </xf>
    <xf numFmtId="0" fontId="4" fillId="0" borderId="0" xfId="0" applyFont="1" applyAlignment="1">
      <alignment horizontal="centerContinuous" vertical="top" wrapText="1"/>
    </xf>
    <xf numFmtId="15" fontId="4" fillId="34" borderId="0" xfId="0" applyNumberFormat="1" applyFont="1" applyFill="1" applyAlignment="1">
      <alignment vertical="top"/>
    </xf>
    <xf numFmtId="15" fontId="4" fillId="34" borderId="0" xfId="0" applyNumberFormat="1" applyFont="1" applyFill="1" applyAlignment="1">
      <alignment vertical="top" wrapText="1"/>
    </xf>
    <xf numFmtId="0" fontId="5" fillId="0" borderId="7" xfId="0" applyFont="1" applyBorder="1" applyAlignment="1">
      <alignment horizontal="left" vertical="top" wrapText="1" indent="2"/>
    </xf>
    <xf numFmtId="0" fontId="5" fillId="0" borderId="0" xfId="0" applyFont="1" applyAlignment="1">
      <alignment horizontal="left" vertical="top" wrapText="1" indent="2"/>
    </xf>
    <xf numFmtId="0" fontId="5" fillId="0" borderId="8" xfId="0" applyFont="1" applyBorder="1" applyAlignment="1">
      <alignment horizontal="left" vertical="top" wrapText="1" indent="2"/>
    </xf>
    <xf numFmtId="0" fontId="4" fillId="0" borderId="0" xfId="0" applyFont="1" applyFill="1" applyAlignment="1">
      <alignment vertical="top"/>
    </xf>
    <xf numFmtId="0" fontId="39" fillId="35" borderId="62" xfId="183" applyNumberFormat="1" applyFont="1" applyFill="1" applyBorder="1" applyAlignment="1" applyProtection="1">
      <alignment horizontal="center" vertical="top" wrapText="1"/>
      <protection locked="0"/>
    </xf>
    <xf numFmtId="0" fontId="7" fillId="0" borderId="0" xfId="0" applyFont="1" applyFill="1" applyAlignment="1">
      <alignment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4" fillId="0" borderId="8" xfId="0" applyFont="1" applyBorder="1" applyAlignment="1"/>
    <xf numFmtId="0" fontId="5" fillId="0" borderId="7" xfId="0" applyFont="1" applyBorder="1" applyAlignment="1">
      <alignment vertical="top" wrapText="1"/>
    </xf>
    <xf numFmtId="0" fontId="5" fillId="0" borderId="0" xfId="0" applyFont="1" applyBorder="1" applyAlignment="1">
      <alignment vertical="top" wrapText="1"/>
    </xf>
    <xf numFmtId="0" fontId="4" fillId="0" borderId="0" xfId="0" applyFont="1" applyAlignment="1">
      <alignment vertical="top" wrapText="1"/>
    </xf>
    <xf numFmtId="0" fontId="4" fillId="0" borderId="8" xfId="0" applyFont="1" applyBorder="1" applyAlignment="1">
      <alignment vertical="top" wrapText="1"/>
    </xf>
    <xf numFmtId="0" fontId="7" fillId="38" borderId="28" xfId="0" applyFont="1" applyFill="1" applyBorder="1" applyAlignment="1">
      <alignment horizontal="center" vertical="center" wrapText="1"/>
    </xf>
    <xf numFmtId="0" fontId="5" fillId="0" borderId="7" xfId="0" applyFont="1" applyFill="1" applyBorder="1" applyAlignment="1">
      <alignment horizontal="right" vertical="center" indent="1"/>
    </xf>
    <xf numFmtId="0" fontId="5" fillId="0" borderId="0" xfId="0" applyFont="1" applyFill="1" applyBorder="1" applyAlignment="1">
      <alignment horizontal="right" vertical="center" indent="1"/>
    </xf>
    <xf numFmtId="0" fontId="4" fillId="0" borderId="0" xfId="0" applyFont="1" applyFill="1" applyBorder="1"/>
    <xf numFmtId="0" fontId="4" fillId="0" borderId="8" xfId="0" applyFont="1" applyFill="1" applyBorder="1"/>
    <xf numFmtId="0" fontId="2" fillId="0" borderId="0" xfId="0" applyFont="1" applyFill="1" applyBorder="1" applyAlignment="1">
      <alignment wrapText="1"/>
    </xf>
    <xf numFmtId="0" fontId="39" fillId="0" borderId="0" xfId="183" applyNumberFormat="1" applyFont="1" applyFill="1" applyBorder="1" applyAlignment="1" applyProtection="1">
      <alignment horizontal="left" vertical="center" wrapText="1"/>
    </xf>
    <xf numFmtId="11" fontId="39" fillId="0" borderId="27" xfId="183" applyNumberFormat="1" applyFont="1" applyFill="1" applyBorder="1" applyAlignment="1" applyProtection="1">
      <alignment horizontal="center" vertical="top" wrapText="1"/>
    </xf>
    <xf numFmtId="0" fontId="2" fillId="0" borderId="0" xfId="0" applyFont="1" applyBorder="1" applyAlignment="1">
      <alignment wrapText="1"/>
    </xf>
    <xf numFmtId="0" fontId="60" fillId="33" borderId="63" xfId="0" applyFont="1" applyFill="1" applyBorder="1"/>
    <xf numFmtId="0" fontId="60" fillId="33" borderId="64" xfId="0" applyFont="1" applyFill="1" applyBorder="1"/>
    <xf numFmtId="167" fontId="60" fillId="33" borderId="64" xfId="25686" applyNumberFormat="1" applyFont="1" applyFill="1" applyBorder="1"/>
    <xf numFmtId="167" fontId="60" fillId="33" borderId="64" xfId="25686" applyNumberFormat="1" applyFont="1" applyFill="1" applyBorder="1" applyAlignment="1">
      <alignment horizontal="left"/>
    </xf>
    <xf numFmtId="167" fontId="60" fillId="33" borderId="65" xfId="25686" applyNumberFormat="1" applyFont="1" applyFill="1" applyBorder="1"/>
    <xf numFmtId="0" fontId="60" fillId="33" borderId="64" xfId="0" applyFont="1" applyFill="1" applyBorder="1" applyAlignment="1">
      <alignment horizontal="center"/>
    </xf>
    <xf numFmtId="0" fontId="60" fillId="33" borderId="66" xfId="0" applyFont="1" applyFill="1" applyBorder="1" applyAlignment="1">
      <alignment horizontal="center"/>
    </xf>
    <xf numFmtId="0" fontId="10" fillId="42" borderId="67" xfId="0" applyFont="1" applyFill="1" applyBorder="1"/>
    <xf numFmtId="0" fontId="10" fillId="43" borderId="68" xfId="0" applyFont="1" applyFill="1" applyBorder="1"/>
    <xf numFmtId="167" fontId="10" fillId="43" borderId="68" xfId="25686" applyNumberFormat="1" applyFont="1" applyFill="1" applyBorder="1"/>
    <xf numFmtId="167" fontId="10" fillId="43" borderId="69" xfId="25686" applyNumberFormat="1" applyFont="1" applyFill="1" applyBorder="1"/>
    <xf numFmtId="1" fontId="10" fillId="42" borderId="70" xfId="0" applyNumberFormat="1" applyFont="1" applyFill="1" applyBorder="1" applyAlignment="1">
      <alignment horizontal="center"/>
    </xf>
    <xf numFmtId="0" fontId="9" fillId="34" borderId="67" xfId="0" applyFont="1" applyFill="1" applyBorder="1"/>
    <xf numFmtId="0" fontId="9" fillId="34" borderId="68" xfId="0" applyFont="1" applyFill="1" applyBorder="1"/>
    <xf numFmtId="167" fontId="9" fillId="34" borderId="68" xfId="25686" applyNumberFormat="1" applyFont="1" applyFill="1" applyBorder="1"/>
    <xf numFmtId="167" fontId="9" fillId="34" borderId="69" xfId="25686" applyNumberFormat="1" applyFont="1" applyFill="1" applyBorder="1"/>
    <xf numFmtId="1" fontId="9" fillId="42" borderId="72" xfId="0" applyNumberFormat="1" applyFont="1" applyFill="1" applyBorder="1" applyAlignment="1">
      <alignment horizontal="center"/>
    </xf>
    <xf numFmtId="0" fontId="9" fillId="44" borderId="67" xfId="0" applyFont="1" applyFill="1" applyBorder="1"/>
    <xf numFmtId="0" fontId="9" fillId="44" borderId="68" xfId="0" applyFont="1" applyFill="1" applyBorder="1"/>
    <xf numFmtId="167" fontId="9" fillId="44" borderId="68" xfId="25686" applyNumberFormat="1" applyFont="1" applyFill="1" applyBorder="1"/>
    <xf numFmtId="167" fontId="9" fillId="44" borderId="69" xfId="25686" applyNumberFormat="1" applyFont="1" applyFill="1" applyBorder="1"/>
    <xf numFmtId="11" fontId="9" fillId="42" borderId="72" xfId="0" applyNumberFormat="1" applyFont="1" applyFill="1" applyBorder="1" applyAlignment="1">
      <alignment horizontal="center"/>
    </xf>
    <xf numFmtId="1" fontId="9" fillId="42" borderId="74" xfId="0" applyNumberFormat="1" applyFont="1" applyFill="1" applyBorder="1" applyAlignment="1">
      <alignment horizontal="center"/>
    </xf>
    <xf numFmtId="167" fontId="9" fillId="42" borderId="77" xfId="25686" applyNumberFormat="1" applyFont="1" applyFill="1" applyBorder="1"/>
    <xf numFmtId="167" fontId="9" fillId="42" borderId="75" xfId="25686" applyNumberFormat="1" applyFont="1" applyFill="1" applyBorder="1"/>
    <xf numFmtId="0" fontId="61" fillId="33" borderId="0" xfId="25688" applyFont="1" applyFill="1" applyAlignment="1">
      <alignment wrapText="1"/>
    </xf>
    <xf numFmtId="0" fontId="62" fillId="33" borderId="0" xfId="0" applyFont="1" applyFill="1"/>
    <xf numFmtId="0" fontId="61" fillId="33" borderId="0" xfId="25688" applyFont="1" applyFill="1" applyAlignment="1">
      <alignment horizontal="center" wrapText="1"/>
    </xf>
    <xf numFmtId="168" fontId="63" fillId="33" borderId="72" xfId="25689" applyNumberFormat="1" applyFont="1" applyFill="1" applyBorder="1" applyAlignment="1">
      <alignment horizontal="left" wrapText="1"/>
    </xf>
    <xf numFmtId="168" fontId="63" fillId="33" borderId="72" xfId="25689" applyNumberFormat="1" applyFont="1" applyFill="1" applyBorder="1" applyAlignment="1">
      <alignment horizontal="center" wrapText="1"/>
    </xf>
    <xf numFmtId="43" fontId="63" fillId="33" borderId="0" xfId="25689" applyNumberFormat="1" applyFont="1" applyFill="1" applyAlignment="1">
      <alignment horizontal="left" wrapText="1"/>
    </xf>
    <xf numFmtId="43" fontId="63" fillId="33" borderId="72" xfId="25689" applyNumberFormat="1" applyFont="1" applyFill="1" applyBorder="1" applyAlignment="1">
      <alignment horizontal="left" wrapText="1"/>
    </xf>
    <xf numFmtId="0" fontId="63" fillId="33" borderId="72" xfId="25689" applyFont="1" applyFill="1" applyBorder="1" applyAlignment="1">
      <alignment horizontal="left" wrapText="1"/>
    </xf>
    <xf numFmtId="168" fontId="63" fillId="33" borderId="72" xfId="601" applyNumberFormat="1" applyFont="1" applyFill="1" applyBorder="1" applyAlignment="1" applyProtection="1">
      <alignment horizontal="left" wrapText="1"/>
    </xf>
    <xf numFmtId="0" fontId="64" fillId="42" borderId="0" xfId="25688" applyFont="1" applyFill="1"/>
    <xf numFmtId="0" fontId="64" fillId="35" borderId="0" xfId="25688" applyFont="1" applyFill="1"/>
    <xf numFmtId="0" fontId="64" fillId="35" borderId="0" xfId="25688" applyFont="1" applyFill="1" applyAlignment="1">
      <alignment horizontal="center"/>
    </xf>
    <xf numFmtId="0" fontId="64" fillId="35" borderId="0" xfId="25688" applyFont="1" applyFill="1" applyAlignment="1">
      <alignment horizontal="left"/>
    </xf>
    <xf numFmtId="168" fontId="64" fillId="35" borderId="0" xfId="25688" applyNumberFormat="1" applyFont="1" applyFill="1" applyAlignment="1">
      <alignment wrapText="1"/>
    </xf>
    <xf numFmtId="168" fontId="64" fillId="35" borderId="73" xfId="25688" applyNumberFormat="1" applyFont="1" applyFill="1" applyBorder="1" applyAlignment="1">
      <alignment wrapText="1"/>
    </xf>
    <xf numFmtId="168" fontId="64" fillId="42" borderId="0" xfId="601" applyNumberFormat="1" applyFont="1" applyFill="1" applyBorder="1" applyAlignment="1">
      <alignment wrapText="1"/>
    </xf>
    <xf numFmtId="168" fontId="64" fillId="42" borderId="78" xfId="601" applyNumberFormat="1" applyFont="1" applyFill="1" applyBorder="1" applyAlignment="1">
      <alignment wrapText="1"/>
    </xf>
    <xf numFmtId="168" fontId="64" fillId="42" borderId="79" xfId="601" applyNumberFormat="1" applyFont="1" applyFill="1" applyBorder="1" applyAlignment="1">
      <alignment wrapText="1"/>
    </xf>
    <xf numFmtId="168" fontId="64" fillId="42" borderId="80" xfId="601" applyNumberFormat="1" applyFont="1" applyFill="1" applyBorder="1" applyAlignment="1">
      <alignment wrapText="1"/>
    </xf>
    <xf numFmtId="168" fontId="64" fillId="35" borderId="79" xfId="601" applyNumberFormat="1" applyFont="1" applyFill="1" applyBorder="1" applyAlignment="1">
      <alignment wrapText="1"/>
    </xf>
    <xf numFmtId="168" fontId="64" fillId="35" borderId="80" xfId="601" applyNumberFormat="1" applyFont="1" applyFill="1" applyBorder="1" applyAlignment="1">
      <alignment wrapText="1"/>
    </xf>
    <xf numFmtId="168" fontId="64" fillId="35" borderId="0" xfId="601" applyNumberFormat="1" applyFont="1" applyFill="1" applyBorder="1" applyAlignment="1">
      <alignment wrapText="1"/>
    </xf>
    <xf numFmtId="168" fontId="64" fillId="35" borderId="78" xfId="601" applyNumberFormat="1" applyFont="1" applyFill="1" applyBorder="1" applyAlignment="1">
      <alignment wrapText="1"/>
    </xf>
    <xf numFmtId="168" fontId="64" fillId="42" borderId="80" xfId="601" applyNumberFormat="1" applyFont="1" applyFill="1" applyBorder="1" applyAlignment="1" applyProtection="1">
      <alignment wrapText="1"/>
    </xf>
    <xf numFmtId="168" fontId="64" fillId="42" borderId="0" xfId="601" applyNumberFormat="1" applyFont="1" applyFill="1" applyBorder="1" applyAlignment="1" applyProtection="1">
      <alignment wrapText="1"/>
    </xf>
    <xf numFmtId="168" fontId="64" fillId="42" borderId="8" xfId="601" applyNumberFormat="1" applyFont="1" applyFill="1" applyBorder="1" applyAlignment="1" applyProtection="1">
      <alignment wrapText="1"/>
    </xf>
    <xf numFmtId="0" fontId="65" fillId="0" borderId="0" xfId="25688" applyFont="1"/>
    <xf numFmtId="0" fontId="65" fillId="0" borderId="0" xfId="25688" applyFont="1" applyAlignment="1">
      <alignment horizontal="center"/>
    </xf>
    <xf numFmtId="0" fontId="65" fillId="0" borderId="0" xfId="25688" applyFont="1" applyAlignment="1">
      <alignment horizontal="left"/>
    </xf>
    <xf numFmtId="168" fontId="65" fillId="0" borderId="0" xfId="25688" applyNumberFormat="1" applyFont="1" applyAlignment="1">
      <alignment wrapText="1"/>
    </xf>
    <xf numFmtId="168" fontId="65" fillId="0" borderId="73" xfId="25688" applyNumberFormat="1" applyFont="1" applyBorder="1" applyAlignment="1">
      <alignment wrapText="1"/>
    </xf>
    <xf numFmtId="168" fontId="65" fillId="42" borderId="0" xfId="601" applyNumberFormat="1" applyFont="1" applyFill="1" applyBorder="1" applyAlignment="1">
      <alignment wrapText="1"/>
    </xf>
    <xf numFmtId="168" fontId="65" fillId="42" borderId="78" xfId="601" applyNumberFormat="1" applyFont="1" applyFill="1" applyBorder="1" applyAlignment="1">
      <alignment wrapText="1"/>
    </xf>
    <xf numFmtId="168" fontId="65" fillId="42" borderId="79" xfId="601" applyNumberFormat="1" applyFont="1" applyFill="1" applyBorder="1" applyAlignment="1">
      <alignment wrapText="1"/>
    </xf>
    <xf numFmtId="168" fontId="65" fillId="42" borderId="80" xfId="601" applyNumberFormat="1" applyFont="1" applyFill="1" applyBorder="1" applyAlignment="1">
      <alignment wrapText="1"/>
    </xf>
    <xf numFmtId="168" fontId="65" fillId="0" borderId="79" xfId="601" applyNumberFormat="1" applyFont="1" applyFill="1" applyBorder="1" applyAlignment="1">
      <alignment wrapText="1"/>
    </xf>
    <xf numFmtId="168" fontId="65" fillId="0" borderId="80" xfId="601" applyNumberFormat="1" applyFont="1" applyFill="1" applyBorder="1" applyAlignment="1">
      <alignment wrapText="1"/>
    </xf>
    <xf numFmtId="168" fontId="65" fillId="0" borderId="0" xfId="601" applyNumberFormat="1" applyFont="1" applyFill="1" applyBorder="1" applyAlignment="1">
      <alignment wrapText="1"/>
    </xf>
    <xf numFmtId="168" fontId="65" fillId="0" borderId="78" xfId="601" applyNumberFormat="1" applyFont="1" applyFill="1" applyBorder="1" applyAlignment="1">
      <alignment wrapText="1"/>
    </xf>
    <xf numFmtId="168" fontId="65" fillId="42" borderId="80" xfId="601" applyNumberFormat="1" applyFont="1" applyFill="1" applyBorder="1" applyAlignment="1" applyProtection="1">
      <alignment wrapText="1"/>
    </xf>
    <xf numFmtId="168" fontId="65" fillId="42" borderId="0" xfId="601" applyNumberFormat="1" applyFont="1" applyFill="1" applyBorder="1" applyAlignment="1" applyProtection="1">
      <alignment wrapText="1"/>
    </xf>
    <xf numFmtId="168" fontId="65" fillId="42" borderId="8" xfId="601" applyNumberFormat="1" applyFont="1" applyFill="1" applyBorder="1" applyAlignment="1" applyProtection="1">
      <alignment wrapText="1"/>
    </xf>
    <xf numFmtId="0" fontId="64" fillId="44" borderId="0" xfId="25688" applyFont="1" applyFill="1"/>
    <xf numFmtId="0" fontId="64" fillId="44" borderId="0" xfId="25688" applyFont="1" applyFill="1" applyAlignment="1">
      <alignment horizontal="center"/>
    </xf>
    <xf numFmtId="0" fontId="64" fillId="44" borderId="0" xfId="25688" applyFont="1" applyFill="1" applyAlignment="1">
      <alignment horizontal="left"/>
    </xf>
    <xf numFmtId="168" fontId="64" fillId="44" borderId="0" xfId="25688" applyNumberFormat="1" applyFont="1" applyFill="1" applyAlignment="1">
      <alignment wrapText="1"/>
    </xf>
    <xf numFmtId="168" fontId="64" fillId="44" borderId="73" xfId="25688" applyNumberFormat="1" applyFont="1" applyFill="1" applyBorder="1" applyAlignment="1">
      <alignment wrapText="1"/>
    </xf>
    <xf numFmtId="168" fontId="64" fillId="44" borderId="79" xfId="601" applyNumberFormat="1" applyFont="1" applyFill="1" applyBorder="1" applyAlignment="1">
      <alignment wrapText="1"/>
    </xf>
    <xf numFmtId="168" fontId="64" fillId="44" borderId="80" xfId="601" applyNumberFormat="1" applyFont="1" applyFill="1" applyBorder="1" applyAlignment="1">
      <alignment wrapText="1"/>
    </xf>
    <xf numFmtId="168" fontId="64" fillId="44" borderId="0" xfId="601" applyNumberFormat="1" applyFont="1" applyFill="1" applyBorder="1" applyAlignment="1">
      <alignment wrapText="1"/>
    </xf>
    <xf numFmtId="168" fontId="64" fillId="44" borderId="78" xfId="601" applyNumberFormat="1" applyFont="1" applyFill="1" applyBorder="1" applyAlignment="1">
      <alignment wrapText="1"/>
    </xf>
    <xf numFmtId="0" fontId="64" fillId="42" borderId="0" xfId="25688" applyFont="1" applyFill="1" applyAlignment="1">
      <alignment horizontal="center"/>
    </xf>
    <xf numFmtId="0" fontId="67" fillId="33" borderId="0" xfId="0" applyFont="1" applyFill="1"/>
    <xf numFmtId="0" fontId="67" fillId="33" borderId="0" xfId="0" applyFont="1" applyFill="1" applyAlignment="1">
      <alignment horizontal="center"/>
    </xf>
    <xf numFmtId="167" fontId="68" fillId="42" borderId="81" xfId="25686" applyNumberFormat="1" applyFont="1" applyFill="1" applyBorder="1" applyAlignment="1">
      <alignment wrapText="1"/>
    </xf>
    <xf numFmtId="167" fontId="68" fillId="42" borderId="82" xfId="25686" applyNumberFormat="1" applyFont="1" applyFill="1" applyBorder="1" applyAlignment="1">
      <alignment wrapText="1"/>
    </xf>
    <xf numFmtId="167" fontId="68" fillId="46" borderId="82" xfId="25686" applyNumberFormat="1" applyFont="1" applyFill="1" applyBorder="1" applyAlignment="1">
      <alignment wrapText="1"/>
    </xf>
    <xf numFmtId="167" fontId="68" fillId="46" borderId="83" xfId="25686" applyNumberFormat="1" applyFont="1" applyFill="1" applyBorder="1" applyAlignment="1">
      <alignment wrapText="1"/>
    </xf>
    <xf numFmtId="167" fontId="0" fillId="0" borderId="81" xfId="25686" applyNumberFormat="1" applyFont="1" applyBorder="1"/>
    <xf numFmtId="167" fontId="0" fillId="0" borderId="82" xfId="25686" applyNumberFormat="1" applyFont="1" applyBorder="1"/>
    <xf numFmtId="167" fontId="0" fillId="0" borderId="83" xfId="25686" applyNumberFormat="1" applyFont="1" applyBorder="1"/>
    <xf numFmtId="1" fontId="10" fillId="42" borderId="17" xfId="0" applyNumberFormat="1" applyFont="1" applyFill="1" applyBorder="1" applyAlignment="1">
      <alignment horizontal="center"/>
    </xf>
    <xf numFmtId="1" fontId="10" fillId="42" borderId="71" xfId="0" applyNumberFormat="1" applyFont="1" applyFill="1" applyBorder="1" applyAlignment="1">
      <alignment horizontal="center"/>
    </xf>
    <xf numFmtId="1" fontId="9" fillId="42" borderId="0" xfId="0" applyNumberFormat="1" applyFont="1" applyFill="1" applyAlignment="1">
      <alignment horizontal="center"/>
    </xf>
    <xf numFmtId="1" fontId="9" fillId="42" borderId="73" xfId="0" applyNumberFormat="1" applyFont="1" applyFill="1" applyBorder="1" applyAlignment="1">
      <alignment horizontal="center"/>
    </xf>
    <xf numFmtId="11" fontId="9" fillId="42" borderId="0" xfId="0" applyNumberFormat="1" applyFont="1" applyFill="1" applyAlignment="1">
      <alignment horizontal="center"/>
    </xf>
    <xf numFmtId="11" fontId="9" fillId="42" borderId="73" xfId="0" applyNumberFormat="1" applyFont="1" applyFill="1" applyBorder="1" applyAlignment="1">
      <alignment horizontal="center"/>
    </xf>
    <xf numFmtId="1" fontId="9" fillId="42" borderId="75" xfId="0" applyNumberFormat="1" applyFont="1" applyFill="1" applyBorder="1" applyAlignment="1">
      <alignment horizontal="center"/>
    </xf>
    <xf numFmtId="1" fontId="9" fillId="42" borderId="76" xfId="0" applyNumberFormat="1" applyFont="1" applyFill="1" applyBorder="1" applyAlignment="1">
      <alignment horizontal="center"/>
    </xf>
    <xf numFmtId="0" fontId="4" fillId="37" borderId="0" xfId="0" applyFont="1" applyFill="1" applyAlignment="1">
      <alignment horizontal="center"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41" fillId="33" borderId="13" xfId="0" applyFont="1" applyFill="1" applyBorder="1" applyAlignment="1">
      <alignment horizontal="center" vertical="top"/>
    </xf>
    <xf numFmtId="0" fontId="41" fillId="33" borderId="17" xfId="0" applyFont="1" applyFill="1" applyBorder="1" applyAlignment="1">
      <alignment horizontal="center" vertical="top"/>
    </xf>
    <xf numFmtId="0" fontId="41" fillId="33" borderId="14" xfId="0" applyFont="1" applyFill="1" applyBorder="1" applyAlignment="1">
      <alignment horizontal="center" vertical="top"/>
    </xf>
    <xf numFmtId="0" fontId="43" fillId="0" borderId="7" xfId="0" applyFont="1" applyBorder="1" applyAlignment="1" applyProtection="1">
      <alignment horizontal="left" vertical="top" wrapText="1"/>
      <protection locked="0"/>
    </xf>
    <xf numFmtId="0" fontId="43" fillId="0" borderId="0" xfId="0" applyFont="1" applyBorder="1" applyAlignment="1" applyProtection="1">
      <alignment horizontal="left" vertical="top" wrapText="1"/>
      <protection locked="0"/>
    </xf>
    <xf numFmtId="0" fontId="43" fillId="0" borderId="8" xfId="0" applyFont="1" applyBorder="1" applyAlignment="1" applyProtection="1">
      <alignment horizontal="left" vertical="top" wrapText="1"/>
      <protection locked="0"/>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4" fillId="0" borderId="0" xfId="0" applyFont="1" applyBorder="1" applyAlignment="1"/>
    <xf numFmtId="0" fontId="4" fillId="0" borderId="0" xfId="0" applyFont="1" applyAlignment="1"/>
    <xf numFmtId="0" fontId="4" fillId="0" borderId="8" xfId="0" applyFont="1" applyBorder="1" applyAlignment="1"/>
    <xf numFmtId="0" fontId="5" fillId="0" borderId="26" xfId="0" applyFont="1" applyBorder="1" applyAlignment="1">
      <alignment horizontal="left" vertical="center" wrapText="1"/>
    </xf>
    <xf numFmtId="0" fontId="5" fillId="0" borderId="24" xfId="0" applyFont="1" applyBorder="1" applyAlignment="1">
      <alignment horizontal="left" vertical="center" wrapText="1"/>
    </xf>
    <xf numFmtId="0" fontId="5" fillId="0" borderId="25" xfId="0" applyFont="1" applyBorder="1" applyAlignment="1">
      <alignment horizontal="left" vertical="center" wrapText="1"/>
    </xf>
    <xf numFmtId="0" fontId="5" fillId="0" borderId="42" xfId="0" applyFont="1" applyBorder="1" applyAlignment="1">
      <alignment horizontal="left" vertical="center" wrapText="1"/>
    </xf>
    <xf numFmtId="0" fontId="5" fillId="0" borderId="28" xfId="0" applyFont="1" applyBorder="1" applyAlignment="1">
      <alignment horizontal="left" vertical="center" wrapText="1"/>
    </xf>
    <xf numFmtId="0" fontId="5" fillId="0" borderId="44" xfId="0" applyFont="1" applyBorder="1" applyAlignment="1">
      <alignment horizontal="left" vertical="center" wrapText="1"/>
    </xf>
    <xf numFmtId="0" fontId="5" fillId="0" borderId="37" xfId="0" applyFont="1" applyBorder="1" applyAlignment="1">
      <alignment horizontal="left" vertical="center" wrapText="1"/>
    </xf>
    <xf numFmtId="0" fontId="5" fillId="0" borderId="46" xfId="0" applyFont="1" applyBorder="1" applyAlignment="1">
      <alignment horizontal="left" vertical="center" wrapText="1"/>
    </xf>
    <xf numFmtId="0" fontId="5" fillId="0" borderId="29" xfId="0" applyFont="1" applyBorder="1" applyAlignment="1">
      <alignment horizontal="left" vertical="center" wrapText="1"/>
    </xf>
    <xf numFmtId="0" fontId="39" fillId="35" borderId="28" xfId="183" applyNumberFormat="1" applyFont="1" applyFill="1" applyBorder="1" applyAlignment="1" applyProtection="1">
      <alignment horizontal="left" vertical="center" wrapText="1"/>
      <protection locked="0"/>
    </xf>
    <xf numFmtId="0" fontId="39" fillId="35" borderId="43" xfId="183" applyNumberFormat="1" applyFont="1" applyFill="1" applyBorder="1" applyAlignment="1" applyProtection="1">
      <alignment horizontal="left" vertical="center" wrapText="1"/>
      <protection locked="0"/>
    </xf>
    <xf numFmtId="0" fontId="39" fillId="35" borderId="37" xfId="183" applyNumberFormat="1" applyFont="1" applyFill="1" applyBorder="1" applyAlignment="1" applyProtection="1">
      <alignment horizontal="left" vertical="center" wrapText="1"/>
      <protection locked="0"/>
    </xf>
    <xf numFmtId="0" fontId="39" fillId="35" borderId="45" xfId="183" applyNumberFormat="1" applyFont="1" applyFill="1" applyBorder="1" applyAlignment="1" applyProtection="1">
      <alignment horizontal="left" vertical="center" wrapText="1"/>
      <protection locked="0"/>
    </xf>
    <xf numFmtId="0" fontId="39" fillId="35" borderId="29" xfId="183" applyNumberFormat="1" applyFont="1" applyFill="1" applyBorder="1" applyAlignment="1" applyProtection="1">
      <alignment horizontal="left" vertical="center" wrapText="1"/>
      <protection locked="0"/>
    </xf>
    <xf numFmtId="0" fontId="39" fillId="35" borderId="47" xfId="183" applyNumberFormat="1" applyFont="1" applyFill="1" applyBorder="1" applyAlignment="1" applyProtection="1">
      <alignment horizontal="left" vertical="center" wrapText="1"/>
      <protection locked="0"/>
    </xf>
    <xf numFmtId="0" fontId="39" fillId="35" borderId="30" xfId="183" applyNumberFormat="1" applyFont="1" applyFill="1" applyBorder="1" applyAlignment="1" applyProtection="1">
      <alignment horizontal="left" vertical="center" wrapText="1"/>
      <protection locked="0"/>
    </xf>
    <xf numFmtId="0" fontId="39" fillId="35" borderId="27" xfId="183" applyNumberFormat="1" applyFont="1" applyFill="1" applyBorder="1" applyAlignment="1" applyProtection="1">
      <alignment horizontal="left" vertical="center" wrapText="1"/>
      <protection locked="0"/>
    </xf>
    <xf numFmtId="0" fontId="39" fillId="35" borderId="40" xfId="183" applyNumberFormat="1" applyFont="1" applyFill="1" applyBorder="1" applyAlignment="1" applyProtection="1">
      <alignment horizontal="left" vertical="center" wrapText="1"/>
      <protection locked="0"/>
    </xf>
    <xf numFmtId="0" fontId="39" fillId="35" borderId="34" xfId="183" applyNumberFormat="1" applyFont="1" applyFill="1" applyBorder="1" applyAlignment="1" applyProtection="1">
      <alignment horizontal="left" vertical="center" wrapText="1"/>
      <protection locked="0"/>
    </xf>
    <xf numFmtId="0" fontId="39" fillId="35" borderId="35" xfId="183" applyNumberFormat="1" applyFont="1" applyFill="1" applyBorder="1" applyAlignment="1" applyProtection="1">
      <alignment horizontal="left" vertical="center" wrapText="1"/>
      <protection locked="0"/>
    </xf>
    <xf numFmtId="0" fontId="39" fillId="35" borderId="41" xfId="183" applyNumberFormat="1" applyFont="1" applyFill="1" applyBorder="1" applyAlignment="1" applyProtection="1">
      <alignment horizontal="left" vertical="center" wrapText="1"/>
      <protection locked="0"/>
    </xf>
    <xf numFmtId="0" fontId="5" fillId="0" borderId="8" xfId="0" applyFont="1" applyBorder="1" applyAlignment="1">
      <alignment horizontal="left" vertical="center" wrapText="1"/>
    </xf>
    <xf numFmtId="0" fontId="5" fillId="34" borderId="7" xfId="0" applyFont="1" applyFill="1" applyBorder="1" applyAlignment="1">
      <alignment horizontal="left" vertical="top" wrapText="1"/>
    </xf>
    <xf numFmtId="0" fontId="5" fillId="34" borderId="0" xfId="0" applyFont="1" applyFill="1" applyBorder="1" applyAlignment="1">
      <alignment horizontal="left" vertical="top" wrapText="1"/>
    </xf>
    <xf numFmtId="0" fontId="5" fillId="34" borderId="8" xfId="0" applyFont="1" applyFill="1" applyBorder="1" applyAlignment="1">
      <alignment horizontal="left" vertical="top" wrapText="1"/>
    </xf>
    <xf numFmtId="0" fontId="57" fillId="34" borderId="0" xfId="0" applyFont="1" applyFill="1" applyAlignment="1">
      <alignment horizontal="left" vertical="top" wrapText="1"/>
    </xf>
    <xf numFmtId="0" fontId="5" fillId="38" borderId="30" xfId="0" applyFont="1" applyFill="1" applyBorder="1" applyAlignment="1">
      <alignment horizontal="left" vertical="center" wrapText="1"/>
    </xf>
    <xf numFmtId="0" fontId="5" fillId="38" borderId="27" xfId="0" applyFont="1" applyFill="1" applyBorder="1" applyAlignment="1">
      <alignment horizontal="left" vertical="center" wrapText="1"/>
    </xf>
    <xf numFmtId="0" fontId="5" fillId="38" borderId="31" xfId="0" applyFont="1" applyFill="1" applyBorder="1" applyAlignment="1">
      <alignment horizontal="left" vertical="center" wrapText="1"/>
    </xf>
    <xf numFmtId="0" fontId="5" fillId="38" borderId="32" xfId="0" applyFont="1" applyFill="1" applyBorder="1" applyAlignment="1">
      <alignment horizontal="left" vertical="center" wrapText="1"/>
    </xf>
    <xf numFmtId="0" fontId="5" fillId="38" borderId="0" xfId="0" applyFont="1" applyFill="1" applyBorder="1" applyAlignment="1">
      <alignment horizontal="left" vertical="center" wrapText="1"/>
    </xf>
    <xf numFmtId="0" fontId="5" fillId="38" borderId="33" xfId="0" applyFont="1" applyFill="1" applyBorder="1" applyAlignment="1">
      <alignment horizontal="left" vertical="center" wrapText="1"/>
    </xf>
    <xf numFmtId="0" fontId="5" fillId="38" borderId="34" xfId="0" applyFont="1" applyFill="1" applyBorder="1" applyAlignment="1">
      <alignment horizontal="left" vertical="center" wrapText="1"/>
    </xf>
    <xf numFmtId="0" fontId="5" fillId="38" borderId="35" xfId="0" applyFont="1" applyFill="1" applyBorder="1" applyAlignment="1">
      <alignment horizontal="left" vertical="center" wrapText="1"/>
    </xf>
    <xf numFmtId="0" fontId="5" fillId="38" borderId="36" xfId="0" applyFont="1" applyFill="1" applyBorder="1" applyAlignment="1">
      <alignment horizontal="left" vertical="center" wrapText="1"/>
    </xf>
    <xf numFmtId="0" fontId="39" fillId="35" borderId="7" xfId="183" applyNumberFormat="1" applyFont="1" applyFill="1" applyBorder="1" applyAlignment="1" applyProtection="1">
      <alignment vertical="center" wrapText="1"/>
      <protection locked="0"/>
    </xf>
    <xf numFmtId="0" fontId="39" fillId="35" borderId="0" xfId="183" applyNumberFormat="1" applyFont="1" applyFill="1" applyBorder="1" applyAlignment="1" applyProtection="1">
      <alignment vertical="center" wrapText="1"/>
      <protection locked="0"/>
    </xf>
    <xf numFmtId="0" fontId="39" fillId="35" borderId="8" xfId="183" applyNumberFormat="1" applyFont="1" applyFill="1" applyBorder="1" applyAlignment="1" applyProtection="1">
      <alignment vertical="center" wrapText="1"/>
      <protection locked="0"/>
    </xf>
    <xf numFmtId="0" fontId="5" fillId="0" borderId="7" xfId="0" applyFont="1" applyBorder="1" applyAlignment="1">
      <alignment horizontal="left" vertical="top" wrapText="1" indent="1"/>
    </xf>
    <xf numFmtId="0" fontId="5" fillId="0" borderId="0" xfId="0" applyFont="1" applyBorder="1" applyAlignment="1">
      <alignment horizontal="left" vertical="top" wrapText="1" indent="1"/>
    </xf>
    <xf numFmtId="0" fontId="5" fillId="0" borderId="8" xfId="0" applyFont="1" applyBorder="1" applyAlignment="1">
      <alignment horizontal="left" vertical="top" wrapText="1" indent="1"/>
    </xf>
    <xf numFmtId="0" fontId="5" fillId="0" borderId="7" xfId="0" applyFont="1" applyBorder="1" applyAlignment="1">
      <alignment horizontal="right" vertical="center" wrapText="1" indent="1"/>
    </xf>
    <xf numFmtId="0" fontId="5" fillId="0" borderId="0" xfId="0" applyFont="1" applyBorder="1" applyAlignment="1">
      <alignment horizontal="right" vertical="center" wrapText="1" indent="1"/>
    </xf>
    <xf numFmtId="0" fontId="4" fillId="35" borderId="28" xfId="0" applyFont="1" applyFill="1" applyBorder="1" applyAlignment="1" applyProtection="1">
      <alignment horizontal="center" vertical="center" wrapText="1"/>
      <protection locked="0"/>
    </xf>
    <xf numFmtId="0" fontId="4" fillId="35" borderId="29" xfId="0" applyFont="1" applyFill="1" applyBorder="1" applyAlignment="1" applyProtection="1">
      <alignment horizontal="center" vertical="center" wrapText="1"/>
      <protection locked="0"/>
    </xf>
    <xf numFmtId="0" fontId="4" fillId="0" borderId="0" xfId="0" applyFont="1" applyBorder="1" applyAlignment="1">
      <alignment horizontal="left" vertical="center" wrapText="1" indent="1"/>
    </xf>
    <xf numFmtId="0" fontId="4" fillId="0" borderId="8" xfId="0" applyFont="1" applyBorder="1" applyAlignment="1">
      <alignment horizontal="left" vertical="center" wrapText="1" indent="1"/>
    </xf>
    <xf numFmtId="0" fontId="41" fillId="33" borderId="13" xfId="0" applyFont="1" applyFill="1" applyBorder="1" applyAlignment="1">
      <alignment horizontal="center" vertical="top" wrapText="1"/>
    </xf>
    <xf numFmtId="0" fontId="41" fillId="33" borderId="17" xfId="0" applyFont="1" applyFill="1" applyBorder="1" applyAlignment="1">
      <alignment horizontal="center" vertical="top" wrapText="1"/>
    </xf>
    <xf numFmtId="0" fontId="41" fillId="33" borderId="14" xfId="0" applyFont="1" applyFill="1" applyBorder="1" applyAlignment="1">
      <alignment horizontal="center" vertical="top" wrapText="1"/>
    </xf>
    <xf numFmtId="0" fontId="41" fillId="33" borderId="0" xfId="0" applyFont="1" applyFill="1" applyAlignment="1">
      <alignment horizontal="center" vertical="top"/>
    </xf>
    <xf numFmtId="0" fontId="4" fillId="0" borderId="0" xfId="0" applyFont="1" applyBorder="1" applyAlignment="1">
      <alignment horizontal="left" vertical="top" wrapText="1"/>
    </xf>
    <xf numFmtId="0" fontId="4" fillId="0" borderId="8" xfId="0" applyFont="1" applyBorder="1" applyAlignment="1">
      <alignment horizontal="left" vertical="top" wrapText="1"/>
    </xf>
    <xf numFmtId="0" fontId="5" fillId="38" borderId="20" xfId="0" applyFont="1" applyFill="1" applyBorder="1" applyAlignment="1">
      <alignment horizontal="center" vertical="top" wrapText="1"/>
    </xf>
    <xf numFmtId="0" fontId="5" fillId="38" borderId="21" xfId="0" applyFont="1" applyFill="1" applyBorder="1" applyAlignment="1">
      <alignment horizontal="center" vertical="top" wrapText="1"/>
    </xf>
    <xf numFmtId="0" fontId="5" fillId="38" borderId="22" xfId="0" applyFont="1" applyFill="1" applyBorder="1" applyAlignment="1">
      <alignment horizontal="center" vertical="top" wrapText="1"/>
    </xf>
    <xf numFmtId="0" fontId="41" fillId="33" borderId="7" xfId="0" applyFont="1" applyFill="1" applyBorder="1" applyAlignment="1">
      <alignment horizontal="center" vertical="top" wrapText="1"/>
    </xf>
    <xf numFmtId="0" fontId="40" fillId="38" borderId="27" xfId="183" applyNumberFormat="1" applyFont="1" applyFill="1" applyBorder="1" applyAlignment="1" applyProtection="1">
      <alignment horizontal="center" vertical="center" wrapText="1"/>
    </xf>
    <xf numFmtId="0" fontId="40" fillId="38" borderId="31" xfId="183" applyNumberFormat="1" applyFont="1" applyFill="1" applyBorder="1" applyAlignment="1" applyProtection="1">
      <alignment horizontal="center" vertical="center" wrapText="1"/>
    </xf>
    <xf numFmtId="0" fontId="40" fillId="38" borderId="0" xfId="183" applyNumberFormat="1" applyFont="1" applyFill="1" applyBorder="1" applyAlignment="1" applyProtection="1">
      <alignment horizontal="center" vertical="center" wrapText="1"/>
    </xf>
    <xf numFmtId="0" fontId="40" fillId="38" borderId="33" xfId="183" applyNumberFormat="1" applyFont="1" applyFill="1" applyBorder="1" applyAlignment="1" applyProtection="1">
      <alignment horizontal="center" vertical="center" wrapText="1"/>
    </xf>
    <xf numFmtId="0" fontId="40" fillId="38" borderId="35" xfId="183" applyNumberFormat="1" applyFont="1" applyFill="1" applyBorder="1" applyAlignment="1" applyProtection="1">
      <alignment horizontal="center" vertical="center" wrapText="1"/>
    </xf>
    <xf numFmtId="0" fontId="40" fillId="38" borderId="36" xfId="183" applyNumberFormat="1" applyFont="1" applyFill="1" applyBorder="1" applyAlignment="1" applyProtection="1">
      <alignment horizontal="center" vertical="center" wrapText="1"/>
    </xf>
    <xf numFmtId="0" fontId="7" fillId="38" borderId="30" xfId="0" applyFont="1" applyFill="1" applyBorder="1" applyAlignment="1">
      <alignment horizontal="center" vertical="top" wrapText="1"/>
    </xf>
    <xf numFmtId="0" fontId="7" fillId="38" borderId="27" xfId="0" applyFont="1" applyFill="1" applyBorder="1" applyAlignment="1">
      <alignment horizontal="center" vertical="top" wrapText="1"/>
    </xf>
    <xf numFmtId="0" fontId="7" fillId="38" borderId="31" xfId="0" applyFont="1" applyFill="1" applyBorder="1" applyAlignment="1">
      <alignment horizontal="center" vertical="top" wrapText="1"/>
    </xf>
    <xf numFmtId="0" fontId="7" fillId="38" borderId="32" xfId="0" applyFont="1" applyFill="1" applyBorder="1" applyAlignment="1">
      <alignment horizontal="center" vertical="top" wrapText="1"/>
    </xf>
    <xf numFmtId="0" fontId="7" fillId="38" borderId="0" xfId="0" applyFont="1" applyFill="1" applyBorder="1" applyAlignment="1">
      <alignment horizontal="center" vertical="top" wrapText="1"/>
    </xf>
    <xf numFmtId="0" fontId="7" fillId="38" borderId="33" xfId="0" applyFont="1" applyFill="1" applyBorder="1" applyAlignment="1">
      <alignment horizontal="center" vertical="top" wrapText="1"/>
    </xf>
    <xf numFmtId="0" fontId="7" fillId="38" borderId="34" xfId="0" applyFont="1" applyFill="1" applyBorder="1" applyAlignment="1">
      <alignment horizontal="center" vertical="top" wrapText="1"/>
    </xf>
    <xf numFmtId="0" fontId="7" fillId="38" borderId="35" xfId="0" applyFont="1" applyFill="1" applyBorder="1" applyAlignment="1">
      <alignment horizontal="center" vertical="top" wrapText="1"/>
    </xf>
    <xf numFmtId="0" fontId="7" fillId="38" borderId="36" xfId="0" applyFont="1" applyFill="1" applyBorder="1" applyAlignment="1">
      <alignment horizontal="center" vertical="top" wrapText="1"/>
    </xf>
    <xf numFmtId="0" fontId="4" fillId="38" borderId="30" xfId="0" applyFont="1" applyFill="1" applyBorder="1" applyAlignment="1">
      <alignment horizontal="center" vertical="center"/>
    </xf>
    <xf numFmtId="0" fontId="4" fillId="38" borderId="27" xfId="0" applyFont="1" applyFill="1" applyBorder="1" applyAlignment="1">
      <alignment horizontal="center" vertical="center"/>
    </xf>
    <xf numFmtId="0" fontId="4" fillId="38" borderId="31" xfId="0" applyFont="1" applyFill="1" applyBorder="1" applyAlignment="1">
      <alignment horizontal="center" vertical="center"/>
    </xf>
    <xf numFmtId="0" fontId="4" fillId="38" borderId="34" xfId="0" applyFont="1" applyFill="1" applyBorder="1" applyAlignment="1">
      <alignment horizontal="center" vertical="center"/>
    </xf>
    <xf numFmtId="0" fontId="4" fillId="38" borderId="35" xfId="0" applyFont="1" applyFill="1" applyBorder="1" applyAlignment="1">
      <alignment horizontal="center" vertical="center"/>
    </xf>
    <xf numFmtId="0" fontId="4" fillId="38" borderId="36" xfId="0" applyFont="1" applyFill="1" applyBorder="1" applyAlignment="1">
      <alignment horizontal="center" vertical="center"/>
    </xf>
    <xf numFmtId="0" fontId="39" fillId="35" borderId="30" xfId="183" applyNumberFormat="1" applyFont="1" applyFill="1" applyBorder="1" applyAlignment="1" applyProtection="1">
      <alignment horizontal="center" vertical="center" wrapText="1"/>
      <protection locked="0"/>
    </xf>
    <xf numFmtId="0" fontId="39" fillId="35" borderId="27" xfId="183" applyNumberFormat="1" applyFont="1" applyFill="1" applyBorder="1" applyAlignment="1" applyProtection="1">
      <alignment horizontal="center" vertical="center" wrapText="1"/>
      <protection locked="0"/>
    </xf>
    <xf numFmtId="0" fontId="39" fillId="35" borderId="31" xfId="183" applyNumberFormat="1" applyFont="1" applyFill="1" applyBorder="1" applyAlignment="1" applyProtection="1">
      <alignment horizontal="center" vertical="center" wrapText="1"/>
      <protection locked="0"/>
    </xf>
    <xf numFmtId="0" fontId="39" fillId="35" borderId="34" xfId="183" applyNumberFormat="1" applyFont="1" applyFill="1" applyBorder="1" applyAlignment="1" applyProtection="1">
      <alignment horizontal="center" vertical="center" wrapText="1"/>
      <protection locked="0"/>
    </xf>
    <xf numFmtId="0" fontId="39" fillId="35" borderId="35" xfId="183" applyNumberFormat="1" applyFont="1" applyFill="1" applyBorder="1" applyAlignment="1" applyProtection="1">
      <alignment horizontal="center" vertical="center" wrapText="1"/>
      <protection locked="0"/>
    </xf>
    <xf numFmtId="0" fontId="39" fillId="35" borderId="36" xfId="183" applyNumberFormat="1" applyFont="1" applyFill="1" applyBorder="1" applyAlignment="1" applyProtection="1">
      <alignment horizontal="center" vertical="center" wrapText="1"/>
      <protection locked="0"/>
    </xf>
    <xf numFmtId="0" fontId="5" fillId="0" borderId="0" xfId="0" applyFont="1" applyAlignment="1">
      <alignment horizontal="left" vertical="top" wrapText="1"/>
    </xf>
    <xf numFmtId="0" fontId="4" fillId="0" borderId="0" xfId="0" applyFont="1" applyAlignment="1">
      <alignment horizontal="left" vertical="top" wrapText="1"/>
    </xf>
    <xf numFmtId="0" fontId="6" fillId="0" borderId="7" xfId="0" applyFont="1" applyBorder="1" applyAlignment="1">
      <alignment horizontal="right" vertical="center" indent="1"/>
    </xf>
    <xf numFmtId="0" fontId="6" fillId="0" borderId="0" xfId="0" applyFont="1" applyBorder="1" applyAlignment="1">
      <alignment horizontal="right" vertical="center" indent="1"/>
    </xf>
    <xf numFmtId="0" fontId="6" fillId="0" borderId="33" xfId="0" applyFont="1" applyBorder="1" applyAlignment="1">
      <alignment horizontal="right" vertical="center" indent="1"/>
    </xf>
    <xf numFmtId="14" fontId="39" fillId="35" borderId="30" xfId="183" applyNumberFormat="1" applyFont="1" applyFill="1" applyBorder="1" applyAlignment="1" applyProtection="1">
      <alignment horizontal="left" vertical="center" wrapText="1"/>
      <protection locked="0"/>
    </xf>
    <xf numFmtId="0" fontId="53" fillId="38" borderId="30" xfId="0" applyFont="1" applyFill="1" applyBorder="1" applyAlignment="1">
      <alignment horizontal="center" vertical="center" wrapText="1"/>
    </xf>
    <xf numFmtId="0" fontId="53" fillId="38" borderId="27" xfId="0" applyFont="1" applyFill="1" applyBorder="1" applyAlignment="1">
      <alignment horizontal="center" vertical="center" wrapText="1"/>
    </xf>
    <xf numFmtId="0" fontId="53" fillId="38" borderId="31" xfId="0" applyFont="1" applyFill="1" applyBorder="1" applyAlignment="1">
      <alignment horizontal="center" vertical="center" wrapText="1"/>
    </xf>
    <xf numFmtId="0" fontId="53" fillId="38" borderId="34" xfId="0" applyFont="1" applyFill="1" applyBorder="1" applyAlignment="1">
      <alignment horizontal="center" vertical="center" wrapText="1"/>
    </xf>
    <xf numFmtId="0" fontId="53" fillId="38" borderId="35" xfId="0" applyFont="1" applyFill="1" applyBorder="1" applyAlignment="1">
      <alignment horizontal="center" vertical="center" wrapText="1"/>
    </xf>
    <xf numFmtId="0" fontId="53" fillId="38" borderId="36" xfId="0" applyFont="1" applyFill="1" applyBorder="1" applyAlignment="1">
      <alignment horizontal="center" vertical="center" wrapText="1"/>
    </xf>
    <xf numFmtId="0" fontId="4" fillId="0" borderId="7" xfId="0" applyFont="1" applyFill="1" applyBorder="1" applyAlignment="1">
      <alignment vertical="top" wrapText="1"/>
    </xf>
    <xf numFmtId="0" fontId="4" fillId="0" borderId="0" xfId="0" applyFont="1" applyFill="1" applyBorder="1" applyAlignment="1">
      <alignment vertical="top"/>
    </xf>
    <xf numFmtId="0" fontId="4" fillId="0" borderId="0" xfId="0" applyFont="1" applyFill="1" applyAlignment="1">
      <alignment vertical="top"/>
    </xf>
    <xf numFmtId="0" fontId="4" fillId="0" borderId="8" xfId="0" applyFont="1" applyFill="1" applyBorder="1" applyAlignment="1">
      <alignment vertical="top"/>
    </xf>
    <xf numFmtId="0" fontId="5" fillId="0" borderId="0" xfId="0" applyFont="1" applyAlignment="1">
      <alignment horizontal="left" vertical="top" wrapText="1" indent="1"/>
    </xf>
    <xf numFmtId="0" fontId="5" fillId="0" borderId="7" xfId="0" applyFont="1" applyBorder="1" applyAlignment="1">
      <alignment horizontal="left" vertical="top" wrapText="1" indent="2"/>
    </xf>
    <xf numFmtId="0" fontId="5" fillId="0" borderId="0" xfId="0" applyFont="1" applyAlignment="1">
      <alignment horizontal="left" vertical="top" wrapText="1" indent="2"/>
    </xf>
    <xf numFmtId="0" fontId="5" fillId="0" borderId="8" xfId="0" applyFont="1" applyBorder="1" applyAlignment="1">
      <alignment horizontal="left" vertical="top" wrapText="1" indent="2"/>
    </xf>
    <xf numFmtId="0" fontId="59" fillId="0" borderId="7" xfId="0" applyFont="1" applyBorder="1" applyAlignment="1" applyProtection="1">
      <alignment horizontal="left" vertical="top" wrapText="1"/>
      <protection locked="0"/>
    </xf>
    <xf numFmtId="0" fontId="59" fillId="0" borderId="0" xfId="0" applyFont="1" applyBorder="1" applyAlignment="1" applyProtection="1">
      <alignment horizontal="left" vertical="top" wrapText="1"/>
      <protection locked="0"/>
    </xf>
    <xf numFmtId="0" fontId="59" fillId="0" borderId="8" xfId="0" applyFont="1" applyBorder="1" applyAlignment="1" applyProtection="1">
      <alignment horizontal="left" vertical="top" wrapText="1"/>
      <protection locked="0"/>
    </xf>
    <xf numFmtId="0" fontId="6" fillId="0" borderId="20" xfId="0" applyFont="1" applyBorder="1" applyAlignment="1">
      <alignment horizontal="left" vertical="center" wrapText="1"/>
    </xf>
    <xf numFmtId="0" fontId="6" fillId="0" borderId="21" xfId="0" applyFont="1" applyBorder="1" applyAlignment="1">
      <alignment horizontal="left" vertical="center" wrapText="1"/>
    </xf>
    <xf numFmtId="0" fontId="6" fillId="0" borderId="42" xfId="0" applyFont="1" applyBorder="1" applyAlignment="1">
      <alignment horizontal="left" vertical="center" wrapText="1"/>
    </xf>
    <xf numFmtId="0" fontId="6" fillId="0" borderId="28" xfId="0" applyFont="1" applyBorder="1" applyAlignment="1">
      <alignment horizontal="left" vertical="center" wrapText="1"/>
    </xf>
    <xf numFmtId="0" fontId="5" fillId="34" borderId="21" xfId="0" applyFont="1" applyFill="1" applyBorder="1" applyAlignment="1">
      <alignment horizontal="left" vertical="center" wrapText="1"/>
    </xf>
    <xf numFmtId="0" fontId="5" fillId="34" borderId="22" xfId="0" applyFont="1" applyFill="1" applyBorder="1" applyAlignment="1">
      <alignment horizontal="left" vertical="center" wrapText="1"/>
    </xf>
    <xf numFmtId="0" fontId="5" fillId="34" borderId="28" xfId="0" applyFont="1" applyFill="1" applyBorder="1" applyAlignment="1">
      <alignment horizontal="left" vertical="center" wrapText="1"/>
    </xf>
    <xf numFmtId="0" fontId="5" fillId="34" borderId="43" xfId="0" applyFont="1" applyFill="1" applyBorder="1" applyAlignment="1">
      <alignment horizontal="left" vertical="center" wrapText="1"/>
    </xf>
    <xf numFmtId="0" fontId="6" fillId="0" borderId="46" xfId="0" applyFont="1" applyBorder="1" applyAlignment="1">
      <alignment horizontal="left" vertical="center" wrapText="1"/>
    </xf>
    <xf numFmtId="0" fontId="6" fillId="0" borderId="29" xfId="0" applyFont="1" applyBorder="1" applyAlignment="1">
      <alignment horizontal="left" vertical="center" wrapText="1"/>
    </xf>
    <xf numFmtId="0" fontId="6" fillId="0" borderId="48" xfId="0" applyFont="1" applyBorder="1" applyAlignment="1">
      <alignment horizontal="left" vertical="center" wrapText="1"/>
    </xf>
    <xf numFmtId="0" fontId="6" fillId="0" borderId="49" xfId="0" applyFont="1" applyBorder="1" applyAlignment="1">
      <alignment horizontal="left" vertical="center" wrapText="1"/>
    </xf>
    <xf numFmtId="0" fontId="5" fillId="0" borderId="21" xfId="0" applyFont="1" applyBorder="1" applyAlignment="1">
      <alignment horizontal="left" vertical="center" wrapText="1"/>
    </xf>
    <xf numFmtId="0" fontId="5" fillId="0" borderId="22" xfId="0" applyFont="1" applyBorder="1" applyAlignment="1">
      <alignment horizontal="left" vertical="center" wrapText="1"/>
    </xf>
    <xf numFmtId="0" fontId="5" fillId="0" borderId="47" xfId="0" applyFont="1" applyBorder="1" applyAlignment="1">
      <alignment horizontal="left" vertical="center" wrapText="1"/>
    </xf>
    <xf numFmtId="0" fontId="5" fillId="0" borderId="49" xfId="0" applyFont="1" applyBorder="1" applyAlignment="1">
      <alignment horizontal="left" vertical="center" wrapText="1"/>
    </xf>
    <xf numFmtId="0" fontId="5" fillId="0" borderId="50" xfId="0" applyFont="1" applyBorder="1" applyAlignment="1">
      <alignment horizontal="left" vertical="center" wrapText="1"/>
    </xf>
    <xf numFmtId="0" fontId="6" fillId="38" borderId="30" xfId="0" applyFont="1" applyFill="1" applyBorder="1" applyAlignment="1">
      <alignment horizontal="center" vertical="center" wrapText="1"/>
    </xf>
    <xf numFmtId="0" fontId="6" fillId="38" borderId="27" xfId="0" applyFont="1" applyFill="1" applyBorder="1" applyAlignment="1">
      <alignment horizontal="center" vertical="center" wrapText="1"/>
    </xf>
    <xf numFmtId="0" fontId="6" fillId="38" borderId="31" xfId="0" applyFont="1" applyFill="1" applyBorder="1" applyAlignment="1">
      <alignment horizontal="center" vertical="center" wrapText="1"/>
    </xf>
    <xf numFmtId="0" fontId="6" fillId="38" borderId="32" xfId="0" applyFont="1" applyFill="1" applyBorder="1" applyAlignment="1">
      <alignment horizontal="center" vertical="center" wrapText="1"/>
    </xf>
    <xf numFmtId="0" fontId="6" fillId="38" borderId="0" xfId="0" applyFont="1" applyFill="1" applyBorder="1" applyAlignment="1">
      <alignment horizontal="center" vertical="center" wrapText="1"/>
    </xf>
    <xf numFmtId="0" fontId="6" fillId="38" borderId="33" xfId="0" applyFont="1" applyFill="1" applyBorder="1" applyAlignment="1">
      <alignment horizontal="center" vertical="center" wrapText="1"/>
    </xf>
    <xf numFmtId="0" fontId="6" fillId="38" borderId="34" xfId="0" applyFont="1" applyFill="1" applyBorder="1" applyAlignment="1">
      <alignment horizontal="center" vertical="center" wrapText="1"/>
    </xf>
    <xf numFmtId="0" fontId="6" fillId="38" borderId="35" xfId="0" applyFont="1" applyFill="1" applyBorder="1" applyAlignment="1">
      <alignment horizontal="center" vertical="center" wrapText="1"/>
    </xf>
    <xf numFmtId="0" fontId="6" fillId="38" borderId="36" xfId="0" applyFont="1" applyFill="1" applyBorder="1" applyAlignment="1">
      <alignment horizontal="center" vertical="center" wrapText="1"/>
    </xf>
    <xf numFmtId="0" fontId="5" fillId="0" borderId="33" xfId="0" applyFont="1" applyBorder="1" applyAlignment="1">
      <alignment horizontal="left" vertical="center" wrapText="1"/>
    </xf>
    <xf numFmtId="0" fontId="5" fillId="0" borderId="26" xfId="0" applyFont="1" applyBorder="1" applyAlignment="1">
      <alignment horizontal="left" vertical="top" wrapText="1" indent="1"/>
    </xf>
    <xf numFmtId="0" fontId="5" fillId="0" borderId="24" xfId="0" applyFont="1" applyBorder="1" applyAlignment="1">
      <alignment horizontal="left" vertical="top" wrapText="1" indent="1"/>
    </xf>
    <xf numFmtId="0" fontId="5" fillId="0" borderId="25" xfId="0" applyFont="1" applyBorder="1" applyAlignment="1">
      <alignment horizontal="left" vertical="top" wrapText="1" indent="1"/>
    </xf>
    <xf numFmtId="49" fontId="36" fillId="35" borderId="7" xfId="0" applyNumberFormat="1" applyFont="1" applyFill="1" applyBorder="1" applyAlignment="1" applyProtection="1">
      <alignment vertical="top" wrapText="1"/>
      <protection locked="0"/>
    </xf>
    <xf numFmtId="49" fontId="36" fillId="35" borderId="0" xfId="0" applyNumberFormat="1" applyFont="1" applyFill="1" applyBorder="1" applyAlignment="1" applyProtection="1">
      <alignment vertical="top" wrapText="1"/>
      <protection locked="0"/>
    </xf>
    <xf numFmtId="49" fontId="36" fillId="35" borderId="8" xfId="0" applyNumberFormat="1" applyFont="1" applyFill="1" applyBorder="1" applyAlignment="1" applyProtection="1">
      <alignment vertical="top" wrapText="1"/>
      <protection locked="0"/>
    </xf>
    <xf numFmtId="0" fontId="4" fillId="35" borderId="7" xfId="0" applyFont="1" applyFill="1" applyBorder="1" applyAlignment="1" applyProtection="1">
      <alignment horizontal="left" vertical="top" wrapText="1"/>
      <protection locked="0"/>
    </xf>
    <xf numFmtId="0" fontId="4" fillId="35" borderId="0" xfId="0" applyFont="1" applyFill="1" applyBorder="1" applyAlignment="1" applyProtection="1">
      <alignment horizontal="left" vertical="top" wrapText="1"/>
      <protection locked="0"/>
    </xf>
    <xf numFmtId="0" fontId="4" fillId="35" borderId="8" xfId="0" applyFont="1" applyFill="1" applyBorder="1" applyAlignment="1" applyProtection="1">
      <alignment horizontal="left" vertical="top" wrapText="1"/>
      <protection locked="0"/>
    </xf>
    <xf numFmtId="0" fontId="46" fillId="39" borderId="13" xfId="0" applyFont="1" applyFill="1" applyBorder="1" applyAlignment="1">
      <alignment horizontal="center" vertical="top" wrapText="1"/>
    </xf>
    <xf numFmtId="0" fontId="46" fillId="39" borderId="17" xfId="0" applyFont="1" applyFill="1" applyBorder="1" applyAlignment="1">
      <alignment horizontal="center" vertical="top" wrapText="1"/>
    </xf>
    <xf numFmtId="0" fontId="4" fillId="0" borderId="17" xfId="0" applyFont="1" applyBorder="1" applyAlignment="1">
      <alignment vertical="top" wrapText="1"/>
    </xf>
    <xf numFmtId="0" fontId="4" fillId="0" borderId="14" xfId="0" applyFont="1" applyBorder="1" applyAlignment="1">
      <alignment vertical="top" wrapTex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6" fillId="37" borderId="13" xfId="0" applyFont="1" applyFill="1" applyBorder="1" applyAlignment="1">
      <alignment horizontal="center" vertical="top"/>
    </xf>
    <xf numFmtId="0" fontId="6" fillId="37" borderId="17" xfId="0" applyFont="1" applyFill="1" applyBorder="1" applyAlignment="1">
      <alignment horizontal="center" vertical="top"/>
    </xf>
    <xf numFmtId="0" fontId="6" fillId="37" borderId="14" xfId="0" applyFont="1" applyFill="1" applyBorder="1" applyAlignment="1">
      <alignment horizontal="center" vertical="top"/>
    </xf>
    <xf numFmtId="0" fontId="6" fillId="37" borderId="7" xfId="0" applyFont="1" applyFill="1" applyBorder="1" applyAlignment="1">
      <alignment horizontal="center" vertical="top"/>
    </xf>
    <xf numFmtId="0" fontId="6" fillId="37" borderId="0" xfId="0" applyFont="1" applyFill="1" applyBorder="1" applyAlignment="1">
      <alignment horizontal="center" vertical="top"/>
    </xf>
    <xf numFmtId="0" fontId="6" fillId="37" borderId="8" xfId="0" applyFont="1" applyFill="1" applyBorder="1" applyAlignment="1">
      <alignment horizontal="center" vertical="top"/>
    </xf>
    <xf numFmtId="0" fontId="5" fillId="0" borderId="11" xfId="0" applyFont="1" applyBorder="1" applyAlignment="1">
      <alignment horizontal="left" vertical="top" wrapText="1"/>
    </xf>
    <xf numFmtId="0" fontId="5" fillId="0" borderId="15" xfId="0" applyFont="1" applyBorder="1" applyAlignment="1">
      <alignment horizontal="left" vertical="top" wrapText="1"/>
    </xf>
    <xf numFmtId="0" fontId="5" fillId="0" borderId="61" xfId="0" applyFont="1" applyBorder="1" applyAlignment="1">
      <alignment horizontal="left" vertical="top" wrapText="1"/>
    </xf>
    <xf numFmtId="0" fontId="41" fillId="33" borderId="11" xfId="0" applyFont="1" applyFill="1" applyBorder="1" applyAlignment="1">
      <alignment horizontal="center" vertical="top"/>
    </xf>
    <xf numFmtId="0" fontId="41" fillId="33" borderId="15" xfId="0" applyFont="1" applyFill="1" applyBorder="1" applyAlignment="1">
      <alignment horizontal="center" vertical="top"/>
    </xf>
    <xf numFmtId="0" fontId="41" fillId="33" borderId="12" xfId="0" applyFont="1" applyFill="1" applyBorder="1" applyAlignment="1">
      <alignment horizontal="center" vertical="top"/>
    </xf>
    <xf numFmtId="0" fontId="4" fillId="35" borderId="23" xfId="0" applyFont="1" applyFill="1" applyBorder="1" applyAlignment="1" applyProtection="1">
      <alignment horizontal="center" vertical="top" wrapText="1"/>
      <protection locked="0"/>
    </xf>
    <xf numFmtId="0" fontId="4" fillId="35" borderId="24" xfId="0" applyFont="1" applyFill="1" applyBorder="1" applyAlignment="1" applyProtection="1">
      <alignment horizontal="center" vertical="top" wrapText="1"/>
      <protection locked="0"/>
    </xf>
    <xf numFmtId="0" fontId="4" fillId="35" borderId="25" xfId="0" applyFont="1" applyFill="1" applyBorder="1" applyAlignment="1" applyProtection="1">
      <alignment horizontal="center" vertical="top" wrapText="1"/>
      <protection locked="0"/>
    </xf>
    <xf numFmtId="167" fontId="39" fillId="35" borderId="23" xfId="25686" applyNumberFormat="1" applyFont="1" applyFill="1" applyBorder="1" applyAlignment="1" applyProtection="1">
      <alignment horizontal="center" vertical="top" wrapText="1"/>
      <protection locked="0"/>
    </xf>
    <xf numFmtId="167" fontId="39" fillId="35" borderId="24" xfId="25686" applyNumberFormat="1" applyFont="1" applyFill="1" applyBorder="1" applyAlignment="1" applyProtection="1">
      <alignment horizontal="center" vertical="top" wrapText="1"/>
      <protection locked="0"/>
    </xf>
    <xf numFmtId="167" fontId="39" fillId="35" borderId="25" xfId="25686" applyNumberFormat="1" applyFont="1" applyFill="1" applyBorder="1" applyAlignment="1" applyProtection="1">
      <alignment horizontal="center" vertical="top" wrapText="1"/>
      <protection locked="0"/>
    </xf>
    <xf numFmtId="0" fontId="5" fillId="0" borderId="19" xfId="0" applyFont="1" applyBorder="1" applyAlignment="1">
      <alignment horizontal="right" vertical="center" wrapText="1" indent="1"/>
    </xf>
    <xf numFmtId="0" fontId="5" fillId="0" borderId="20" xfId="0" applyFont="1" applyBorder="1" applyAlignment="1">
      <alignment horizontal="left" vertical="center" wrapText="1"/>
    </xf>
    <xf numFmtId="0" fontId="39" fillId="35" borderId="21" xfId="183" applyNumberFormat="1" applyFont="1" applyFill="1" applyBorder="1" applyAlignment="1" applyProtection="1">
      <alignment horizontal="left" vertical="center" wrapText="1"/>
      <protection locked="0"/>
    </xf>
    <xf numFmtId="0" fontId="39" fillId="35" borderId="22" xfId="183" applyNumberFormat="1" applyFont="1" applyFill="1" applyBorder="1" applyAlignment="1" applyProtection="1">
      <alignment horizontal="left" vertical="center" wrapText="1"/>
      <protection locked="0"/>
    </xf>
    <xf numFmtId="0" fontId="7" fillId="34" borderId="42" xfId="0" applyFont="1" applyFill="1" applyBorder="1" applyAlignment="1">
      <alignment horizontal="center" vertical="center"/>
    </xf>
    <xf numFmtId="0" fontId="7" fillId="34" borderId="46" xfId="0" applyFont="1" applyFill="1" applyBorder="1" applyAlignment="1">
      <alignment horizontal="center" vertical="center"/>
    </xf>
    <xf numFmtId="0" fontId="39" fillId="35" borderId="31" xfId="183" applyNumberFormat="1" applyFont="1" applyFill="1" applyBorder="1" applyAlignment="1" applyProtection="1">
      <alignment horizontal="left" vertical="center" wrapText="1"/>
      <protection locked="0"/>
    </xf>
    <xf numFmtId="0" fontId="39" fillId="35" borderId="36" xfId="183" applyNumberFormat="1" applyFont="1" applyFill="1" applyBorder="1" applyAlignment="1" applyProtection="1">
      <alignment horizontal="left" vertical="center" wrapText="1"/>
      <protection locked="0"/>
    </xf>
    <xf numFmtId="0" fontId="41" fillId="33" borderId="0" xfId="0" applyFont="1" applyFill="1" applyAlignment="1">
      <alignment horizontal="center" vertical="top" wrapText="1"/>
    </xf>
    <xf numFmtId="0" fontId="41" fillId="33" borderId="0" xfId="0" applyFont="1" applyFill="1" applyAlignment="1">
      <alignment horizontal="left" vertical="top"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6" fillId="38" borderId="40" xfId="0" applyFont="1" applyFill="1" applyBorder="1" applyAlignment="1">
      <alignment horizontal="center" vertical="center" wrapText="1"/>
    </xf>
    <xf numFmtId="0" fontId="6" fillId="38" borderId="41" xfId="0" applyFont="1" applyFill="1" applyBorder="1" applyAlignment="1">
      <alignment horizontal="center" vertical="center" wrapText="1"/>
    </xf>
    <xf numFmtId="49" fontId="39" fillId="35" borderId="26" xfId="183" applyNumberFormat="1" applyFont="1" applyFill="1" applyBorder="1" applyAlignment="1" applyProtection="1">
      <alignment horizontal="center" vertical="center" wrapText="1"/>
      <protection locked="0"/>
    </xf>
    <xf numFmtId="49" fontId="39" fillId="35" borderId="25" xfId="183" applyNumberFormat="1" applyFont="1" applyFill="1" applyBorder="1" applyAlignment="1" applyProtection="1">
      <alignment horizontal="center" vertical="center" wrapText="1"/>
      <protection locked="0"/>
    </xf>
    <xf numFmtId="0" fontId="46" fillId="39" borderId="7" xfId="0" applyFont="1" applyFill="1" applyBorder="1" applyAlignment="1">
      <alignment horizontal="center" vertical="top" wrapText="1"/>
    </xf>
    <xf numFmtId="0" fontId="46" fillId="39" borderId="0" xfId="0" applyFont="1" applyFill="1" applyAlignment="1">
      <alignment horizontal="center" vertical="top" wrapText="1"/>
    </xf>
    <xf numFmtId="0" fontId="4" fillId="0" borderId="0" xfId="0" applyFont="1" applyAlignment="1">
      <alignment horizontal="center" vertical="top" wrapText="1"/>
    </xf>
    <xf numFmtId="0" fontId="4" fillId="0" borderId="8" xfId="0" applyFont="1" applyBorder="1" applyAlignment="1">
      <alignment horizontal="center" vertical="top" wrapText="1"/>
    </xf>
    <xf numFmtId="0" fontId="5" fillId="34" borderId="7" xfId="0" applyFont="1" applyFill="1" applyBorder="1" applyAlignment="1">
      <alignment vertical="top" wrapText="1"/>
    </xf>
    <xf numFmtId="0" fontId="5" fillId="34" borderId="0" xfId="0" applyFont="1" applyFill="1" applyAlignment="1">
      <alignment vertical="top" wrapText="1"/>
    </xf>
    <xf numFmtId="0" fontId="4" fillId="0" borderId="0" xfId="0" applyFont="1" applyAlignment="1">
      <alignment vertical="top" wrapText="1"/>
    </xf>
    <xf numFmtId="0" fontId="4" fillId="0" borderId="8" xfId="0" applyFont="1" applyBorder="1" applyAlignment="1">
      <alignment vertical="top" wrapText="1"/>
    </xf>
    <xf numFmtId="0" fontId="37" fillId="34" borderId="7" xfId="0" applyFont="1" applyFill="1" applyBorder="1" applyAlignment="1">
      <alignment horizontal="left" vertical="top" wrapText="1"/>
    </xf>
    <xf numFmtId="0" fontId="37" fillId="34" borderId="0" xfId="0" applyFont="1" applyFill="1" applyAlignment="1">
      <alignment horizontal="left" vertical="top" wrapText="1"/>
    </xf>
    <xf numFmtId="0" fontId="46" fillId="38" borderId="38" xfId="0" applyFont="1" applyFill="1" applyBorder="1" applyAlignment="1">
      <alignment horizontal="center" vertical="center" wrapText="1"/>
    </xf>
    <xf numFmtId="0" fontId="46" fillId="38" borderId="31" xfId="0" applyFont="1" applyFill="1" applyBorder="1" applyAlignment="1">
      <alignment horizontal="center" vertical="center" wrapText="1"/>
    </xf>
    <xf numFmtId="0" fontId="46" fillId="38" borderId="7" xfId="0" applyFont="1" applyFill="1" applyBorder="1" applyAlignment="1">
      <alignment horizontal="center" vertical="center" wrapText="1"/>
    </xf>
    <xf numFmtId="0" fontId="46" fillId="38" borderId="33" xfId="0" applyFont="1" applyFill="1" applyBorder="1" applyAlignment="1">
      <alignment horizontal="center" vertical="center" wrapText="1"/>
    </xf>
    <xf numFmtId="0" fontId="46" fillId="38" borderId="28" xfId="0" applyFont="1" applyFill="1" applyBorder="1" applyAlignment="1">
      <alignment horizontal="center" vertical="center" wrapText="1"/>
    </xf>
    <xf numFmtId="0" fontId="46" fillId="38" borderId="37" xfId="0" applyFont="1" applyFill="1" applyBorder="1" applyAlignment="1">
      <alignment horizontal="center" vertical="center" wrapText="1"/>
    </xf>
    <xf numFmtId="0" fontId="46" fillId="38" borderId="21" xfId="0" applyFont="1" applyFill="1" applyBorder="1" applyAlignment="1">
      <alignment horizontal="center" vertical="center" wrapText="1"/>
    </xf>
    <xf numFmtId="0" fontId="46" fillId="38" borderId="22" xfId="0" applyFont="1" applyFill="1" applyBorder="1" applyAlignment="1">
      <alignment horizontal="center" vertical="center" wrapText="1"/>
    </xf>
    <xf numFmtId="0" fontId="7" fillId="0" borderId="0" xfId="0" applyFont="1" applyAlignment="1">
      <alignment horizontal="center" vertical="top" wrapText="1"/>
    </xf>
    <xf numFmtId="0" fontId="7" fillId="0" borderId="8" xfId="0" applyFont="1" applyBorder="1" applyAlignment="1">
      <alignment horizontal="center" vertical="top" wrapText="1"/>
    </xf>
    <xf numFmtId="0" fontId="41" fillId="33" borderId="7" xfId="0" applyFont="1" applyFill="1" applyBorder="1" applyAlignment="1">
      <alignment horizontal="center" vertical="top"/>
    </xf>
    <xf numFmtId="0" fontId="41" fillId="33" borderId="8" xfId="0" applyFont="1" applyFill="1" applyBorder="1" applyAlignment="1">
      <alignment horizontal="center" vertical="top"/>
    </xf>
    <xf numFmtId="0" fontId="41" fillId="33" borderId="7" xfId="0" applyFont="1" applyFill="1" applyBorder="1" applyAlignment="1">
      <alignment vertical="top"/>
    </xf>
    <xf numFmtId="0" fontId="41" fillId="33" borderId="0" xfId="0" applyFont="1" applyFill="1" applyAlignment="1">
      <alignment vertical="top"/>
    </xf>
    <xf numFmtId="0" fontId="7" fillId="0" borderId="0" xfId="0" applyFont="1" applyAlignment="1">
      <alignment vertical="top"/>
    </xf>
    <xf numFmtId="0" fontId="7" fillId="0" borderId="8" xfId="0" applyFont="1" applyBorder="1" applyAlignment="1">
      <alignment vertical="top"/>
    </xf>
    <xf numFmtId="0" fontId="5" fillId="0" borderId="38" xfId="0" applyFont="1" applyBorder="1" applyAlignment="1">
      <alignment horizontal="left" vertical="top" wrapText="1"/>
    </xf>
    <xf numFmtId="0" fontId="5" fillId="0" borderId="31" xfId="0" applyFont="1" applyBorder="1" applyAlignment="1">
      <alignment horizontal="left" vertical="top" wrapText="1"/>
    </xf>
    <xf numFmtId="0" fontId="5" fillId="0" borderId="33" xfId="0" applyFont="1" applyBorder="1" applyAlignment="1">
      <alignment horizontal="left" vertical="top" wrapText="1"/>
    </xf>
    <xf numFmtId="0" fontId="5" fillId="0" borderId="9" xfId="0" applyFont="1" applyBorder="1" applyAlignment="1">
      <alignment horizontal="left" vertical="top" wrapText="1"/>
    </xf>
    <xf numFmtId="0" fontId="5" fillId="0" borderId="51" xfId="0" applyFont="1" applyBorder="1" applyAlignment="1">
      <alignment horizontal="left" vertical="top" wrapText="1"/>
    </xf>
    <xf numFmtId="0" fontId="39" fillId="35" borderId="28" xfId="183" applyNumberFormat="1" applyFont="1" applyFill="1" applyBorder="1" applyAlignment="1" applyProtection="1">
      <alignment horizontal="center" vertical="top" wrapText="1"/>
      <protection locked="0"/>
    </xf>
    <xf numFmtId="0" fontId="39" fillId="35" borderId="37" xfId="183" applyNumberFormat="1" applyFont="1" applyFill="1" applyBorder="1" applyAlignment="1" applyProtection="1">
      <alignment horizontal="center" vertical="top" wrapText="1"/>
      <protection locked="0"/>
    </xf>
    <xf numFmtId="0" fontId="39" fillId="35" borderId="52" xfId="183" applyNumberFormat="1" applyFont="1" applyFill="1" applyBorder="1" applyAlignment="1" applyProtection="1">
      <alignment horizontal="center" vertical="top" wrapText="1"/>
      <protection locked="0"/>
    </xf>
    <xf numFmtId="0" fontId="39" fillId="35" borderId="30" xfId="183" applyNumberFormat="1" applyFont="1" applyFill="1" applyBorder="1" applyAlignment="1" applyProtection="1">
      <alignment horizontal="left" vertical="top" wrapText="1"/>
      <protection locked="0"/>
    </xf>
    <xf numFmtId="0" fontId="39" fillId="35" borderId="27" xfId="183" applyNumberFormat="1" applyFont="1" applyFill="1" applyBorder="1" applyAlignment="1" applyProtection="1">
      <alignment horizontal="left" vertical="top" wrapText="1"/>
      <protection locked="0"/>
    </xf>
    <xf numFmtId="0" fontId="39" fillId="35" borderId="40" xfId="183" applyNumberFormat="1" applyFont="1" applyFill="1" applyBorder="1" applyAlignment="1" applyProtection="1">
      <alignment horizontal="left" vertical="top" wrapText="1"/>
      <protection locked="0"/>
    </xf>
    <xf numFmtId="0" fontId="39" fillId="35" borderId="32" xfId="183" applyNumberFormat="1" applyFont="1" applyFill="1" applyBorder="1" applyAlignment="1" applyProtection="1">
      <alignment horizontal="left" vertical="top" wrapText="1"/>
      <protection locked="0"/>
    </xf>
    <xf numFmtId="0" fontId="39" fillId="35" borderId="0" xfId="183" applyNumberFormat="1" applyFont="1" applyFill="1" applyBorder="1" applyAlignment="1" applyProtection="1">
      <alignment horizontal="left" vertical="top" wrapText="1"/>
      <protection locked="0"/>
    </xf>
    <xf numFmtId="0" fontId="39" fillId="35" borderId="8" xfId="183" applyNumberFormat="1" applyFont="1" applyFill="1" applyBorder="1" applyAlignment="1" applyProtection="1">
      <alignment horizontal="left" vertical="top" wrapText="1"/>
      <protection locked="0"/>
    </xf>
    <xf numFmtId="0" fontId="39" fillId="35" borderId="57" xfId="183" applyNumberFormat="1" applyFont="1" applyFill="1" applyBorder="1" applyAlignment="1" applyProtection="1">
      <alignment horizontal="left" vertical="top" wrapText="1"/>
      <protection locked="0"/>
    </xf>
    <xf numFmtId="0" fontId="39" fillId="35" borderId="16" xfId="183" applyNumberFormat="1" applyFont="1" applyFill="1" applyBorder="1" applyAlignment="1" applyProtection="1">
      <alignment horizontal="left" vertical="top" wrapText="1"/>
      <protection locked="0"/>
    </xf>
    <xf numFmtId="0" fontId="39" fillId="35" borderId="10" xfId="183" applyNumberFormat="1" applyFont="1" applyFill="1" applyBorder="1" applyAlignment="1" applyProtection="1">
      <alignment horizontal="left" vertical="top" wrapText="1"/>
      <protection locked="0"/>
    </xf>
    <xf numFmtId="0" fontId="5" fillId="0" borderId="39" xfId="0" applyFont="1" applyBorder="1" applyAlignment="1">
      <alignment horizontal="left" vertical="top" wrapText="1"/>
    </xf>
    <xf numFmtId="0" fontId="5" fillId="0" borderId="36" xfId="0" applyFont="1" applyBorder="1" applyAlignment="1">
      <alignment horizontal="left" vertical="top" wrapText="1"/>
    </xf>
    <xf numFmtId="0" fontId="39" fillId="35" borderId="29" xfId="183" applyNumberFormat="1" applyFont="1" applyFill="1" applyBorder="1" applyAlignment="1" applyProtection="1">
      <alignment horizontal="center" vertical="top" wrapText="1"/>
      <protection locked="0"/>
    </xf>
    <xf numFmtId="0" fontId="39" fillId="35" borderId="34" xfId="183" applyNumberFormat="1" applyFont="1" applyFill="1" applyBorder="1" applyAlignment="1" applyProtection="1">
      <alignment horizontal="left" vertical="top" wrapText="1"/>
      <protection locked="0"/>
    </xf>
    <xf numFmtId="0" fontId="39" fillId="35" borderId="35" xfId="183" applyNumberFormat="1" applyFont="1" applyFill="1" applyBorder="1" applyAlignment="1" applyProtection="1">
      <alignment horizontal="left" vertical="top" wrapText="1"/>
      <protection locked="0"/>
    </xf>
    <xf numFmtId="0" fontId="39" fillId="35" borderId="41" xfId="183" applyNumberFormat="1" applyFont="1" applyFill="1" applyBorder="1" applyAlignment="1" applyProtection="1">
      <alignment horizontal="left" vertical="top" wrapText="1"/>
      <protection locked="0"/>
    </xf>
    <xf numFmtId="0" fontId="7" fillId="38" borderId="21" xfId="0" applyFont="1" applyFill="1" applyBorder="1" applyAlignment="1">
      <alignment horizontal="center" vertical="top" wrapText="1"/>
    </xf>
    <xf numFmtId="0" fontId="7" fillId="38" borderId="22" xfId="0" applyFont="1" applyFill="1" applyBorder="1" applyAlignment="1">
      <alignment horizontal="center" vertical="top" wrapText="1"/>
    </xf>
    <xf numFmtId="49" fontId="36" fillId="35" borderId="7" xfId="0" applyNumberFormat="1" applyFont="1" applyFill="1" applyBorder="1" applyAlignment="1" applyProtection="1">
      <alignment horizontal="left" vertical="top" wrapText="1"/>
      <protection locked="0"/>
    </xf>
    <xf numFmtId="49" fontId="36" fillId="35" borderId="0" xfId="0" applyNumberFormat="1" applyFont="1" applyFill="1" applyBorder="1" applyAlignment="1" applyProtection="1">
      <alignment horizontal="left" vertical="top" wrapText="1"/>
      <protection locked="0"/>
    </xf>
    <xf numFmtId="49" fontId="36" fillId="35" borderId="8" xfId="0" applyNumberFormat="1" applyFont="1" applyFill="1" applyBorder="1" applyAlignment="1" applyProtection="1">
      <alignment horizontal="left" vertical="top" wrapText="1"/>
      <protection locked="0"/>
    </xf>
    <xf numFmtId="0" fontId="7" fillId="38" borderId="28" xfId="0" applyFont="1" applyFill="1" applyBorder="1" applyAlignment="1">
      <alignment horizontal="center" vertical="center" wrapText="1"/>
    </xf>
    <xf numFmtId="0" fontId="7" fillId="38" borderId="37" xfId="0" applyFont="1" applyFill="1" applyBorder="1" applyAlignment="1">
      <alignment horizontal="center" vertical="center" wrapText="1"/>
    </xf>
    <xf numFmtId="0" fontId="7" fillId="38" borderId="29" xfId="0" applyFont="1" applyFill="1" applyBorder="1" applyAlignment="1">
      <alignment horizontal="center" vertical="center" wrapText="1"/>
    </xf>
    <xf numFmtId="0" fontId="5" fillId="34" borderId="21" xfId="0" applyFont="1" applyFill="1" applyBorder="1" applyAlignment="1">
      <alignment horizontal="right" vertical="center" wrapText="1" indent="1"/>
    </xf>
    <xf numFmtId="0" fontId="5" fillId="34" borderId="28" xfId="0" applyFont="1" applyFill="1" applyBorder="1" applyAlignment="1">
      <alignment horizontal="right" vertical="center" wrapText="1" indent="1"/>
    </xf>
    <xf numFmtId="0" fontId="5" fillId="0" borderId="54" xfId="0" applyFont="1" applyBorder="1" applyAlignment="1">
      <alignment horizontal="right" vertical="center" wrapText="1" indent="1"/>
    </xf>
    <xf numFmtId="0" fontId="5" fillId="34" borderId="56" xfId="0" applyFont="1" applyFill="1" applyBorder="1" applyAlignment="1">
      <alignment horizontal="right" vertical="center" wrapText="1" indent="1"/>
    </xf>
    <xf numFmtId="0" fontId="5" fillId="34" borderId="20" xfId="0" applyFont="1" applyFill="1" applyBorder="1" applyAlignment="1">
      <alignment horizontal="left" vertical="center" wrapText="1"/>
    </xf>
    <xf numFmtId="0" fontId="5" fillId="34" borderId="42" xfId="0" applyFont="1" applyFill="1" applyBorder="1" applyAlignment="1">
      <alignment horizontal="left" vertical="center" wrapText="1"/>
    </xf>
    <xf numFmtId="0" fontId="6" fillId="34" borderId="21" xfId="0" applyFont="1" applyFill="1" applyBorder="1" applyAlignment="1">
      <alignment horizontal="right" vertical="center" wrapText="1" indent="1"/>
    </xf>
    <xf numFmtId="0" fontId="6" fillId="38" borderId="26" xfId="0" applyFont="1" applyFill="1" applyBorder="1" applyAlignment="1">
      <alignment horizontal="left" vertical="top" wrapText="1"/>
    </xf>
    <xf numFmtId="0" fontId="6" fillId="38" borderId="24" xfId="0" applyFont="1" applyFill="1" applyBorder="1" applyAlignment="1">
      <alignment horizontal="left" vertical="top" wrapText="1"/>
    </xf>
    <xf numFmtId="0" fontId="6" fillId="38" borderId="25" xfId="0" applyFont="1" applyFill="1" applyBorder="1" applyAlignment="1">
      <alignment horizontal="left" vertical="top" wrapText="1"/>
    </xf>
    <xf numFmtId="0" fontId="5" fillId="0" borderId="53" xfId="0" applyFont="1" applyBorder="1" applyAlignment="1">
      <alignment horizontal="left" vertical="center" wrapText="1"/>
    </xf>
    <xf numFmtId="0" fontId="5" fillId="0" borderId="54" xfId="0" applyFont="1" applyBorder="1" applyAlignment="1">
      <alignment horizontal="left" vertical="center" wrapText="1"/>
    </xf>
    <xf numFmtId="0" fontId="5" fillId="34" borderId="7" xfId="0" applyFont="1" applyFill="1" applyBorder="1" applyAlignment="1">
      <alignment horizontal="left" vertical="center" wrapText="1"/>
    </xf>
    <xf numFmtId="0" fontId="5" fillId="34" borderId="0" xfId="0" applyFont="1" applyFill="1" applyBorder="1" applyAlignment="1">
      <alignment horizontal="left" vertical="center" wrapText="1"/>
    </xf>
    <xf numFmtId="0" fontId="5" fillId="34" borderId="8" xfId="0" applyFont="1" applyFill="1" applyBorder="1" applyAlignment="1">
      <alignment horizontal="left" vertical="center" wrapText="1"/>
    </xf>
    <xf numFmtId="0" fontId="6" fillId="34" borderId="29" xfId="0" applyFont="1" applyFill="1" applyBorder="1" applyAlignment="1">
      <alignment horizontal="right" vertical="center" wrapText="1" indent="1"/>
    </xf>
    <xf numFmtId="0" fontId="6" fillId="0" borderId="21" xfId="0" applyFont="1" applyBorder="1" applyAlignment="1">
      <alignment horizontal="right" vertical="center" wrapText="1" indent="1"/>
    </xf>
    <xf numFmtId="0" fontId="41" fillId="33" borderId="0" xfId="0" applyFont="1" applyFill="1" applyAlignment="1">
      <alignment horizontal="left" wrapText="1"/>
    </xf>
    <xf numFmtId="0" fontId="7" fillId="0" borderId="32" xfId="0" applyFont="1" applyFill="1" applyBorder="1" applyAlignment="1" applyProtection="1">
      <alignment horizontal="center" vertical="center" wrapText="1"/>
    </xf>
    <xf numFmtId="0" fontId="7" fillId="0" borderId="0" xfId="0" applyFont="1" applyFill="1" applyBorder="1" applyAlignment="1" applyProtection="1">
      <alignment horizontal="center" vertical="center" wrapText="1"/>
    </xf>
    <xf numFmtId="49" fontId="36" fillId="0" borderId="7" xfId="0" applyNumberFormat="1" applyFont="1" applyFill="1" applyBorder="1" applyAlignment="1" applyProtection="1">
      <alignment horizontal="left" vertical="top" wrapText="1"/>
    </xf>
    <xf numFmtId="49" fontId="36" fillId="0" borderId="0" xfId="0" applyNumberFormat="1" applyFont="1" applyFill="1" applyBorder="1" applyAlignment="1" applyProtection="1">
      <alignment horizontal="left" vertical="top" wrapText="1"/>
    </xf>
    <xf numFmtId="49" fontId="36" fillId="0" borderId="8" xfId="0" applyNumberFormat="1" applyFont="1" applyFill="1" applyBorder="1" applyAlignment="1" applyProtection="1">
      <alignment horizontal="left" vertical="top" wrapText="1"/>
    </xf>
    <xf numFmtId="0" fontId="5" fillId="0" borderId="55" xfId="0" applyFont="1" applyBorder="1" applyAlignment="1">
      <alignment horizontal="left" vertical="center" wrapText="1"/>
    </xf>
    <xf numFmtId="0" fontId="5" fillId="0" borderId="56" xfId="0" applyFont="1" applyBorder="1" applyAlignment="1">
      <alignment horizontal="left" vertical="center" wrapText="1"/>
    </xf>
    <xf numFmtId="0" fontId="5" fillId="34" borderId="16" xfId="0" applyFont="1" applyFill="1" applyBorder="1" applyAlignment="1" applyProtection="1">
      <alignment horizontal="right" vertical="center" wrapText="1" indent="1"/>
    </xf>
    <xf numFmtId="0" fontId="5" fillId="34" borderId="55" xfId="0" applyFont="1" applyFill="1" applyBorder="1" applyAlignment="1">
      <alignment horizontal="left" vertical="center" wrapText="1"/>
    </xf>
    <xf numFmtId="0" fontId="5" fillId="34" borderId="56" xfId="0" applyFont="1" applyFill="1" applyBorder="1" applyAlignment="1">
      <alignment horizontal="left" vertical="center" wrapText="1"/>
    </xf>
    <xf numFmtId="0" fontId="6" fillId="34" borderId="59" xfId="0" applyFont="1" applyFill="1" applyBorder="1" applyAlignment="1">
      <alignment horizontal="left" vertical="center" wrapText="1"/>
    </xf>
    <xf numFmtId="0" fontId="6" fillId="34" borderId="60" xfId="0" applyFont="1" applyFill="1" applyBorder="1" applyAlignment="1">
      <alignment horizontal="left" vertical="center" wrapText="1"/>
    </xf>
    <xf numFmtId="0" fontId="6" fillId="34" borderId="7" xfId="0" applyFont="1" applyFill="1" applyBorder="1" applyAlignment="1">
      <alignment horizontal="left" vertical="center" wrapText="1"/>
    </xf>
    <xf numFmtId="0" fontId="6" fillId="34" borderId="33" xfId="0" applyFont="1" applyFill="1" applyBorder="1" applyAlignment="1">
      <alignment horizontal="left" vertical="center" wrapText="1"/>
    </xf>
    <xf numFmtId="0" fontId="6" fillId="34" borderId="39" xfId="0" applyFont="1" applyFill="1" applyBorder="1" applyAlignment="1">
      <alignment horizontal="left" vertical="center" wrapText="1"/>
    </xf>
    <xf numFmtId="0" fontId="6" fillId="34" borderId="36" xfId="0" applyFont="1" applyFill="1" applyBorder="1" applyAlignment="1">
      <alignment horizontal="left" vertical="center" wrapText="1"/>
    </xf>
    <xf numFmtId="0" fontId="6" fillId="34" borderId="56" xfId="0" applyFont="1" applyFill="1" applyBorder="1" applyAlignment="1">
      <alignment horizontal="right" vertical="center" wrapText="1" indent="1"/>
    </xf>
    <xf numFmtId="0" fontId="6" fillId="34" borderId="28" xfId="0" applyFont="1" applyFill="1" applyBorder="1" applyAlignment="1">
      <alignment horizontal="right" vertical="center" wrapText="1" indent="1"/>
    </xf>
    <xf numFmtId="0" fontId="6" fillId="38" borderId="20" xfId="0" applyFont="1" applyFill="1" applyBorder="1" applyAlignment="1">
      <alignment horizontal="left" vertical="top" wrapText="1"/>
    </xf>
    <xf numFmtId="0" fontId="6" fillId="38" borderId="21" xfId="0" applyFont="1" applyFill="1" applyBorder="1" applyAlignment="1">
      <alignment horizontal="left" vertical="top" wrapText="1"/>
    </xf>
    <xf numFmtId="0" fontId="5" fillId="35" borderId="7" xfId="0" applyFont="1" applyFill="1" applyBorder="1" applyAlignment="1" applyProtection="1">
      <alignment horizontal="left" vertical="top" wrapText="1"/>
      <protection locked="0"/>
    </xf>
    <xf numFmtId="0" fontId="5" fillId="35" borderId="0" xfId="0" applyFont="1" applyFill="1" applyBorder="1" applyAlignment="1" applyProtection="1">
      <alignment horizontal="left" vertical="top" wrapText="1"/>
      <protection locked="0"/>
    </xf>
    <xf numFmtId="0" fontId="5" fillId="35" borderId="8" xfId="0" applyFont="1" applyFill="1" applyBorder="1" applyAlignment="1" applyProtection="1">
      <alignment horizontal="left" vertical="top" wrapText="1"/>
      <protection locked="0"/>
    </xf>
    <xf numFmtId="0" fontId="4" fillId="0" borderId="0" xfId="0" applyFont="1" applyAlignment="1">
      <alignment horizontal="left"/>
    </xf>
    <xf numFmtId="0" fontId="4" fillId="0" borderId="8" xfId="0" applyFont="1" applyBorder="1" applyAlignment="1">
      <alignment horizontal="left"/>
    </xf>
    <xf numFmtId="0" fontId="5" fillId="34" borderId="54" xfId="0" applyFont="1" applyFill="1" applyBorder="1" applyAlignment="1">
      <alignment horizontal="right" vertical="center" wrapText="1" indent="1"/>
    </xf>
    <xf numFmtId="0" fontId="4" fillId="0" borderId="0" xfId="0" applyFont="1" applyFill="1" applyAlignment="1" applyProtection="1">
      <alignment vertical="top"/>
    </xf>
    <xf numFmtId="0" fontId="4" fillId="0" borderId="8" xfId="0" applyFont="1" applyFill="1" applyBorder="1" applyAlignment="1" applyProtection="1">
      <alignment vertical="top"/>
    </xf>
    <xf numFmtId="0" fontId="6" fillId="35" borderId="23" xfId="0" applyFont="1" applyFill="1" applyBorder="1" applyAlignment="1" applyProtection="1">
      <alignment horizontal="center" vertical="center" wrapText="1"/>
    </xf>
    <xf numFmtId="0" fontId="6" fillId="35" borderId="24" xfId="0" applyFont="1" applyFill="1" applyBorder="1" applyAlignment="1" applyProtection="1">
      <alignment horizontal="center" vertical="center" wrapText="1"/>
    </xf>
    <xf numFmtId="0" fontId="6" fillId="35" borderId="35" xfId="0" applyFont="1" applyFill="1" applyBorder="1" applyAlignment="1" applyProtection="1">
      <alignment horizontal="center" vertical="center" wrapText="1"/>
    </xf>
    <xf numFmtId="0" fontId="6" fillId="35" borderId="36" xfId="0" applyFont="1" applyFill="1" applyBorder="1" applyAlignment="1" applyProtection="1">
      <alignment horizontal="center" vertical="center" wrapText="1"/>
    </xf>
    <xf numFmtId="0" fontId="54" fillId="38" borderId="30" xfId="0" applyFont="1" applyFill="1" applyBorder="1" applyAlignment="1">
      <alignment horizontal="center" vertical="center" wrapText="1"/>
    </xf>
    <xf numFmtId="0" fontId="54" fillId="38" borderId="27" xfId="0" applyFont="1" applyFill="1" applyBorder="1" applyAlignment="1">
      <alignment horizontal="center" vertical="center" wrapText="1"/>
    </xf>
    <xf numFmtId="0" fontId="54" fillId="38" borderId="31" xfId="0" applyFont="1" applyFill="1" applyBorder="1" applyAlignment="1">
      <alignment horizontal="center" vertical="center" wrapText="1"/>
    </xf>
    <xf numFmtId="0" fontId="54" fillId="38" borderId="34" xfId="0" applyFont="1" applyFill="1" applyBorder="1" applyAlignment="1">
      <alignment horizontal="center" vertical="center" wrapText="1"/>
    </xf>
    <xf numFmtId="0" fontId="54" fillId="38" borderId="35" xfId="0" applyFont="1" applyFill="1" applyBorder="1" applyAlignment="1">
      <alignment horizontal="center" vertical="center" wrapText="1"/>
    </xf>
    <xf numFmtId="0" fontId="54" fillId="38" borderId="36" xfId="0" applyFont="1" applyFill="1" applyBorder="1" applyAlignment="1">
      <alignment horizontal="center" vertical="center" wrapText="1"/>
    </xf>
    <xf numFmtId="0" fontId="6" fillId="35" borderId="23" xfId="0" applyFont="1" applyFill="1" applyBorder="1" applyAlignment="1" applyProtection="1">
      <alignment horizontal="center" vertical="center" wrapText="1"/>
      <protection locked="0"/>
    </xf>
    <xf numFmtId="0" fontId="6" fillId="35" borderId="24" xfId="0" applyFont="1" applyFill="1" applyBorder="1" applyAlignment="1" applyProtection="1">
      <alignment horizontal="center" vertical="center" wrapText="1"/>
      <protection locked="0"/>
    </xf>
    <xf numFmtId="0" fontId="6" fillId="35" borderId="25" xfId="0" applyFont="1" applyFill="1" applyBorder="1" applyAlignment="1" applyProtection="1">
      <alignment horizontal="center" vertical="center" wrapText="1"/>
      <protection locked="0"/>
    </xf>
    <xf numFmtId="0" fontId="7" fillId="38" borderId="28" xfId="0" applyFont="1" applyFill="1" applyBorder="1" applyAlignment="1">
      <alignment horizontal="center" vertical="top" wrapText="1"/>
    </xf>
    <xf numFmtId="0" fontId="7" fillId="38" borderId="29" xfId="0" applyFont="1" applyFill="1" applyBorder="1" applyAlignment="1">
      <alignment horizontal="center" vertical="top" wrapText="1"/>
    </xf>
    <xf numFmtId="0" fontId="7" fillId="0" borderId="32" xfId="0" applyFont="1" applyFill="1" applyBorder="1" applyAlignment="1">
      <alignment horizontal="center" vertical="top" wrapText="1"/>
    </xf>
    <xf numFmtId="0" fontId="7" fillId="0" borderId="0" xfId="0" applyFont="1" applyFill="1" applyBorder="1" applyAlignment="1">
      <alignment horizontal="center" vertical="top" wrapText="1"/>
    </xf>
    <xf numFmtId="0" fontId="5" fillId="0" borderId="28"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21" xfId="0" applyFont="1" applyBorder="1" applyAlignment="1">
      <alignment horizontal="right" vertical="center" wrapText="1" indent="1"/>
    </xf>
    <xf numFmtId="0" fontId="5" fillId="0" borderId="56" xfId="0" applyFont="1" applyBorder="1" applyAlignment="1">
      <alignment horizontal="right" vertical="center" wrapText="1" indent="1"/>
    </xf>
    <xf numFmtId="0" fontId="5" fillId="0" borderId="29" xfId="0" applyFont="1" applyBorder="1" applyAlignment="1">
      <alignment horizontal="right" vertical="center" wrapText="1" indent="1"/>
    </xf>
    <xf numFmtId="167" fontId="39" fillId="36" borderId="28" xfId="25686" applyNumberFormat="1" applyFont="1" applyFill="1" applyBorder="1" applyAlignment="1" applyProtection="1">
      <alignment horizontal="center" vertical="center" wrapText="1"/>
    </xf>
    <xf numFmtId="167" fontId="39" fillId="36" borderId="37" xfId="25686" applyNumberFormat="1" applyFont="1" applyFill="1" applyBorder="1" applyAlignment="1" applyProtection="1">
      <alignment horizontal="center" vertical="center" wrapText="1"/>
    </xf>
    <xf numFmtId="167" fontId="39" fillId="36" borderId="29" xfId="25686" applyNumberFormat="1" applyFont="1" applyFill="1" applyBorder="1" applyAlignment="1" applyProtection="1">
      <alignment horizontal="center" vertical="center" wrapText="1"/>
    </xf>
    <xf numFmtId="167" fontId="39" fillId="0" borderId="32" xfId="25686" applyNumberFormat="1" applyFont="1" applyFill="1" applyBorder="1" applyAlignment="1" applyProtection="1">
      <alignment horizontal="center" vertical="center" wrapText="1"/>
    </xf>
    <xf numFmtId="167" fontId="39" fillId="0" borderId="0" xfId="25686" applyNumberFormat="1" applyFont="1" applyFill="1" applyBorder="1" applyAlignment="1" applyProtection="1">
      <alignment horizontal="center" vertical="center" wrapText="1"/>
    </xf>
    <xf numFmtId="0" fontId="5" fillId="0" borderId="38" xfId="0" applyFont="1" applyFill="1" applyBorder="1" applyAlignment="1">
      <alignment horizontal="right" vertical="center" indent="1"/>
    </xf>
    <xf numFmtId="0" fontId="5" fillId="0" borderId="27" xfId="0" applyFont="1" applyFill="1" applyBorder="1" applyAlignment="1">
      <alignment horizontal="right" vertical="center" indent="1"/>
    </xf>
    <xf numFmtId="0" fontId="5" fillId="0" borderId="31" xfId="0" applyFont="1" applyFill="1" applyBorder="1" applyAlignment="1">
      <alignment horizontal="right" vertical="center" indent="1"/>
    </xf>
    <xf numFmtId="0" fontId="5" fillId="0" borderId="7" xfId="0" applyFont="1" applyFill="1" applyBorder="1" applyAlignment="1">
      <alignment horizontal="right" vertical="center" indent="1"/>
    </xf>
    <xf numFmtId="0" fontId="5" fillId="0" borderId="0" xfId="0" applyFont="1" applyFill="1" applyBorder="1" applyAlignment="1">
      <alignment horizontal="right" vertical="center" indent="1"/>
    </xf>
    <xf numFmtId="0" fontId="5" fillId="0" borderId="33" xfId="0" applyFont="1" applyFill="1" applyBorder="1" applyAlignment="1">
      <alignment horizontal="right" vertical="center" indent="1"/>
    </xf>
    <xf numFmtId="0" fontId="5" fillId="0" borderId="39" xfId="0" applyFont="1" applyFill="1" applyBorder="1" applyAlignment="1">
      <alignment horizontal="right" vertical="center" indent="1"/>
    </xf>
    <xf numFmtId="0" fontId="5" fillId="0" borderId="35" xfId="0" applyFont="1" applyFill="1" applyBorder="1" applyAlignment="1">
      <alignment horizontal="right" vertical="center" indent="1"/>
    </xf>
    <xf numFmtId="0" fontId="5" fillId="0" borderId="36" xfId="0" applyFont="1" applyFill="1" applyBorder="1" applyAlignment="1">
      <alignment horizontal="right" vertical="center" indent="1"/>
    </xf>
    <xf numFmtId="0" fontId="39" fillId="36" borderId="30" xfId="183" applyNumberFormat="1" applyFont="1" applyFill="1" applyBorder="1" applyAlignment="1" applyProtection="1">
      <alignment horizontal="left" vertical="center" wrapText="1"/>
    </xf>
    <xf numFmtId="0" fontId="39" fillId="36" borderId="27" xfId="183" applyNumberFormat="1" applyFont="1" applyFill="1" applyBorder="1" applyAlignment="1" applyProtection="1">
      <alignment horizontal="left" vertical="center" wrapText="1"/>
    </xf>
    <xf numFmtId="0" fontId="39" fillId="36" borderId="31" xfId="183" applyNumberFormat="1" applyFont="1" applyFill="1" applyBorder="1" applyAlignment="1" applyProtection="1">
      <alignment horizontal="left" vertical="center" wrapText="1"/>
    </xf>
    <xf numFmtId="0" fontId="39" fillId="36" borderId="32" xfId="183" applyNumberFormat="1" applyFont="1" applyFill="1" applyBorder="1" applyAlignment="1" applyProtection="1">
      <alignment horizontal="left" vertical="center" wrapText="1"/>
    </xf>
    <xf numFmtId="0" fontId="39" fillId="36" borderId="0" xfId="183" applyNumberFormat="1" applyFont="1" applyFill="1" applyBorder="1" applyAlignment="1" applyProtection="1">
      <alignment horizontal="left" vertical="center" wrapText="1"/>
    </xf>
    <xf numFmtId="0" fontId="39" fillId="36" borderId="33" xfId="183" applyNumberFormat="1" applyFont="1" applyFill="1" applyBorder="1" applyAlignment="1" applyProtection="1">
      <alignment horizontal="left" vertical="center" wrapText="1"/>
    </xf>
    <xf numFmtId="0" fontId="39" fillId="36" borderId="34" xfId="183" applyNumberFormat="1" applyFont="1" applyFill="1" applyBorder="1" applyAlignment="1" applyProtection="1">
      <alignment horizontal="left" vertical="center" wrapText="1"/>
    </xf>
    <xf numFmtId="0" fontId="39" fillId="36" borderId="35" xfId="183" applyNumberFormat="1" applyFont="1" applyFill="1" applyBorder="1" applyAlignment="1" applyProtection="1">
      <alignment horizontal="left" vertical="center" wrapText="1"/>
    </xf>
    <xf numFmtId="0" fontId="39" fillId="36" borderId="36" xfId="183" applyNumberFormat="1" applyFont="1" applyFill="1" applyBorder="1" applyAlignment="1" applyProtection="1">
      <alignment horizontal="left" vertical="center" wrapText="1"/>
    </xf>
    <xf numFmtId="0" fontId="5" fillId="0" borderId="20" xfId="0" applyFont="1" applyBorder="1" applyAlignment="1">
      <alignment horizontal="left" vertical="top" wrapText="1"/>
    </xf>
    <xf numFmtId="0" fontId="5" fillId="0" borderId="21" xfId="0" applyFont="1" applyBorder="1" applyAlignment="1">
      <alignment horizontal="left" vertical="top" wrapText="1"/>
    </xf>
    <xf numFmtId="0" fontId="5" fillId="0" borderId="26" xfId="0" applyFont="1" applyBorder="1" applyAlignment="1">
      <alignment horizontal="right" vertical="center" indent="1"/>
    </xf>
    <xf numFmtId="0" fontId="5" fillId="0" borderId="24" xfId="0" applyFont="1" applyBorder="1" applyAlignment="1">
      <alignment horizontal="right" vertical="center" indent="1"/>
    </xf>
    <xf numFmtId="0" fontId="5" fillId="0" borderId="25" xfId="0" applyFont="1" applyBorder="1" applyAlignment="1">
      <alignment horizontal="right" vertical="center" indent="1"/>
    </xf>
    <xf numFmtId="0" fontId="6" fillId="38" borderId="26" xfId="0" applyFont="1" applyFill="1" applyBorder="1" applyAlignment="1">
      <alignment horizontal="center" vertical="top" wrapText="1"/>
    </xf>
    <xf numFmtId="0" fontId="6" fillId="38" borderId="24" xfId="0" applyFont="1" applyFill="1" applyBorder="1" applyAlignment="1">
      <alignment horizontal="center" vertical="top" wrapText="1"/>
    </xf>
    <xf numFmtId="0" fontId="6" fillId="38" borderId="25" xfId="0" applyFont="1" applyFill="1" applyBorder="1" applyAlignment="1">
      <alignment horizontal="center" vertical="top" wrapText="1"/>
    </xf>
    <xf numFmtId="0" fontId="39" fillId="35" borderId="7" xfId="183" applyNumberFormat="1" applyFont="1" applyFill="1" applyBorder="1" applyAlignment="1" applyProtection="1">
      <alignment horizontal="left" vertical="top" wrapText="1"/>
      <protection locked="0"/>
    </xf>
    <xf numFmtId="0" fontId="41" fillId="33" borderId="11" xfId="0" applyFont="1" applyFill="1" applyBorder="1" applyAlignment="1">
      <alignment horizontal="center" vertical="top" wrapText="1"/>
    </xf>
    <xf numFmtId="0" fontId="41" fillId="33" borderId="15" xfId="0" applyFont="1" applyFill="1" applyBorder="1" applyAlignment="1">
      <alignment horizontal="center" vertical="top" wrapText="1"/>
    </xf>
    <xf numFmtId="0" fontId="41" fillId="33" borderId="12" xfId="0" applyFont="1" applyFill="1" applyBorder="1" applyAlignment="1">
      <alignment horizontal="center" vertical="top" wrapText="1"/>
    </xf>
    <xf numFmtId="0" fontId="5" fillId="0" borderId="38" xfId="0" applyFont="1" applyBorder="1" applyAlignment="1">
      <alignment horizontal="left" vertical="center" wrapText="1"/>
    </xf>
    <xf numFmtId="0" fontId="5" fillId="0" borderId="27" xfId="0" applyFont="1" applyBorder="1" applyAlignment="1">
      <alignment horizontal="left" vertical="center" wrapText="1"/>
    </xf>
    <xf numFmtId="0" fontId="5" fillId="0" borderId="31" xfId="0" applyFont="1" applyBorder="1" applyAlignment="1">
      <alignment horizontal="left" vertical="center" wrapText="1"/>
    </xf>
    <xf numFmtId="0" fontId="5" fillId="0" borderId="39" xfId="0" applyFont="1" applyBorder="1" applyAlignment="1">
      <alignment horizontal="left" vertical="center" wrapText="1"/>
    </xf>
    <xf numFmtId="0" fontId="5" fillId="0" borderId="35" xfId="0" applyFont="1" applyBorder="1" applyAlignment="1">
      <alignment horizontal="left" vertical="center" wrapText="1"/>
    </xf>
    <xf numFmtId="0" fontId="5" fillId="0" borderId="36" xfId="0" applyFont="1" applyBorder="1" applyAlignment="1">
      <alignment horizontal="left" vertical="center" wrapText="1"/>
    </xf>
    <xf numFmtId="0" fontId="39" fillId="35" borderId="28" xfId="183" applyNumberFormat="1" applyFont="1" applyFill="1" applyBorder="1" applyAlignment="1" applyProtection="1">
      <alignment horizontal="center" vertical="center" wrapText="1"/>
      <protection locked="0"/>
    </xf>
    <xf numFmtId="0" fontId="39" fillId="35" borderId="29" xfId="183" applyNumberFormat="1" applyFont="1" applyFill="1" applyBorder="1" applyAlignment="1" applyProtection="1">
      <alignment horizontal="center" vertical="center" wrapText="1"/>
      <protection locked="0"/>
    </xf>
    <xf numFmtId="0" fontId="5" fillId="0" borderId="26" xfId="0" applyFont="1" applyBorder="1" applyAlignment="1">
      <alignment horizontal="right" vertical="top" wrapText="1" indent="1"/>
    </xf>
    <xf numFmtId="0" fontId="5" fillId="0" borderId="24" xfId="0" applyFont="1" applyBorder="1" applyAlignment="1">
      <alignment horizontal="right" vertical="top" wrapText="1" indent="1"/>
    </xf>
    <xf numFmtId="0" fontId="5" fillId="0" borderId="25" xfId="0" applyFont="1" applyBorder="1" applyAlignment="1">
      <alignment horizontal="right" vertical="top" wrapText="1" indent="1"/>
    </xf>
    <xf numFmtId="0" fontId="5" fillId="0" borderId="26" xfId="0" applyFont="1" applyBorder="1" applyAlignment="1">
      <alignment horizontal="right" vertical="top" indent="1"/>
    </xf>
    <xf numFmtId="0" fontId="5" fillId="0" borderId="24" xfId="0" applyFont="1" applyBorder="1" applyAlignment="1">
      <alignment horizontal="right" vertical="top" indent="1"/>
    </xf>
    <xf numFmtId="0" fontId="5" fillId="0" borderId="25" xfId="0" applyFont="1" applyBorder="1" applyAlignment="1">
      <alignment horizontal="right" vertical="top" indent="1"/>
    </xf>
    <xf numFmtId="0" fontId="66" fillId="0" borderId="0" xfId="0" applyFont="1" applyAlignment="1">
      <alignment horizontal="left"/>
    </xf>
    <xf numFmtId="0" fontId="66" fillId="35" borderId="0" xfId="0" applyFont="1" applyFill="1" applyAlignment="1">
      <alignment horizontal="center"/>
    </xf>
    <xf numFmtId="0" fontId="66" fillId="45" borderId="0" xfId="0" applyFont="1" applyFill="1" applyAlignment="1">
      <alignment horizontal="center"/>
    </xf>
    <xf numFmtId="0" fontId="66" fillId="36" borderId="0" xfId="0" applyFont="1" applyFill="1" applyAlignment="1">
      <alignment horizontal="center"/>
    </xf>
  </cellXfs>
  <cellStyles count="25690">
    <cellStyle name="$ sign heading" xfId="1" xr:uid="{00000000-0005-0000-0000-000000000000}"/>
    <cellStyle name="20% - Accent1 2" xfId="2" xr:uid="{00000000-0005-0000-0000-000001000000}"/>
    <cellStyle name="20% - Accent1 3" xfId="3" xr:uid="{00000000-0005-0000-0000-000002000000}"/>
    <cellStyle name="20% - Accent1 3 2" xfId="4" xr:uid="{00000000-0005-0000-0000-000003000000}"/>
    <cellStyle name="20% - Accent1 4" xfId="5" xr:uid="{00000000-0005-0000-0000-000004000000}"/>
    <cellStyle name="20% - Accent1 4 2" xfId="6" xr:uid="{00000000-0005-0000-0000-000005000000}"/>
    <cellStyle name="20% - Accent1 5" xfId="7" xr:uid="{00000000-0005-0000-0000-000006000000}"/>
    <cellStyle name="20% - Accent1 6" xfId="8" xr:uid="{00000000-0005-0000-0000-000007000000}"/>
    <cellStyle name="20% - Accent2 2" xfId="9" xr:uid="{00000000-0005-0000-0000-000008000000}"/>
    <cellStyle name="20% - Accent2 3" xfId="10" xr:uid="{00000000-0005-0000-0000-000009000000}"/>
    <cellStyle name="20% - Accent2 3 2" xfId="11" xr:uid="{00000000-0005-0000-0000-00000A000000}"/>
    <cellStyle name="20% - Accent2 4" xfId="12" xr:uid="{00000000-0005-0000-0000-00000B000000}"/>
    <cellStyle name="20% - Accent2 4 2" xfId="13" xr:uid="{00000000-0005-0000-0000-00000C000000}"/>
    <cellStyle name="20% - Accent2 5" xfId="14" xr:uid="{00000000-0005-0000-0000-00000D000000}"/>
    <cellStyle name="20% - Accent2 6" xfId="15" xr:uid="{00000000-0005-0000-0000-00000E000000}"/>
    <cellStyle name="20% - Accent3 2" xfId="16" xr:uid="{00000000-0005-0000-0000-00000F000000}"/>
    <cellStyle name="20% - Accent3 3" xfId="17" xr:uid="{00000000-0005-0000-0000-000010000000}"/>
    <cellStyle name="20% - Accent3 3 2" xfId="18" xr:uid="{00000000-0005-0000-0000-000011000000}"/>
    <cellStyle name="20% - Accent3 4" xfId="19" xr:uid="{00000000-0005-0000-0000-000012000000}"/>
    <cellStyle name="20% - Accent3 4 2" xfId="20" xr:uid="{00000000-0005-0000-0000-000013000000}"/>
    <cellStyle name="20% - Accent3 5" xfId="21" xr:uid="{00000000-0005-0000-0000-000014000000}"/>
    <cellStyle name="20% - Accent3 6" xfId="22" xr:uid="{00000000-0005-0000-0000-000015000000}"/>
    <cellStyle name="20% - Accent4 2" xfId="23" xr:uid="{00000000-0005-0000-0000-000016000000}"/>
    <cellStyle name="20% - Accent4 3" xfId="24" xr:uid="{00000000-0005-0000-0000-000017000000}"/>
    <cellStyle name="20% - Accent4 3 2" xfId="25" xr:uid="{00000000-0005-0000-0000-000018000000}"/>
    <cellStyle name="20% - Accent4 4" xfId="26" xr:uid="{00000000-0005-0000-0000-000019000000}"/>
    <cellStyle name="20% - Accent4 4 2" xfId="27" xr:uid="{00000000-0005-0000-0000-00001A000000}"/>
    <cellStyle name="20% - Accent4 5" xfId="28" xr:uid="{00000000-0005-0000-0000-00001B000000}"/>
    <cellStyle name="20% - Accent4 6" xfId="29" xr:uid="{00000000-0005-0000-0000-00001C000000}"/>
    <cellStyle name="20% - Accent5 2" xfId="30" xr:uid="{00000000-0005-0000-0000-00001D000000}"/>
    <cellStyle name="20% - Accent5 3" xfId="31" xr:uid="{00000000-0005-0000-0000-00001E000000}"/>
    <cellStyle name="20% - Accent5 3 2" xfId="32" xr:uid="{00000000-0005-0000-0000-00001F000000}"/>
    <cellStyle name="20% - Accent5 4" xfId="33" xr:uid="{00000000-0005-0000-0000-000020000000}"/>
    <cellStyle name="20% - Accent5 4 2" xfId="34" xr:uid="{00000000-0005-0000-0000-000021000000}"/>
    <cellStyle name="20% - Accent5 5" xfId="35" xr:uid="{00000000-0005-0000-0000-000022000000}"/>
    <cellStyle name="20% - Accent5 6" xfId="36" xr:uid="{00000000-0005-0000-0000-000023000000}"/>
    <cellStyle name="20% - Accent6 2" xfId="37" xr:uid="{00000000-0005-0000-0000-000024000000}"/>
    <cellStyle name="20% - Accent6 3" xfId="38" xr:uid="{00000000-0005-0000-0000-000025000000}"/>
    <cellStyle name="20% - Accent6 3 2" xfId="39" xr:uid="{00000000-0005-0000-0000-000026000000}"/>
    <cellStyle name="20% - Accent6 4" xfId="40" xr:uid="{00000000-0005-0000-0000-000027000000}"/>
    <cellStyle name="20% - Accent6 4 2" xfId="41" xr:uid="{00000000-0005-0000-0000-000028000000}"/>
    <cellStyle name="20% - Accent6 5" xfId="42" xr:uid="{00000000-0005-0000-0000-000029000000}"/>
    <cellStyle name="20% - Accent6 6" xfId="43" xr:uid="{00000000-0005-0000-0000-00002A000000}"/>
    <cellStyle name="40% - Accent1 2" xfId="44" xr:uid="{00000000-0005-0000-0000-00002B000000}"/>
    <cellStyle name="40% - Accent1 3" xfId="45" xr:uid="{00000000-0005-0000-0000-00002C000000}"/>
    <cellStyle name="40% - Accent1 3 2" xfId="46" xr:uid="{00000000-0005-0000-0000-00002D000000}"/>
    <cellStyle name="40% - Accent1 4" xfId="47" xr:uid="{00000000-0005-0000-0000-00002E000000}"/>
    <cellStyle name="40% - Accent1 4 2" xfId="48" xr:uid="{00000000-0005-0000-0000-00002F000000}"/>
    <cellStyle name="40% - Accent1 5" xfId="49" xr:uid="{00000000-0005-0000-0000-000030000000}"/>
    <cellStyle name="40% - Accent1 6" xfId="50" xr:uid="{00000000-0005-0000-0000-000031000000}"/>
    <cellStyle name="40% - Accent2 2" xfId="51" xr:uid="{00000000-0005-0000-0000-000032000000}"/>
    <cellStyle name="40% - Accent2 3" xfId="52" xr:uid="{00000000-0005-0000-0000-000033000000}"/>
    <cellStyle name="40% - Accent2 3 2" xfId="53" xr:uid="{00000000-0005-0000-0000-000034000000}"/>
    <cellStyle name="40% - Accent2 4" xfId="54" xr:uid="{00000000-0005-0000-0000-000035000000}"/>
    <cellStyle name="40% - Accent2 4 2" xfId="55" xr:uid="{00000000-0005-0000-0000-000036000000}"/>
    <cellStyle name="40% - Accent2 5" xfId="56" xr:uid="{00000000-0005-0000-0000-000037000000}"/>
    <cellStyle name="40% - Accent2 6" xfId="57" xr:uid="{00000000-0005-0000-0000-000038000000}"/>
    <cellStyle name="40% - Accent3 2" xfId="58" xr:uid="{00000000-0005-0000-0000-000039000000}"/>
    <cellStyle name="40% - Accent3 3" xfId="59" xr:uid="{00000000-0005-0000-0000-00003A000000}"/>
    <cellStyle name="40% - Accent3 3 2" xfId="60" xr:uid="{00000000-0005-0000-0000-00003B000000}"/>
    <cellStyle name="40% - Accent3 4" xfId="61" xr:uid="{00000000-0005-0000-0000-00003C000000}"/>
    <cellStyle name="40% - Accent3 4 2" xfId="62" xr:uid="{00000000-0005-0000-0000-00003D000000}"/>
    <cellStyle name="40% - Accent3 5" xfId="63" xr:uid="{00000000-0005-0000-0000-00003E000000}"/>
    <cellStyle name="40% - Accent3 6" xfId="64" xr:uid="{00000000-0005-0000-0000-00003F000000}"/>
    <cellStyle name="40% - Accent4 2" xfId="65" xr:uid="{00000000-0005-0000-0000-000040000000}"/>
    <cellStyle name="40% - Accent4 3" xfId="66" xr:uid="{00000000-0005-0000-0000-000041000000}"/>
    <cellStyle name="40% - Accent4 3 2" xfId="67" xr:uid="{00000000-0005-0000-0000-000042000000}"/>
    <cellStyle name="40% - Accent4 4" xfId="68" xr:uid="{00000000-0005-0000-0000-000043000000}"/>
    <cellStyle name="40% - Accent4 4 2" xfId="69" xr:uid="{00000000-0005-0000-0000-000044000000}"/>
    <cellStyle name="40% - Accent4 5" xfId="70" xr:uid="{00000000-0005-0000-0000-000045000000}"/>
    <cellStyle name="40% - Accent4 6" xfId="71" xr:uid="{00000000-0005-0000-0000-000046000000}"/>
    <cellStyle name="40% - Accent5 2" xfId="72" xr:uid="{00000000-0005-0000-0000-000047000000}"/>
    <cellStyle name="40% - Accent5 3" xfId="73" xr:uid="{00000000-0005-0000-0000-000048000000}"/>
    <cellStyle name="40% - Accent5 3 2" xfId="74" xr:uid="{00000000-0005-0000-0000-000049000000}"/>
    <cellStyle name="40% - Accent5 4" xfId="75" xr:uid="{00000000-0005-0000-0000-00004A000000}"/>
    <cellStyle name="40% - Accent5 4 2" xfId="76" xr:uid="{00000000-0005-0000-0000-00004B000000}"/>
    <cellStyle name="40% - Accent5 5" xfId="77" xr:uid="{00000000-0005-0000-0000-00004C000000}"/>
    <cellStyle name="40% - Accent5 6" xfId="78" xr:uid="{00000000-0005-0000-0000-00004D000000}"/>
    <cellStyle name="40% - Accent6 2" xfId="79" xr:uid="{00000000-0005-0000-0000-00004E000000}"/>
    <cellStyle name="40% - Accent6 3" xfId="80" xr:uid="{00000000-0005-0000-0000-00004F000000}"/>
    <cellStyle name="40% - Accent6 3 2" xfId="81" xr:uid="{00000000-0005-0000-0000-000050000000}"/>
    <cellStyle name="40% - Accent6 4" xfId="82" xr:uid="{00000000-0005-0000-0000-000051000000}"/>
    <cellStyle name="40% - Accent6 4 2" xfId="83" xr:uid="{00000000-0005-0000-0000-000052000000}"/>
    <cellStyle name="40% - Accent6 5" xfId="84" xr:uid="{00000000-0005-0000-0000-000053000000}"/>
    <cellStyle name="40% - Accent6 6" xfId="85" xr:uid="{00000000-0005-0000-0000-000054000000}"/>
    <cellStyle name="60% - Accent1 2" xfId="86" xr:uid="{00000000-0005-0000-0000-000055000000}"/>
    <cellStyle name="60% - Accent2 2" xfId="87" xr:uid="{00000000-0005-0000-0000-000056000000}"/>
    <cellStyle name="60% - Accent3 2" xfId="88" xr:uid="{00000000-0005-0000-0000-000057000000}"/>
    <cellStyle name="60% - Accent4 2" xfId="89" xr:uid="{00000000-0005-0000-0000-000058000000}"/>
    <cellStyle name="60% - Accent5 2" xfId="90" xr:uid="{00000000-0005-0000-0000-000059000000}"/>
    <cellStyle name="60% - Accent6 2" xfId="91" xr:uid="{00000000-0005-0000-0000-00005A000000}"/>
    <cellStyle name="Accent1 2" xfId="92" xr:uid="{00000000-0005-0000-0000-00005B000000}"/>
    <cellStyle name="Accent2 2" xfId="93" xr:uid="{00000000-0005-0000-0000-00005C000000}"/>
    <cellStyle name="Accent3 2" xfId="94" xr:uid="{00000000-0005-0000-0000-00005D000000}"/>
    <cellStyle name="Accent4 2" xfId="95" xr:uid="{00000000-0005-0000-0000-00005E000000}"/>
    <cellStyle name="Accent5 2" xfId="96" xr:uid="{00000000-0005-0000-0000-00005F000000}"/>
    <cellStyle name="Accent6 2" xfId="97" xr:uid="{00000000-0005-0000-0000-000060000000}"/>
    <cellStyle name="Bad 2" xfId="98" xr:uid="{00000000-0005-0000-0000-000061000000}"/>
    <cellStyle name="Calculation 2" xfId="99" xr:uid="{00000000-0005-0000-0000-000062000000}"/>
    <cellStyle name="Check Cell 2" xfId="100" xr:uid="{00000000-0005-0000-0000-000063000000}"/>
    <cellStyle name="Co.Name" xfId="101" xr:uid="{00000000-0005-0000-0000-000064000000}"/>
    <cellStyle name="Comma" xfId="25686" builtinId="3"/>
    <cellStyle name="Comma 10" xfId="102" xr:uid="{00000000-0005-0000-0000-000066000000}"/>
    <cellStyle name="Comma 10 2" xfId="103" xr:uid="{00000000-0005-0000-0000-000067000000}"/>
    <cellStyle name="Comma 10 2 2" xfId="104" xr:uid="{00000000-0005-0000-0000-000068000000}"/>
    <cellStyle name="Comma 10 3" xfId="105" xr:uid="{00000000-0005-0000-0000-000069000000}"/>
    <cellStyle name="Comma 10 4" xfId="106" xr:uid="{00000000-0005-0000-0000-00006A000000}"/>
    <cellStyle name="Comma 11" xfId="107" xr:uid="{00000000-0005-0000-0000-00006B000000}"/>
    <cellStyle name="Comma 11 2" xfId="108" xr:uid="{00000000-0005-0000-0000-00006C000000}"/>
    <cellStyle name="Comma 11 2 2" xfId="109" xr:uid="{00000000-0005-0000-0000-00006D000000}"/>
    <cellStyle name="Comma 11 2 3" xfId="110" xr:uid="{00000000-0005-0000-0000-00006E000000}"/>
    <cellStyle name="Comma 11 3" xfId="111" xr:uid="{00000000-0005-0000-0000-00006F000000}"/>
    <cellStyle name="Comma 11 4" xfId="112" xr:uid="{00000000-0005-0000-0000-000070000000}"/>
    <cellStyle name="Comma 12" xfId="113" xr:uid="{00000000-0005-0000-0000-000071000000}"/>
    <cellStyle name="Comma 12 2" xfId="114" xr:uid="{00000000-0005-0000-0000-000072000000}"/>
    <cellStyle name="Comma 12 2 2" xfId="115" xr:uid="{00000000-0005-0000-0000-000073000000}"/>
    <cellStyle name="Comma 12 2 3" xfId="116" xr:uid="{00000000-0005-0000-0000-000074000000}"/>
    <cellStyle name="Comma 12 3" xfId="117" xr:uid="{00000000-0005-0000-0000-000075000000}"/>
    <cellStyle name="Comma 12 4" xfId="118" xr:uid="{00000000-0005-0000-0000-000076000000}"/>
    <cellStyle name="Comma 13" xfId="119" xr:uid="{00000000-0005-0000-0000-000077000000}"/>
    <cellStyle name="Comma 13 2" xfId="120" xr:uid="{00000000-0005-0000-0000-000078000000}"/>
    <cellStyle name="Comma 13 2 2" xfId="121" xr:uid="{00000000-0005-0000-0000-000079000000}"/>
    <cellStyle name="Comma 13 2 3" xfId="122" xr:uid="{00000000-0005-0000-0000-00007A000000}"/>
    <cellStyle name="Comma 13 3" xfId="123" xr:uid="{00000000-0005-0000-0000-00007B000000}"/>
    <cellStyle name="Comma 13 3 2" xfId="124" xr:uid="{00000000-0005-0000-0000-00007C000000}"/>
    <cellStyle name="Comma 13 3 3" xfId="125" xr:uid="{00000000-0005-0000-0000-00007D000000}"/>
    <cellStyle name="Comma 13 4" xfId="126" xr:uid="{00000000-0005-0000-0000-00007E000000}"/>
    <cellStyle name="Comma 13 4 2" xfId="127" xr:uid="{00000000-0005-0000-0000-00007F000000}"/>
    <cellStyle name="Comma 13 4 3" xfId="128" xr:uid="{00000000-0005-0000-0000-000080000000}"/>
    <cellStyle name="Comma 13 5" xfId="129" xr:uid="{00000000-0005-0000-0000-000081000000}"/>
    <cellStyle name="Comma 13 6" xfId="130" xr:uid="{00000000-0005-0000-0000-000082000000}"/>
    <cellStyle name="Comma 13 7" xfId="131" xr:uid="{00000000-0005-0000-0000-000083000000}"/>
    <cellStyle name="Comma 14" xfId="132" xr:uid="{00000000-0005-0000-0000-000084000000}"/>
    <cellStyle name="Comma 14 2" xfId="133" xr:uid="{00000000-0005-0000-0000-000085000000}"/>
    <cellStyle name="Comma 14 2 2" xfId="134" xr:uid="{00000000-0005-0000-0000-000086000000}"/>
    <cellStyle name="Comma 14 2 2 2" xfId="135" xr:uid="{00000000-0005-0000-0000-000087000000}"/>
    <cellStyle name="Comma 14 2 2 2 2" xfId="136" xr:uid="{00000000-0005-0000-0000-000088000000}"/>
    <cellStyle name="Comma 14 2 2 2 3" xfId="137" xr:uid="{00000000-0005-0000-0000-000089000000}"/>
    <cellStyle name="Comma 14 2 2 3" xfId="138" xr:uid="{00000000-0005-0000-0000-00008A000000}"/>
    <cellStyle name="Comma 14 2 2 4" xfId="139" xr:uid="{00000000-0005-0000-0000-00008B000000}"/>
    <cellStyle name="Comma 14 2 3" xfId="140" xr:uid="{00000000-0005-0000-0000-00008C000000}"/>
    <cellStyle name="Comma 14 2 3 2" xfId="141" xr:uid="{00000000-0005-0000-0000-00008D000000}"/>
    <cellStyle name="Comma 14 2 3 3" xfId="142" xr:uid="{00000000-0005-0000-0000-00008E000000}"/>
    <cellStyle name="Comma 14 2 4" xfId="143" xr:uid="{00000000-0005-0000-0000-00008F000000}"/>
    <cellStyle name="Comma 14 2 4 2" xfId="144" xr:uid="{00000000-0005-0000-0000-000090000000}"/>
    <cellStyle name="Comma 14 2 4 3" xfId="145" xr:uid="{00000000-0005-0000-0000-000091000000}"/>
    <cellStyle name="Comma 14 2 4 4" xfId="146" xr:uid="{00000000-0005-0000-0000-000092000000}"/>
    <cellStyle name="Comma 14 3" xfId="147" xr:uid="{00000000-0005-0000-0000-000093000000}"/>
    <cellStyle name="Comma 14 3 2" xfId="148" xr:uid="{00000000-0005-0000-0000-000094000000}"/>
    <cellStyle name="Comma 14 3 2 2" xfId="149" xr:uid="{00000000-0005-0000-0000-000095000000}"/>
    <cellStyle name="Comma 14 3 2 2 2" xfId="150" xr:uid="{00000000-0005-0000-0000-000096000000}"/>
    <cellStyle name="Comma 14 3 2 2 3" xfId="151" xr:uid="{00000000-0005-0000-0000-000097000000}"/>
    <cellStyle name="Comma 14 3 2 3" xfId="152" xr:uid="{00000000-0005-0000-0000-000098000000}"/>
    <cellStyle name="Comma 14 3 3" xfId="153" xr:uid="{00000000-0005-0000-0000-000099000000}"/>
    <cellStyle name="Comma 14 3 3 2" xfId="154" xr:uid="{00000000-0005-0000-0000-00009A000000}"/>
    <cellStyle name="Comma 14 3 3 2 2" xfId="155" xr:uid="{00000000-0005-0000-0000-00009B000000}"/>
    <cellStyle name="Comma 14 3 3 2 3" xfId="156" xr:uid="{00000000-0005-0000-0000-00009C000000}"/>
    <cellStyle name="Comma 14 3 3 3" xfId="157" xr:uid="{00000000-0005-0000-0000-00009D000000}"/>
    <cellStyle name="Comma 14 3 3 3 2" xfId="158" xr:uid="{00000000-0005-0000-0000-00009E000000}"/>
    <cellStyle name="Comma 14 3 3 3 3" xfId="159" xr:uid="{00000000-0005-0000-0000-00009F000000}"/>
    <cellStyle name="Comma 14 3 3 4" xfId="160" xr:uid="{00000000-0005-0000-0000-0000A0000000}"/>
    <cellStyle name="Comma 14 3 4" xfId="161" xr:uid="{00000000-0005-0000-0000-0000A1000000}"/>
    <cellStyle name="Comma 14 3 4 2" xfId="162" xr:uid="{00000000-0005-0000-0000-0000A2000000}"/>
    <cellStyle name="Comma 14 3 4 3" xfId="163" xr:uid="{00000000-0005-0000-0000-0000A3000000}"/>
    <cellStyle name="Comma 14 3 5" xfId="164" xr:uid="{00000000-0005-0000-0000-0000A4000000}"/>
    <cellStyle name="Comma 14 3 5 2" xfId="165" xr:uid="{00000000-0005-0000-0000-0000A5000000}"/>
    <cellStyle name="Comma 14 3 5 3" xfId="166" xr:uid="{00000000-0005-0000-0000-0000A6000000}"/>
    <cellStyle name="Comma 14 3 6" xfId="167" xr:uid="{00000000-0005-0000-0000-0000A7000000}"/>
    <cellStyle name="Comma 14 3 7" xfId="168" xr:uid="{00000000-0005-0000-0000-0000A8000000}"/>
    <cellStyle name="Comma 14 3 8" xfId="169" xr:uid="{00000000-0005-0000-0000-0000A9000000}"/>
    <cellStyle name="Comma 14 4" xfId="170" xr:uid="{00000000-0005-0000-0000-0000AA000000}"/>
    <cellStyle name="Comma 14 4 2" xfId="171" xr:uid="{00000000-0005-0000-0000-0000AB000000}"/>
    <cellStyle name="Comma 14 4 2 2" xfId="172" xr:uid="{00000000-0005-0000-0000-0000AC000000}"/>
    <cellStyle name="Comma 14 4 3" xfId="173" xr:uid="{00000000-0005-0000-0000-0000AD000000}"/>
    <cellStyle name="Comma 14 4 4" xfId="174" xr:uid="{00000000-0005-0000-0000-0000AE000000}"/>
    <cellStyle name="Comma 14 4 5" xfId="175" xr:uid="{00000000-0005-0000-0000-0000AF000000}"/>
    <cellStyle name="Comma 14 5" xfId="176" xr:uid="{00000000-0005-0000-0000-0000B0000000}"/>
    <cellStyle name="Comma 14 5 2" xfId="177" xr:uid="{00000000-0005-0000-0000-0000B1000000}"/>
    <cellStyle name="Comma 14 5 3" xfId="178" xr:uid="{00000000-0005-0000-0000-0000B2000000}"/>
    <cellStyle name="Comma 14 6" xfId="179" xr:uid="{00000000-0005-0000-0000-0000B3000000}"/>
    <cellStyle name="Comma 14 7" xfId="180" xr:uid="{00000000-0005-0000-0000-0000B4000000}"/>
    <cellStyle name="Comma 14 8" xfId="181" xr:uid="{00000000-0005-0000-0000-0000B5000000}"/>
    <cellStyle name="Comma 15" xfId="182" xr:uid="{00000000-0005-0000-0000-0000B6000000}"/>
    <cellStyle name="Comma 15 10" xfId="183" xr:uid="{00000000-0005-0000-0000-0000B7000000}"/>
    <cellStyle name="Comma 15 10 2" xfId="184" xr:uid="{00000000-0005-0000-0000-0000B8000000}"/>
    <cellStyle name="Comma 15 10 2 2" xfId="185" xr:uid="{00000000-0005-0000-0000-0000B9000000}"/>
    <cellStyle name="Comma 15 10 3" xfId="186" xr:uid="{00000000-0005-0000-0000-0000BA000000}"/>
    <cellStyle name="Comma 15 10 4" xfId="187" xr:uid="{00000000-0005-0000-0000-0000BB000000}"/>
    <cellStyle name="Comma 15 11" xfId="188" xr:uid="{00000000-0005-0000-0000-0000BC000000}"/>
    <cellStyle name="Comma 15 11 2" xfId="189" xr:uid="{00000000-0005-0000-0000-0000BD000000}"/>
    <cellStyle name="Comma 15 11 2 2" xfId="190" xr:uid="{00000000-0005-0000-0000-0000BE000000}"/>
    <cellStyle name="Comma 15 11 3" xfId="191" xr:uid="{00000000-0005-0000-0000-0000BF000000}"/>
    <cellStyle name="Comma 15 12" xfId="192" xr:uid="{00000000-0005-0000-0000-0000C0000000}"/>
    <cellStyle name="Comma 15 13" xfId="193" xr:uid="{00000000-0005-0000-0000-0000C1000000}"/>
    <cellStyle name="Comma 15 2" xfId="194" xr:uid="{00000000-0005-0000-0000-0000C2000000}"/>
    <cellStyle name="Comma 15 2 2" xfId="195" xr:uid="{00000000-0005-0000-0000-0000C3000000}"/>
    <cellStyle name="Comma 15 2 2 10" xfId="196" xr:uid="{00000000-0005-0000-0000-0000C4000000}"/>
    <cellStyle name="Comma 15 2 2 2" xfId="197" xr:uid="{00000000-0005-0000-0000-0000C5000000}"/>
    <cellStyle name="Comma 15 2 2 2 2" xfId="198" xr:uid="{00000000-0005-0000-0000-0000C6000000}"/>
    <cellStyle name="Comma 15 2 2 2 3" xfId="199" xr:uid="{00000000-0005-0000-0000-0000C7000000}"/>
    <cellStyle name="Comma 15 2 2 3" xfId="200" xr:uid="{00000000-0005-0000-0000-0000C8000000}"/>
    <cellStyle name="Comma 15 2 2 3 2" xfId="201" xr:uid="{00000000-0005-0000-0000-0000C9000000}"/>
    <cellStyle name="Comma 15 2 2 3 3" xfId="202" xr:uid="{00000000-0005-0000-0000-0000CA000000}"/>
    <cellStyle name="Comma 15 2 2 4" xfId="203" xr:uid="{00000000-0005-0000-0000-0000CB000000}"/>
    <cellStyle name="Comma 15 2 2 4 2" xfId="204" xr:uid="{00000000-0005-0000-0000-0000CC000000}"/>
    <cellStyle name="Comma 15 2 2 4 2 2" xfId="205" xr:uid="{00000000-0005-0000-0000-0000CD000000}"/>
    <cellStyle name="Comma 15 2 2 4 3" xfId="206" xr:uid="{00000000-0005-0000-0000-0000CE000000}"/>
    <cellStyle name="Comma 15 2 2 5" xfId="207" xr:uid="{00000000-0005-0000-0000-0000CF000000}"/>
    <cellStyle name="Comma 15 2 2 5 2" xfId="208" xr:uid="{00000000-0005-0000-0000-0000D0000000}"/>
    <cellStyle name="Comma 15 2 2 5 2 2" xfId="209" xr:uid="{00000000-0005-0000-0000-0000D1000000}"/>
    <cellStyle name="Comma 15 2 2 5 3" xfId="210" xr:uid="{00000000-0005-0000-0000-0000D2000000}"/>
    <cellStyle name="Comma 15 2 2 6" xfId="211" xr:uid="{00000000-0005-0000-0000-0000D3000000}"/>
    <cellStyle name="Comma 15 2 2 6 2" xfId="212" xr:uid="{00000000-0005-0000-0000-0000D4000000}"/>
    <cellStyle name="Comma 15 2 2 6 2 2" xfId="213" xr:uid="{00000000-0005-0000-0000-0000D5000000}"/>
    <cellStyle name="Comma 15 2 2 6 3" xfId="214" xr:uid="{00000000-0005-0000-0000-0000D6000000}"/>
    <cellStyle name="Comma 15 2 2 7" xfId="215" xr:uid="{00000000-0005-0000-0000-0000D7000000}"/>
    <cellStyle name="Comma 15 2 2 7 2" xfId="216" xr:uid="{00000000-0005-0000-0000-0000D8000000}"/>
    <cellStyle name="Comma 15 2 2 8" xfId="217" xr:uid="{00000000-0005-0000-0000-0000D9000000}"/>
    <cellStyle name="Comma 15 2 2 8 2" xfId="218" xr:uid="{00000000-0005-0000-0000-0000DA000000}"/>
    <cellStyle name="Comma 15 2 2 9" xfId="219" xr:uid="{00000000-0005-0000-0000-0000DB000000}"/>
    <cellStyle name="Comma 15 2 3" xfId="220" xr:uid="{00000000-0005-0000-0000-0000DC000000}"/>
    <cellStyle name="Comma 15 2 3 10" xfId="221" xr:uid="{00000000-0005-0000-0000-0000DD000000}"/>
    <cellStyle name="Comma 15 2 3 2" xfId="222" xr:uid="{00000000-0005-0000-0000-0000DE000000}"/>
    <cellStyle name="Comma 15 2 3 2 2" xfId="223" xr:uid="{00000000-0005-0000-0000-0000DF000000}"/>
    <cellStyle name="Comma 15 2 3 2 3" xfId="224" xr:uid="{00000000-0005-0000-0000-0000E0000000}"/>
    <cellStyle name="Comma 15 2 3 3" xfId="225" xr:uid="{00000000-0005-0000-0000-0000E1000000}"/>
    <cellStyle name="Comma 15 2 3 3 2" xfId="226" xr:uid="{00000000-0005-0000-0000-0000E2000000}"/>
    <cellStyle name="Comma 15 2 3 3 3" xfId="227" xr:uid="{00000000-0005-0000-0000-0000E3000000}"/>
    <cellStyle name="Comma 15 2 3 4" xfId="228" xr:uid="{00000000-0005-0000-0000-0000E4000000}"/>
    <cellStyle name="Comma 15 2 3 4 2" xfId="229" xr:uid="{00000000-0005-0000-0000-0000E5000000}"/>
    <cellStyle name="Comma 15 2 3 4 2 2" xfId="230" xr:uid="{00000000-0005-0000-0000-0000E6000000}"/>
    <cellStyle name="Comma 15 2 3 4 3" xfId="231" xr:uid="{00000000-0005-0000-0000-0000E7000000}"/>
    <cellStyle name="Comma 15 2 3 5" xfId="232" xr:uid="{00000000-0005-0000-0000-0000E8000000}"/>
    <cellStyle name="Comma 15 2 3 5 2" xfId="233" xr:uid="{00000000-0005-0000-0000-0000E9000000}"/>
    <cellStyle name="Comma 15 2 3 5 2 2" xfId="234" xr:uid="{00000000-0005-0000-0000-0000EA000000}"/>
    <cellStyle name="Comma 15 2 3 5 3" xfId="235" xr:uid="{00000000-0005-0000-0000-0000EB000000}"/>
    <cellStyle name="Comma 15 2 3 6" xfId="236" xr:uid="{00000000-0005-0000-0000-0000EC000000}"/>
    <cellStyle name="Comma 15 2 3 6 2" xfId="237" xr:uid="{00000000-0005-0000-0000-0000ED000000}"/>
    <cellStyle name="Comma 15 2 3 6 2 2" xfId="238" xr:uid="{00000000-0005-0000-0000-0000EE000000}"/>
    <cellStyle name="Comma 15 2 3 6 3" xfId="239" xr:uid="{00000000-0005-0000-0000-0000EF000000}"/>
    <cellStyle name="Comma 15 2 3 7" xfId="240" xr:uid="{00000000-0005-0000-0000-0000F0000000}"/>
    <cellStyle name="Comma 15 2 3 7 2" xfId="241" xr:uid="{00000000-0005-0000-0000-0000F1000000}"/>
    <cellStyle name="Comma 15 2 3 8" xfId="242" xr:uid="{00000000-0005-0000-0000-0000F2000000}"/>
    <cellStyle name="Comma 15 2 3 8 2" xfId="243" xr:uid="{00000000-0005-0000-0000-0000F3000000}"/>
    <cellStyle name="Comma 15 2 3 9" xfId="244" xr:uid="{00000000-0005-0000-0000-0000F4000000}"/>
    <cellStyle name="Comma 15 2 4" xfId="245" xr:uid="{00000000-0005-0000-0000-0000F5000000}"/>
    <cellStyle name="Comma 15 2 4 10" xfId="246" xr:uid="{00000000-0005-0000-0000-0000F6000000}"/>
    <cellStyle name="Comma 15 2 4 2" xfId="247" xr:uid="{00000000-0005-0000-0000-0000F7000000}"/>
    <cellStyle name="Comma 15 2 4 3" xfId="248" xr:uid="{00000000-0005-0000-0000-0000F8000000}"/>
    <cellStyle name="Comma 15 2 4 3 2" xfId="249" xr:uid="{00000000-0005-0000-0000-0000F9000000}"/>
    <cellStyle name="Comma 15 2 4 3 2 2" xfId="250" xr:uid="{00000000-0005-0000-0000-0000FA000000}"/>
    <cellStyle name="Comma 15 2 4 3 3" xfId="251" xr:uid="{00000000-0005-0000-0000-0000FB000000}"/>
    <cellStyle name="Comma 15 2 4 4" xfId="252" xr:uid="{00000000-0005-0000-0000-0000FC000000}"/>
    <cellStyle name="Comma 15 2 4 4 2" xfId="253" xr:uid="{00000000-0005-0000-0000-0000FD000000}"/>
    <cellStyle name="Comma 15 2 4 4 2 2" xfId="254" xr:uid="{00000000-0005-0000-0000-0000FE000000}"/>
    <cellStyle name="Comma 15 2 4 4 3" xfId="255" xr:uid="{00000000-0005-0000-0000-0000FF000000}"/>
    <cellStyle name="Comma 15 2 4 5" xfId="256" xr:uid="{00000000-0005-0000-0000-000000010000}"/>
    <cellStyle name="Comma 15 2 4 5 2" xfId="257" xr:uid="{00000000-0005-0000-0000-000001010000}"/>
    <cellStyle name="Comma 15 2 4 5 2 2" xfId="258" xr:uid="{00000000-0005-0000-0000-000002010000}"/>
    <cellStyle name="Comma 15 2 4 5 3" xfId="259" xr:uid="{00000000-0005-0000-0000-000003010000}"/>
    <cellStyle name="Comma 15 2 4 6" xfId="260" xr:uid="{00000000-0005-0000-0000-000004010000}"/>
    <cellStyle name="Comma 15 2 4 6 2" xfId="261" xr:uid="{00000000-0005-0000-0000-000005010000}"/>
    <cellStyle name="Comma 15 2 4 7" xfId="262" xr:uid="{00000000-0005-0000-0000-000006010000}"/>
    <cellStyle name="Comma 15 2 4 7 2" xfId="263" xr:uid="{00000000-0005-0000-0000-000007010000}"/>
    <cellStyle name="Comma 15 2 4 8" xfId="264" xr:uid="{00000000-0005-0000-0000-000008010000}"/>
    <cellStyle name="Comma 15 2 4 9" xfId="265" xr:uid="{00000000-0005-0000-0000-000009010000}"/>
    <cellStyle name="Comma 15 2 5" xfId="266" xr:uid="{00000000-0005-0000-0000-00000A010000}"/>
    <cellStyle name="Comma 15 2 5 2" xfId="267" xr:uid="{00000000-0005-0000-0000-00000B010000}"/>
    <cellStyle name="Comma 15 2 5 3" xfId="268" xr:uid="{00000000-0005-0000-0000-00000C010000}"/>
    <cellStyle name="Comma 15 2 5 4" xfId="269" xr:uid="{00000000-0005-0000-0000-00000D010000}"/>
    <cellStyle name="Comma 15 2 6" xfId="270" xr:uid="{00000000-0005-0000-0000-00000E010000}"/>
    <cellStyle name="Comma 15 2 6 2" xfId="271" xr:uid="{00000000-0005-0000-0000-00000F010000}"/>
    <cellStyle name="Comma 15 2 6 2 2" xfId="272" xr:uid="{00000000-0005-0000-0000-000010010000}"/>
    <cellStyle name="Comma 15 2 6 2 2 2" xfId="273" xr:uid="{00000000-0005-0000-0000-000011010000}"/>
    <cellStyle name="Comma 15 2 6 2 3" xfId="274" xr:uid="{00000000-0005-0000-0000-000012010000}"/>
    <cellStyle name="Comma 15 2 6 3" xfId="275" xr:uid="{00000000-0005-0000-0000-000013010000}"/>
    <cellStyle name="Comma 15 2 6 3 2" xfId="276" xr:uid="{00000000-0005-0000-0000-000014010000}"/>
    <cellStyle name="Comma 15 2 6 3 2 2" xfId="277" xr:uid="{00000000-0005-0000-0000-000015010000}"/>
    <cellStyle name="Comma 15 2 6 3 3" xfId="278" xr:uid="{00000000-0005-0000-0000-000016010000}"/>
    <cellStyle name="Comma 15 2 6 4" xfId="279" xr:uid="{00000000-0005-0000-0000-000017010000}"/>
    <cellStyle name="Comma 15 2 6 4 2" xfId="280" xr:uid="{00000000-0005-0000-0000-000018010000}"/>
    <cellStyle name="Comma 15 2 6 4 2 2" xfId="281" xr:uid="{00000000-0005-0000-0000-000019010000}"/>
    <cellStyle name="Comma 15 2 6 4 3" xfId="282" xr:uid="{00000000-0005-0000-0000-00001A010000}"/>
    <cellStyle name="Comma 15 2 6 5" xfId="283" xr:uid="{00000000-0005-0000-0000-00001B010000}"/>
    <cellStyle name="Comma 15 2 6 5 2" xfId="284" xr:uid="{00000000-0005-0000-0000-00001C010000}"/>
    <cellStyle name="Comma 15 2 6 6" xfId="285" xr:uid="{00000000-0005-0000-0000-00001D010000}"/>
    <cellStyle name="Comma 15 2 6 6 2" xfId="286" xr:uid="{00000000-0005-0000-0000-00001E010000}"/>
    <cellStyle name="Comma 15 2 6 7" xfId="287" xr:uid="{00000000-0005-0000-0000-00001F010000}"/>
    <cellStyle name="Comma 15 2 7" xfId="288" xr:uid="{00000000-0005-0000-0000-000020010000}"/>
    <cellStyle name="Comma 15 2 7 2" xfId="289" xr:uid="{00000000-0005-0000-0000-000021010000}"/>
    <cellStyle name="Comma 15 2 7 2 2" xfId="290" xr:uid="{00000000-0005-0000-0000-000022010000}"/>
    <cellStyle name="Comma 15 2 7 3" xfId="291" xr:uid="{00000000-0005-0000-0000-000023010000}"/>
    <cellStyle name="Comma 15 2 8" xfId="292" xr:uid="{00000000-0005-0000-0000-000024010000}"/>
    <cellStyle name="Comma 15 2 8 2" xfId="293" xr:uid="{00000000-0005-0000-0000-000025010000}"/>
    <cellStyle name="Comma 15 2 8 2 2" xfId="294" xr:uid="{00000000-0005-0000-0000-000026010000}"/>
    <cellStyle name="Comma 15 2 8 3" xfId="295" xr:uid="{00000000-0005-0000-0000-000027010000}"/>
    <cellStyle name="Comma 15 2 9" xfId="296" xr:uid="{00000000-0005-0000-0000-000028010000}"/>
    <cellStyle name="Comma 15 3" xfId="297" xr:uid="{00000000-0005-0000-0000-000029010000}"/>
    <cellStyle name="Comma 15 3 10" xfId="298" xr:uid="{00000000-0005-0000-0000-00002A010000}"/>
    <cellStyle name="Comma 15 3 11" xfId="299" xr:uid="{00000000-0005-0000-0000-00002B010000}"/>
    <cellStyle name="Comma 15 3 2" xfId="300" xr:uid="{00000000-0005-0000-0000-00002C010000}"/>
    <cellStyle name="Comma 15 3 2 10" xfId="301" xr:uid="{00000000-0005-0000-0000-00002D010000}"/>
    <cellStyle name="Comma 15 3 2 2" xfId="302" xr:uid="{00000000-0005-0000-0000-00002E010000}"/>
    <cellStyle name="Comma 15 3 2 2 2" xfId="303" xr:uid="{00000000-0005-0000-0000-00002F010000}"/>
    <cellStyle name="Comma 15 3 2 2 3" xfId="304" xr:uid="{00000000-0005-0000-0000-000030010000}"/>
    <cellStyle name="Comma 15 3 2 3" xfId="305" xr:uid="{00000000-0005-0000-0000-000031010000}"/>
    <cellStyle name="Comma 15 3 2 3 2" xfId="306" xr:uid="{00000000-0005-0000-0000-000032010000}"/>
    <cellStyle name="Comma 15 3 2 3 3" xfId="307" xr:uid="{00000000-0005-0000-0000-000033010000}"/>
    <cellStyle name="Comma 15 3 2 4" xfId="308" xr:uid="{00000000-0005-0000-0000-000034010000}"/>
    <cellStyle name="Comma 15 3 2 4 2" xfId="309" xr:uid="{00000000-0005-0000-0000-000035010000}"/>
    <cellStyle name="Comma 15 3 2 4 2 2" xfId="310" xr:uid="{00000000-0005-0000-0000-000036010000}"/>
    <cellStyle name="Comma 15 3 2 4 3" xfId="311" xr:uid="{00000000-0005-0000-0000-000037010000}"/>
    <cellStyle name="Comma 15 3 2 5" xfId="312" xr:uid="{00000000-0005-0000-0000-000038010000}"/>
    <cellStyle name="Comma 15 3 2 5 2" xfId="313" xr:uid="{00000000-0005-0000-0000-000039010000}"/>
    <cellStyle name="Comma 15 3 2 5 2 2" xfId="314" xr:uid="{00000000-0005-0000-0000-00003A010000}"/>
    <cellStyle name="Comma 15 3 2 5 3" xfId="315" xr:uid="{00000000-0005-0000-0000-00003B010000}"/>
    <cellStyle name="Comma 15 3 2 6" xfId="316" xr:uid="{00000000-0005-0000-0000-00003C010000}"/>
    <cellStyle name="Comma 15 3 2 6 2" xfId="317" xr:uid="{00000000-0005-0000-0000-00003D010000}"/>
    <cellStyle name="Comma 15 3 2 6 2 2" xfId="318" xr:uid="{00000000-0005-0000-0000-00003E010000}"/>
    <cellStyle name="Comma 15 3 2 6 3" xfId="319" xr:uid="{00000000-0005-0000-0000-00003F010000}"/>
    <cellStyle name="Comma 15 3 2 7" xfId="320" xr:uid="{00000000-0005-0000-0000-000040010000}"/>
    <cellStyle name="Comma 15 3 2 7 2" xfId="321" xr:uid="{00000000-0005-0000-0000-000041010000}"/>
    <cellStyle name="Comma 15 3 2 8" xfId="322" xr:uid="{00000000-0005-0000-0000-000042010000}"/>
    <cellStyle name="Comma 15 3 2 8 2" xfId="323" xr:uid="{00000000-0005-0000-0000-000043010000}"/>
    <cellStyle name="Comma 15 3 2 9" xfId="324" xr:uid="{00000000-0005-0000-0000-000044010000}"/>
    <cellStyle name="Comma 15 3 3" xfId="325" xr:uid="{00000000-0005-0000-0000-000045010000}"/>
    <cellStyle name="Comma 15 3 3 2" xfId="326" xr:uid="{00000000-0005-0000-0000-000046010000}"/>
    <cellStyle name="Comma 15 3 3 3" xfId="327" xr:uid="{00000000-0005-0000-0000-000047010000}"/>
    <cellStyle name="Comma 15 3 4" xfId="328" xr:uid="{00000000-0005-0000-0000-000048010000}"/>
    <cellStyle name="Comma 15 3 4 2" xfId="329" xr:uid="{00000000-0005-0000-0000-000049010000}"/>
    <cellStyle name="Comma 15 3 4 3" xfId="330" xr:uid="{00000000-0005-0000-0000-00004A010000}"/>
    <cellStyle name="Comma 15 3 5" xfId="331" xr:uid="{00000000-0005-0000-0000-00004B010000}"/>
    <cellStyle name="Comma 15 3 5 2" xfId="332" xr:uid="{00000000-0005-0000-0000-00004C010000}"/>
    <cellStyle name="Comma 15 3 5 2 2" xfId="333" xr:uid="{00000000-0005-0000-0000-00004D010000}"/>
    <cellStyle name="Comma 15 3 5 3" xfId="334" xr:uid="{00000000-0005-0000-0000-00004E010000}"/>
    <cellStyle name="Comma 15 3 6" xfId="335" xr:uid="{00000000-0005-0000-0000-00004F010000}"/>
    <cellStyle name="Comma 15 3 6 2" xfId="336" xr:uid="{00000000-0005-0000-0000-000050010000}"/>
    <cellStyle name="Comma 15 3 6 2 2" xfId="337" xr:uid="{00000000-0005-0000-0000-000051010000}"/>
    <cellStyle name="Comma 15 3 6 3" xfId="338" xr:uid="{00000000-0005-0000-0000-000052010000}"/>
    <cellStyle name="Comma 15 3 7" xfId="339" xr:uid="{00000000-0005-0000-0000-000053010000}"/>
    <cellStyle name="Comma 15 3 7 2" xfId="340" xr:uid="{00000000-0005-0000-0000-000054010000}"/>
    <cellStyle name="Comma 15 3 7 2 2" xfId="341" xr:uid="{00000000-0005-0000-0000-000055010000}"/>
    <cellStyle name="Comma 15 3 7 3" xfId="342" xr:uid="{00000000-0005-0000-0000-000056010000}"/>
    <cellStyle name="Comma 15 3 8" xfId="343" xr:uid="{00000000-0005-0000-0000-000057010000}"/>
    <cellStyle name="Comma 15 3 8 2" xfId="344" xr:uid="{00000000-0005-0000-0000-000058010000}"/>
    <cellStyle name="Comma 15 3 9" xfId="345" xr:uid="{00000000-0005-0000-0000-000059010000}"/>
    <cellStyle name="Comma 15 3 9 2" xfId="346" xr:uid="{00000000-0005-0000-0000-00005A010000}"/>
    <cellStyle name="Comma 15 4" xfId="347" xr:uid="{00000000-0005-0000-0000-00005B010000}"/>
    <cellStyle name="Comma 15 4 10" xfId="348" xr:uid="{00000000-0005-0000-0000-00005C010000}"/>
    <cellStyle name="Comma 15 4 2" xfId="349" xr:uid="{00000000-0005-0000-0000-00005D010000}"/>
    <cellStyle name="Comma 15 4 2 2" xfId="350" xr:uid="{00000000-0005-0000-0000-00005E010000}"/>
    <cellStyle name="Comma 15 4 2 3" xfId="351" xr:uid="{00000000-0005-0000-0000-00005F010000}"/>
    <cellStyle name="Comma 15 4 3" xfId="352" xr:uid="{00000000-0005-0000-0000-000060010000}"/>
    <cellStyle name="Comma 15 4 3 2" xfId="353" xr:uid="{00000000-0005-0000-0000-000061010000}"/>
    <cellStyle name="Comma 15 4 3 3" xfId="354" xr:uid="{00000000-0005-0000-0000-000062010000}"/>
    <cellStyle name="Comma 15 4 4" xfId="355" xr:uid="{00000000-0005-0000-0000-000063010000}"/>
    <cellStyle name="Comma 15 4 4 2" xfId="356" xr:uid="{00000000-0005-0000-0000-000064010000}"/>
    <cellStyle name="Comma 15 4 4 2 2" xfId="357" xr:uid="{00000000-0005-0000-0000-000065010000}"/>
    <cellStyle name="Comma 15 4 4 3" xfId="358" xr:uid="{00000000-0005-0000-0000-000066010000}"/>
    <cellStyle name="Comma 15 4 5" xfId="359" xr:uid="{00000000-0005-0000-0000-000067010000}"/>
    <cellStyle name="Comma 15 4 5 2" xfId="360" xr:uid="{00000000-0005-0000-0000-000068010000}"/>
    <cellStyle name="Comma 15 4 5 2 2" xfId="361" xr:uid="{00000000-0005-0000-0000-000069010000}"/>
    <cellStyle name="Comma 15 4 5 3" xfId="362" xr:uid="{00000000-0005-0000-0000-00006A010000}"/>
    <cellStyle name="Comma 15 4 6" xfId="363" xr:uid="{00000000-0005-0000-0000-00006B010000}"/>
    <cellStyle name="Comma 15 4 6 2" xfId="364" xr:uid="{00000000-0005-0000-0000-00006C010000}"/>
    <cellStyle name="Comma 15 4 6 2 2" xfId="365" xr:uid="{00000000-0005-0000-0000-00006D010000}"/>
    <cellStyle name="Comma 15 4 6 3" xfId="366" xr:uid="{00000000-0005-0000-0000-00006E010000}"/>
    <cellStyle name="Comma 15 4 7" xfId="367" xr:uid="{00000000-0005-0000-0000-00006F010000}"/>
    <cellStyle name="Comma 15 4 7 2" xfId="368" xr:uid="{00000000-0005-0000-0000-000070010000}"/>
    <cellStyle name="Comma 15 4 8" xfId="369" xr:uid="{00000000-0005-0000-0000-000071010000}"/>
    <cellStyle name="Comma 15 4 8 2" xfId="370" xr:uid="{00000000-0005-0000-0000-000072010000}"/>
    <cellStyle name="Comma 15 4 9" xfId="371" xr:uid="{00000000-0005-0000-0000-000073010000}"/>
    <cellStyle name="Comma 15 5" xfId="372" xr:uid="{00000000-0005-0000-0000-000074010000}"/>
    <cellStyle name="Comma 15 5 10" xfId="373" xr:uid="{00000000-0005-0000-0000-000075010000}"/>
    <cellStyle name="Comma 15 5 2" xfId="374" xr:uid="{00000000-0005-0000-0000-000076010000}"/>
    <cellStyle name="Comma 15 5 2 2" xfId="375" xr:uid="{00000000-0005-0000-0000-000077010000}"/>
    <cellStyle name="Comma 15 5 2 3" xfId="376" xr:uid="{00000000-0005-0000-0000-000078010000}"/>
    <cellStyle name="Comma 15 5 3" xfId="377" xr:uid="{00000000-0005-0000-0000-000079010000}"/>
    <cellStyle name="Comma 15 5 3 2" xfId="378" xr:uid="{00000000-0005-0000-0000-00007A010000}"/>
    <cellStyle name="Comma 15 5 3 3" xfId="379" xr:uid="{00000000-0005-0000-0000-00007B010000}"/>
    <cellStyle name="Comma 15 5 4" xfId="380" xr:uid="{00000000-0005-0000-0000-00007C010000}"/>
    <cellStyle name="Comma 15 5 4 2" xfId="381" xr:uid="{00000000-0005-0000-0000-00007D010000}"/>
    <cellStyle name="Comma 15 5 4 2 2" xfId="382" xr:uid="{00000000-0005-0000-0000-00007E010000}"/>
    <cellStyle name="Comma 15 5 4 3" xfId="383" xr:uid="{00000000-0005-0000-0000-00007F010000}"/>
    <cellStyle name="Comma 15 5 5" xfId="384" xr:uid="{00000000-0005-0000-0000-000080010000}"/>
    <cellStyle name="Comma 15 5 5 2" xfId="385" xr:uid="{00000000-0005-0000-0000-000081010000}"/>
    <cellStyle name="Comma 15 5 5 2 2" xfId="386" xr:uid="{00000000-0005-0000-0000-000082010000}"/>
    <cellStyle name="Comma 15 5 5 3" xfId="387" xr:uid="{00000000-0005-0000-0000-000083010000}"/>
    <cellStyle name="Comma 15 5 6" xfId="388" xr:uid="{00000000-0005-0000-0000-000084010000}"/>
    <cellStyle name="Comma 15 5 6 2" xfId="389" xr:uid="{00000000-0005-0000-0000-000085010000}"/>
    <cellStyle name="Comma 15 5 6 2 2" xfId="390" xr:uid="{00000000-0005-0000-0000-000086010000}"/>
    <cellStyle name="Comma 15 5 6 3" xfId="391" xr:uid="{00000000-0005-0000-0000-000087010000}"/>
    <cellStyle name="Comma 15 5 7" xfId="392" xr:uid="{00000000-0005-0000-0000-000088010000}"/>
    <cellStyle name="Comma 15 5 7 2" xfId="393" xr:uid="{00000000-0005-0000-0000-000089010000}"/>
    <cellStyle name="Comma 15 5 8" xfId="394" xr:uid="{00000000-0005-0000-0000-00008A010000}"/>
    <cellStyle name="Comma 15 5 8 2" xfId="395" xr:uid="{00000000-0005-0000-0000-00008B010000}"/>
    <cellStyle name="Comma 15 5 9" xfId="396" xr:uid="{00000000-0005-0000-0000-00008C010000}"/>
    <cellStyle name="Comma 15 6" xfId="397" xr:uid="{00000000-0005-0000-0000-00008D010000}"/>
    <cellStyle name="Comma 15 6 10" xfId="398" xr:uid="{00000000-0005-0000-0000-00008E010000}"/>
    <cellStyle name="Comma 15 6 2" xfId="399" xr:uid="{00000000-0005-0000-0000-00008F010000}"/>
    <cellStyle name="Comma 15 6 2 2" xfId="400" xr:uid="{00000000-0005-0000-0000-000090010000}"/>
    <cellStyle name="Comma 15 6 2 3" xfId="401" xr:uid="{00000000-0005-0000-0000-000091010000}"/>
    <cellStyle name="Comma 15 6 3" xfId="402" xr:uid="{00000000-0005-0000-0000-000092010000}"/>
    <cellStyle name="Comma 15 6 3 2" xfId="403" xr:uid="{00000000-0005-0000-0000-000093010000}"/>
    <cellStyle name="Comma 15 6 3 3" xfId="404" xr:uid="{00000000-0005-0000-0000-000094010000}"/>
    <cellStyle name="Comma 15 6 4" xfId="405" xr:uid="{00000000-0005-0000-0000-000095010000}"/>
    <cellStyle name="Comma 15 6 4 2" xfId="406" xr:uid="{00000000-0005-0000-0000-000096010000}"/>
    <cellStyle name="Comma 15 6 4 2 2" xfId="407" xr:uid="{00000000-0005-0000-0000-000097010000}"/>
    <cellStyle name="Comma 15 6 4 3" xfId="408" xr:uid="{00000000-0005-0000-0000-000098010000}"/>
    <cellStyle name="Comma 15 6 5" xfId="409" xr:uid="{00000000-0005-0000-0000-000099010000}"/>
    <cellStyle name="Comma 15 6 5 2" xfId="410" xr:uid="{00000000-0005-0000-0000-00009A010000}"/>
    <cellStyle name="Comma 15 6 5 2 2" xfId="411" xr:uid="{00000000-0005-0000-0000-00009B010000}"/>
    <cellStyle name="Comma 15 6 5 3" xfId="412" xr:uid="{00000000-0005-0000-0000-00009C010000}"/>
    <cellStyle name="Comma 15 6 6" xfId="413" xr:uid="{00000000-0005-0000-0000-00009D010000}"/>
    <cellStyle name="Comma 15 6 6 2" xfId="414" xr:uid="{00000000-0005-0000-0000-00009E010000}"/>
    <cellStyle name="Comma 15 6 6 2 2" xfId="415" xr:uid="{00000000-0005-0000-0000-00009F010000}"/>
    <cellStyle name="Comma 15 6 6 3" xfId="416" xr:uid="{00000000-0005-0000-0000-0000A0010000}"/>
    <cellStyle name="Comma 15 6 7" xfId="417" xr:uid="{00000000-0005-0000-0000-0000A1010000}"/>
    <cellStyle name="Comma 15 6 7 2" xfId="418" xr:uid="{00000000-0005-0000-0000-0000A2010000}"/>
    <cellStyle name="Comma 15 6 8" xfId="419" xr:uid="{00000000-0005-0000-0000-0000A3010000}"/>
    <cellStyle name="Comma 15 6 8 2" xfId="420" xr:uid="{00000000-0005-0000-0000-0000A4010000}"/>
    <cellStyle name="Comma 15 6 9" xfId="421" xr:uid="{00000000-0005-0000-0000-0000A5010000}"/>
    <cellStyle name="Comma 15 7" xfId="422" xr:uid="{00000000-0005-0000-0000-0000A6010000}"/>
    <cellStyle name="Comma 15 7 2" xfId="423" xr:uid="{00000000-0005-0000-0000-0000A7010000}"/>
    <cellStyle name="Comma 15 7 2 2" xfId="424" xr:uid="{00000000-0005-0000-0000-0000A8010000}"/>
    <cellStyle name="Comma 15 7 2 3" xfId="425" xr:uid="{00000000-0005-0000-0000-0000A9010000}"/>
    <cellStyle name="Comma 15 7 3" xfId="426" xr:uid="{00000000-0005-0000-0000-0000AA010000}"/>
    <cellStyle name="Comma 15 7 3 2" xfId="427" xr:uid="{00000000-0005-0000-0000-0000AB010000}"/>
    <cellStyle name="Comma 15 7 3 3" xfId="428" xr:uid="{00000000-0005-0000-0000-0000AC010000}"/>
    <cellStyle name="Comma 15 7 4" xfId="429" xr:uid="{00000000-0005-0000-0000-0000AD010000}"/>
    <cellStyle name="Comma 15 7 5" xfId="430" xr:uid="{00000000-0005-0000-0000-0000AE010000}"/>
    <cellStyle name="Comma 15 8" xfId="431" xr:uid="{00000000-0005-0000-0000-0000AF010000}"/>
    <cellStyle name="Comma 15 8 10" xfId="432" xr:uid="{00000000-0005-0000-0000-0000B0010000}"/>
    <cellStyle name="Comma 15 8 2" xfId="433" xr:uid="{00000000-0005-0000-0000-0000B1010000}"/>
    <cellStyle name="Comma 15 8 3" xfId="434" xr:uid="{00000000-0005-0000-0000-0000B2010000}"/>
    <cellStyle name="Comma 15 8 3 2" xfId="435" xr:uid="{00000000-0005-0000-0000-0000B3010000}"/>
    <cellStyle name="Comma 15 8 3 2 2" xfId="436" xr:uid="{00000000-0005-0000-0000-0000B4010000}"/>
    <cellStyle name="Comma 15 8 3 3" xfId="437" xr:uid="{00000000-0005-0000-0000-0000B5010000}"/>
    <cellStyle name="Comma 15 8 4" xfId="438" xr:uid="{00000000-0005-0000-0000-0000B6010000}"/>
    <cellStyle name="Comma 15 8 4 2" xfId="439" xr:uid="{00000000-0005-0000-0000-0000B7010000}"/>
    <cellStyle name="Comma 15 8 4 2 2" xfId="440" xr:uid="{00000000-0005-0000-0000-0000B8010000}"/>
    <cellStyle name="Comma 15 8 4 3" xfId="441" xr:uid="{00000000-0005-0000-0000-0000B9010000}"/>
    <cellStyle name="Comma 15 8 5" xfId="442" xr:uid="{00000000-0005-0000-0000-0000BA010000}"/>
    <cellStyle name="Comma 15 8 5 2" xfId="443" xr:uid="{00000000-0005-0000-0000-0000BB010000}"/>
    <cellStyle name="Comma 15 8 5 2 2" xfId="444" xr:uid="{00000000-0005-0000-0000-0000BC010000}"/>
    <cellStyle name="Comma 15 8 5 3" xfId="445" xr:uid="{00000000-0005-0000-0000-0000BD010000}"/>
    <cellStyle name="Comma 15 8 6" xfId="446" xr:uid="{00000000-0005-0000-0000-0000BE010000}"/>
    <cellStyle name="Comma 15 8 6 2" xfId="447" xr:uid="{00000000-0005-0000-0000-0000BF010000}"/>
    <cellStyle name="Comma 15 8 7" xfId="448" xr:uid="{00000000-0005-0000-0000-0000C0010000}"/>
    <cellStyle name="Comma 15 8 7 2" xfId="449" xr:uid="{00000000-0005-0000-0000-0000C1010000}"/>
    <cellStyle name="Comma 15 8 8" xfId="450" xr:uid="{00000000-0005-0000-0000-0000C2010000}"/>
    <cellStyle name="Comma 15 8 9" xfId="451" xr:uid="{00000000-0005-0000-0000-0000C3010000}"/>
    <cellStyle name="Comma 15 9" xfId="452" xr:uid="{00000000-0005-0000-0000-0000C4010000}"/>
    <cellStyle name="Comma 15 9 2" xfId="453" xr:uid="{00000000-0005-0000-0000-0000C5010000}"/>
    <cellStyle name="Comma 15 9 3" xfId="454" xr:uid="{00000000-0005-0000-0000-0000C6010000}"/>
    <cellStyle name="Comma 16" xfId="455" xr:uid="{00000000-0005-0000-0000-0000C7010000}"/>
    <cellStyle name="Comma 16 2" xfId="456" xr:uid="{00000000-0005-0000-0000-0000C8010000}"/>
    <cellStyle name="Comma 16 2 2" xfId="457" xr:uid="{00000000-0005-0000-0000-0000C9010000}"/>
    <cellStyle name="Comma 16 2 2 2" xfId="458" xr:uid="{00000000-0005-0000-0000-0000CA010000}"/>
    <cellStyle name="Comma 16 2 2 3" xfId="459" xr:uid="{00000000-0005-0000-0000-0000CB010000}"/>
    <cellStyle name="Comma 16 2 3" xfId="460" xr:uid="{00000000-0005-0000-0000-0000CC010000}"/>
    <cellStyle name="Comma 16 2 3 2" xfId="461" xr:uid="{00000000-0005-0000-0000-0000CD010000}"/>
    <cellStyle name="Comma 16 2 3 3" xfId="462" xr:uid="{00000000-0005-0000-0000-0000CE010000}"/>
    <cellStyle name="Comma 16 2 4" xfId="463" xr:uid="{00000000-0005-0000-0000-0000CF010000}"/>
    <cellStyle name="Comma 16 2 5" xfId="464" xr:uid="{00000000-0005-0000-0000-0000D0010000}"/>
    <cellStyle name="Comma 16 3" xfId="465" xr:uid="{00000000-0005-0000-0000-0000D1010000}"/>
    <cellStyle name="Comma 16 3 2" xfId="466" xr:uid="{00000000-0005-0000-0000-0000D2010000}"/>
    <cellStyle name="Comma 16 3 3" xfId="467" xr:uid="{00000000-0005-0000-0000-0000D3010000}"/>
    <cellStyle name="Comma 16 4" xfId="468" xr:uid="{00000000-0005-0000-0000-0000D4010000}"/>
    <cellStyle name="Comma 16 4 2" xfId="469" xr:uid="{00000000-0005-0000-0000-0000D5010000}"/>
    <cellStyle name="Comma 16 4 3" xfId="470" xr:uid="{00000000-0005-0000-0000-0000D6010000}"/>
    <cellStyle name="Comma 16 5" xfId="471" xr:uid="{00000000-0005-0000-0000-0000D7010000}"/>
    <cellStyle name="Comma 16 5 2" xfId="472" xr:uid="{00000000-0005-0000-0000-0000D8010000}"/>
    <cellStyle name="Comma 16 5 3" xfId="473" xr:uid="{00000000-0005-0000-0000-0000D9010000}"/>
    <cellStyle name="Comma 17" xfId="474" xr:uid="{00000000-0005-0000-0000-0000DA010000}"/>
    <cellStyle name="Comma 17 2" xfId="475" xr:uid="{00000000-0005-0000-0000-0000DB010000}"/>
    <cellStyle name="Comma 17 2 2" xfId="476" xr:uid="{00000000-0005-0000-0000-0000DC010000}"/>
    <cellStyle name="Comma 17 2 3" xfId="477" xr:uid="{00000000-0005-0000-0000-0000DD010000}"/>
    <cellStyle name="Comma 17 2 4" xfId="478" xr:uid="{00000000-0005-0000-0000-0000DE010000}"/>
    <cellStyle name="Comma 18" xfId="479" xr:uid="{00000000-0005-0000-0000-0000DF010000}"/>
    <cellStyle name="Comma 18 10" xfId="480" xr:uid="{00000000-0005-0000-0000-0000E0010000}"/>
    <cellStyle name="Comma 18 11" xfId="481" xr:uid="{00000000-0005-0000-0000-0000E1010000}"/>
    <cellStyle name="Comma 18 12" xfId="482" xr:uid="{00000000-0005-0000-0000-0000E2010000}"/>
    <cellStyle name="Comma 18 2" xfId="483" xr:uid="{00000000-0005-0000-0000-0000E3010000}"/>
    <cellStyle name="Comma 18 2 2" xfId="484" xr:uid="{00000000-0005-0000-0000-0000E4010000}"/>
    <cellStyle name="Comma 18 2 2 2" xfId="485" xr:uid="{00000000-0005-0000-0000-0000E5010000}"/>
    <cellStyle name="Comma 18 2 2 3" xfId="486" xr:uid="{00000000-0005-0000-0000-0000E6010000}"/>
    <cellStyle name="Comma 18 2 3" xfId="487" xr:uid="{00000000-0005-0000-0000-0000E7010000}"/>
    <cellStyle name="Comma 18 3" xfId="488" xr:uid="{00000000-0005-0000-0000-0000E8010000}"/>
    <cellStyle name="Comma 18 4" xfId="489" xr:uid="{00000000-0005-0000-0000-0000E9010000}"/>
    <cellStyle name="Comma 18 4 2" xfId="490" xr:uid="{00000000-0005-0000-0000-0000EA010000}"/>
    <cellStyle name="Comma 18 4 2 2" xfId="491" xr:uid="{00000000-0005-0000-0000-0000EB010000}"/>
    <cellStyle name="Comma 18 4 3" xfId="492" xr:uid="{00000000-0005-0000-0000-0000EC010000}"/>
    <cellStyle name="Comma 18 4 4" xfId="493" xr:uid="{00000000-0005-0000-0000-0000ED010000}"/>
    <cellStyle name="Comma 18 5" xfId="494" xr:uid="{00000000-0005-0000-0000-0000EE010000}"/>
    <cellStyle name="Comma 18 5 2" xfId="495" xr:uid="{00000000-0005-0000-0000-0000EF010000}"/>
    <cellStyle name="Comma 18 5 2 2" xfId="496" xr:uid="{00000000-0005-0000-0000-0000F0010000}"/>
    <cellStyle name="Comma 18 5 3" xfId="497" xr:uid="{00000000-0005-0000-0000-0000F1010000}"/>
    <cellStyle name="Comma 18 6" xfId="498" xr:uid="{00000000-0005-0000-0000-0000F2010000}"/>
    <cellStyle name="Comma 18 6 2" xfId="499" xr:uid="{00000000-0005-0000-0000-0000F3010000}"/>
    <cellStyle name="Comma 18 6 2 2" xfId="500" xr:uid="{00000000-0005-0000-0000-0000F4010000}"/>
    <cellStyle name="Comma 18 6 3" xfId="501" xr:uid="{00000000-0005-0000-0000-0000F5010000}"/>
    <cellStyle name="Comma 18 7" xfId="502" xr:uid="{00000000-0005-0000-0000-0000F6010000}"/>
    <cellStyle name="Comma 18 7 2" xfId="503" xr:uid="{00000000-0005-0000-0000-0000F7010000}"/>
    <cellStyle name="Comma 18 8" xfId="504" xr:uid="{00000000-0005-0000-0000-0000F8010000}"/>
    <cellStyle name="Comma 18 8 2" xfId="505" xr:uid="{00000000-0005-0000-0000-0000F9010000}"/>
    <cellStyle name="Comma 18 9" xfId="506" xr:uid="{00000000-0005-0000-0000-0000FA010000}"/>
    <cellStyle name="Comma 19" xfId="507" xr:uid="{00000000-0005-0000-0000-0000FB010000}"/>
    <cellStyle name="Comma 19 2" xfId="508" xr:uid="{00000000-0005-0000-0000-0000FC010000}"/>
    <cellStyle name="Comma 19 2 2" xfId="509" xr:uid="{00000000-0005-0000-0000-0000FD010000}"/>
    <cellStyle name="Comma 19 3" xfId="510" xr:uid="{00000000-0005-0000-0000-0000FE010000}"/>
    <cellStyle name="Comma 19 4" xfId="511" xr:uid="{00000000-0005-0000-0000-0000FF010000}"/>
    <cellStyle name="Comma 19 5" xfId="512" xr:uid="{00000000-0005-0000-0000-000000020000}"/>
    <cellStyle name="Comma 2" xfId="513" xr:uid="{00000000-0005-0000-0000-000001020000}"/>
    <cellStyle name="Comma 2 10" xfId="514" xr:uid="{00000000-0005-0000-0000-000002020000}"/>
    <cellStyle name="Comma 2 11" xfId="515" xr:uid="{00000000-0005-0000-0000-000003020000}"/>
    <cellStyle name="Comma 2 2" xfId="516" xr:uid="{00000000-0005-0000-0000-000004020000}"/>
    <cellStyle name="Comma 2 2 2" xfId="517" xr:uid="{00000000-0005-0000-0000-000005020000}"/>
    <cellStyle name="Comma 2 2 2 2" xfId="518" xr:uid="{00000000-0005-0000-0000-000006020000}"/>
    <cellStyle name="Comma 2 2 3" xfId="519" xr:uid="{00000000-0005-0000-0000-000007020000}"/>
    <cellStyle name="Comma 2 2 4" xfId="520" xr:uid="{00000000-0005-0000-0000-000008020000}"/>
    <cellStyle name="Comma 2 2 4 2" xfId="521" xr:uid="{00000000-0005-0000-0000-000009020000}"/>
    <cellStyle name="Comma 2 2 4 2 2" xfId="522" xr:uid="{00000000-0005-0000-0000-00000A020000}"/>
    <cellStyle name="Comma 2 2 4 3" xfId="523" xr:uid="{00000000-0005-0000-0000-00000B020000}"/>
    <cellStyle name="Comma 2 2 5" xfId="524" xr:uid="{00000000-0005-0000-0000-00000C020000}"/>
    <cellStyle name="Comma 2 2 5 2" xfId="525" xr:uid="{00000000-0005-0000-0000-00000D020000}"/>
    <cellStyle name="Comma 2 2 6" xfId="526" xr:uid="{00000000-0005-0000-0000-00000E020000}"/>
    <cellStyle name="Comma 2 2 6 2" xfId="527" xr:uid="{00000000-0005-0000-0000-00000F020000}"/>
    <cellStyle name="Comma 2 2 7" xfId="528" xr:uid="{00000000-0005-0000-0000-000010020000}"/>
    <cellStyle name="Comma 2 2 8" xfId="529" xr:uid="{00000000-0005-0000-0000-000011020000}"/>
    <cellStyle name="Comma 2 3" xfId="530" xr:uid="{00000000-0005-0000-0000-000012020000}"/>
    <cellStyle name="Comma 2 3 2" xfId="531" xr:uid="{00000000-0005-0000-0000-000013020000}"/>
    <cellStyle name="Comma 2 3 2 2" xfId="532" xr:uid="{00000000-0005-0000-0000-000014020000}"/>
    <cellStyle name="Comma 2 3 3" xfId="533" xr:uid="{00000000-0005-0000-0000-000015020000}"/>
    <cellStyle name="Comma 2 3 3 2" xfId="534" xr:uid="{00000000-0005-0000-0000-000016020000}"/>
    <cellStyle name="Comma 2 3 3 3" xfId="535" xr:uid="{00000000-0005-0000-0000-000017020000}"/>
    <cellStyle name="Comma 2 4" xfId="536" xr:uid="{00000000-0005-0000-0000-000018020000}"/>
    <cellStyle name="Comma 2 4 2" xfId="537" xr:uid="{00000000-0005-0000-0000-000019020000}"/>
    <cellStyle name="Comma 2 4 2 2" xfId="538" xr:uid="{00000000-0005-0000-0000-00001A020000}"/>
    <cellStyle name="Comma 2 4 2 2 2" xfId="539" xr:uid="{00000000-0005-0000-0000-00001B020000}"/>
    <cellStyle name="Comma 2 4 2 3" xfId="540" xr:uid="{00000000-0005-0000-0000-00001C020000}"/>
    <cellStyle name="Comma 2 4 2 4" xfId="541" xr:uid="{00000000-0005-0000-0000-00001D020000}"/>
    <cellStyle name="Comma 2 4 2 5" xfId="542" xr:uid="{00000000-0005-0000-0000-00001E020000}"/>
    <cellStyle name="Comma 2 5" xfId="543" xr:uid="{00000000-0005-0000-0000-00001F020000}"/>
    <cellStyle name="Comma 2 5 2" xfId="544" xr:uid="{00000000-0005-0000-0000-000020020000}"/>
    <cellStyle name="Comma 2 5 2 2" xfId="545" xr:uid="{00000000-0005-0000-0000-000021020000}"/>
    <cellStyle name="Comma 2 5 2 3" xfId="546" xr:uid="{00000000-0005-0000-0000-000022020000}"/>
    <cellStyle name="Comma 2 5 3" xfId="547" xr:uid="{00000000-0005-0000-0000-000023020000}"/>
    <cellStyle name="Comma 2 6" xfId="548" xr:uid="{00000000-0005-0000-0000-000024020000}"/>
    <cellStyle name="Comma 2 6 2" xfId="549" xr:uid="{00000000-0005-0000-0000-000025020000}"/>
    <cellStyle name="Comma 2 6 3" xfId="550" xr:uid="{00000000-0005-0000-0000-000026020000}"/>
    <cellStyle name="Comma 2 7" xfId="551" xr:uid="{00000000-0005-0000-0000-000027020000}"/>
    <cellStyle name="Comma 2 7 2" xfId="552" xr:uid="{00000000-0005-0000-0000-000028020000}"/>
    <cellStyle name="Comma 2 8" xfId="553" xr:uid="{00000000-0005-0000-0000-000029020000}"/>
    <cellStyle name="Comma 2 8 2" xfId="554" xr:uid="{00000000-0005-0000-0000-00002A020000}"/>
    <cellStyle name="Comma 2 9" xfId="555" xr:uid="{00000000-0005-0000-0000-00002B020000}"/>
    <cellStyle name="Comma 20" xfId="556" xr:uid="{00000000-0005-0000-0000-00002C020000}"/>
    <cellStyle name="Comma 20 2" xfId="557" xr:uid="{00000000-0005-0000-0000-00002D020000}"/>
    <cellStyle name="Comma 20 2 2" xfId="558" xr:uid="{00000000-0005-0000-0000-00002E020000}"/>
    <cellStyle name="Comma 20 2 2 2" xfId="559" xr:uid="{00000000-0005-0000-0000-00002F020000}"/>
    <cellStyle name="Comma 20 2 3" xfId="560" xr:uid="{00000000-0005-0000-0000-000030020000}"/>
    <cellStyle name="Comma 20 3" xfId="561" xr:uid="{00000000-0005-0000-0000-000031020000}"/>
    <cellStyle name="Comma 20 3 2" xfId="562" xr:uid="{00000000-0005-0000-0000-000032020000}"/>
    <cellStyle name="Comma 20 3 2 2" xfId="563" xr:uid="{00000000-0005-0000-0000-000033020000}"/>
    <cellStyle name="Comma 20 3 3" xfId="564" xr:uid="{00000000-0005-0000-0000-000034020000}"/>
    <cellStyle name="Comma 20 4" xfId="565" xr:uid="{00000000-0005-0000-0000-000035020000}"/>
    <cellStyle name="Comma 20 4 2" xfId="566" xr:uid="{00000000-0005-0000-0000-000036020000}"/>
    <cellStyle name="Comma 20 4 2 2" xfId="567" xr:uid="{00000000-0005-0000-0000-000037020000}"/>
    <cellStyle name="Comma 20 4 3" xfId="568" xr:uid="{00000000-0005-0000-0000-000038020000}"/>
    <cellStyle name="Comma 20 5" xfId="569" xr:uid="{00000000-0005-0000-0000-000039020000}"/>
    <cellStyle name="Comma 20 5 2" xfId="570" xr:uid="{00000000-0005-0000-0000-00003A020000}"/>
    <cellStyle name="Comma 20 5 2 2" xfId="571" xr:uid="{00000000-0005-0000-0000-00003B020000}"/>
    <cellStyle name="Comma 20 5 3" xfId="572" xr:uid="{00000000-0005-0000-0000-00003C020000}"/>
    <cellStyle name="Comma 20 6" xfId="573" xr:uid="{00000000-0005-0000-0000-00003D020000}"/>
    <cellStyle name="Comma 20 6 2" xfId="574" xr:uid="{00000000-0005-0000-0000-00003E020000}"/>
    <cellStyle name="Comma 20 7" xfId="575" xr:uid="{00000000-0005-0000-0000-00003F020000}"/>
    <cellStyle name="Comma 20 7 2" xfId="576" xr:uid="{00000000-0005-0000-0000-000040020000}"/>
    <cellStyle name="Comma 20 8" xfId="577" xr:uid="{00000000-0005-0000-0000-000041020000}"/>
    <cellStyle name="Comma 21" xfId="578" xr:uid="{00000000-0005-0000-0000-000042020000}"/>
    <cellStyle name="Comma 21 2" xfId="579" xr:uid="{00000000-0005-0000-0000-000043020000}"/>
    <cellStyle name="Comma 21 2 2" xfId="580" xr:uid="{00000000-0005-0000-0000-000044020000}"/>
    <cellStyle name="Comma 21 3" xfId="581" xr:uid="{00000000-0005-0000-0000-000045020000}"/>
    <cellStyle name="Comma 21 4" xfId="582" xr:uid="{00000000-0005-0000-0000-000046020000}"/>
    <cellStyle name="Comma 21 5" xfId="583" xr:uid="{00000000-0005-0000-0000-000047020000}"/>
    <cellStyle name="Comma 21 6" xfId="584" xr:uid="{00000000-0005-0000-0000-000048020000}"/>
    <cellStyle name="Comma 22" xfId="585" xr:uid="{00000000-0005-0000-0000-000049020000}"/>
    <cellStyle name="Comma 22 2" xfId="586" xr:uid="{00000000-0005-0000-0000-00004A020000}"/>
    <cellStyle name="Comma 22 2 2" xfId="587" xr:uid="{00000000-0005-0000-0000-00004B020000}"/>
    <cellStyle name="Comma 22 3" xfId="588" xr:uid="{00000000-0005-0000-0000-00004C020000}"/>
    <cellStyle name="Comma 23" xfId="589" xr:uid="{00000000-0005-0000-0000-00004D020000}"/>
    <cellStyle name="Comma 23 2" xfId="590" xr:uid="{00000000-0005-0000-0000-00004E020000}"/>
    <cellStyle name="Comma 23 2 2" xfId="591" xr:uid="{00000000-0005-0000-0000-00004F020000}"/>
    <cellStyle name="Comma 23 3" xfId="592" xr:uid="{00000000-0005-0000-0000-000050020000}"/>
    <cellStyle name="Comma 24" xfId="593" xr:uid="{00000000-0005-0000-0000-000051020000}"/>
    <cellStyle name="Comma 24 2" xfId="594" xr:uid="{00000000-0005-0000-0000-000052020000}"/>
    <cellStyle name="Comma 24 2 2" xfId="595" xr:uid="{00000000-0005-0000-0000-000053020000}"/>
    <cellStyle name="Comma 24 3" xfId="596" xr:uid="{00000000-0005-0000-0000-000054020000}"/>
    <cellStyle name="Comma 25" xfId="597" xr:uid="{00000000-0005-0000-0000-000055020000}"/>
    <cellStyle name="Comma 25 2" xfId="598" xr:uid="{00000000-0005-0000-0000-000056020000}"/>
    <cellStyle name="Comma 26" xfId="599" xr:uid="{00000000-0005-0000-0000-000057020000}"/>
    <cellStyle name="Comma 26 2" xfId="600" xr:uid="{00000000-0005-0000-0000-000058020000}"/>
    <cellStyle name="Comma 27" xfId="601" xr:uid="{00000000-0005-0000-0000-000059020000}"/>
    <cellStyle name="Comma 28" xfId="602" xr:uid="{00000000-0005-0000-0000-00005A020000}"/>
    <cellStyle name="Comma 29" xfId="603" xr:uid="{00000000-0005-0000-0000-00005B020000}"/>
    <cellStyle name="Comma 3" xfId="604" xr:uid="{00000000-0005-0000-0000-00005C020000}"/>
    <cellStyle name="Comma 3 2" xfId="605" xr:uid="{00000000-0005-0000-0000-00005D020000}"/>
    <cellStyle name="Comma 3 2 2" xfId="606" xr:uid="{00000000-0005-0000-0000-00005E020000}"/>
    <cellStyle name="Comma 3 2 2 2" xfId="607" xr:uid="{00000000-0005-0000-0000-00005F020000}"/>
    <cellStyle name="Comma 3 2 3" xfId="608" xr:uid="{00000000-0005-0000-0000-000060020000}"/>
    <cellStyle name="Comma 3 3" xfId="609" xr:uid="{00000000-0005-0000-0000-000061020000}"/>
    <cellStyle name="Comma 3 3 2" xfId="610" xr:uid="{00000000-0005-0000-0000-000062020000}"/>
    <cellStyle name="Comma 3 4" xfId="611" xr:uid="{00000000-0005-0000-0000-000063020000}"/>
    <cellStyle name="Comma 3 5" xfId="612" xr:uid="{00000000-0005-0000-0000-000064020000}"/>
    <cellStyle name="Comma 3 6" xfId="613" xr:uid="{00000000-0005-0000-0000-000065020000}"/>
    <cellStyle name="Comma 3 6 2" xfId="614" xr:uid="{00000000-0005-0000-0000-000066020000}"/>
    <cellStyle name="Comma 3 6 2 2" xfId="615" xr:uid="{00000000-0005-0000-0000-000067020000}"/>
    <cellStyle name="Comma 3 6 3" xfId="616" xr:uid="{00000000-0005-0000-0000-000068020000}"/>
    <cellStyle name="Comma 3 7" xfId="617" xr:uid="{00000000-0005-0000-0000-000069020000}"/>
    <cellStyle name="Comma 3_Preliminary financial statement_June 11_updated Aug  24_11" xfId="618" xr:uid="{00000000-0005-0000-0000-00006A020000}"/>
    <cellStyle name="Comma 30" xfId="619" xr:uid="{00000000-0005-0000-0000-00006B020000}"/>
    <cellStyle name="Comma 31" xfId="620" xr:uid="{00000000-0005-0000-0000-00006C020000}"/>
    <cellStyle name="Comma 32" xfId="621" xr:uid="{00000000-0005-0000-0000-00006D020000}"/>
    <cellStyle name="Comma 33" xfId="622" xr:uid="{00000000-0005-0000-0000-00006E020000}"/>
    <cellStyle name="Comma 34" xfId="623" xr:uid="{00000000-0005-0000-0000-00006F020000}"/>
    <cellStyle name="Comma 4" xfId="624" xr:uid="{00000000-0005-0000-0000-000070020000}"/>
    <cellStyle name="Comma 4 2" xfId="625" xr:uid="{00000000-0005-0000-0000-000071020000}"/>
    <cellStyle name="Comma 4 2 2" xfId="626" xr:uid="{00000000-0005-0000-0000-000072020000}"/>
    <cellStyle name="Comma 4 3" xfId="627" xr:uid="{00000000-0005-0000-0000-000073020000}"/>
    <cellStyle name="Comma 4 3 2" xfId="628" xr:uid="{00000000-0005-0000-0000-000074020000}"/>
    <cellStyle name="Comma 4 3 2 2" xfId="629" xr:uid="{00000000-0005-0000-0000-000075020000}"/>
    <cellStyle name="Comma 4 3 3" xfId="630" xr:uid="{00000000-0005-0000-0000-000076020000}"/>
    <cellStyle name="Comma 4 3 4" xfId="631" xr:uid="{00000000-0005-0000-0000-000077020000}"/>
    <cellStyle name="Comma 4 3 5" xfId="632" xr:uid="{00000000-0005-0000-0000-000078020000}"/>
    <cellStyle name="Comma 5" xfId="633" xr:uid="{00000000-0005-0000-0000-000079020000}"/>
    <cellStyle name="Comma 5 2" xfId="634" xr:uid="{00000000-0005-0000-0000-00007A020000}"/>
    <cellStyle name="Comma 5 2 2" xfId="635" xr:uid="{00000000-0005-0000-0000-00007B020000}"/>
    <cellStyle name="Comma 5 3" xfId="636" xr:uid="{00000000-0005-0000-0000-00007C020000}"/>
    <cellStyle name="Comma 6" xfId="637" xr:uid="{00000000-0005-0000-0000-00007D020000}"/>
    <cellStyle name="Comma 6 2" xfId="638" xr:uid="{00000000-0005-0000-0000-00007E020000}"/>
    <cellStyle name="Comma 6 2 2" xfId="639" xr:uid="{00000000-0005-0000-0000-00007F020000}"/>
    <cellStyle name="Comma 6 3" xfId="640" xr:uid="{00000000-0005-0000-0000-000080020000}"/>
    <cellStyle name="Comma 6 4" xfId="641" xr:uid="{00000000-0005-0000-0000-000081020000}"/>
    <cellStyle name="Comma 6_Preliminary financial statement_June 11_updated Aug  24_11" xfId="642" xr:uid="{00000000-0005-0000-0000-000082020000}"/>
    <cellStyle name="Comma 7" xfId="643" xr:uid="{00000000-0005-0000-0000-000083020000}"/>
    <cellStyle name="Comma 7 2" xfId="644" xr:uid="{00000000-0005-0000-0000-000084020000}"/>
    <cellStyle name="Comma 7 2 2" xfId="645" xr:uid="{00000000-0005-0000-0000-000085020000}"/>
    <cellStyle name="Comma 7 3" xfId="646" xr:uid="{00000000-0005-0000-0000-000086020000}"/>
    <cellStyle name="Comma 7 4" xfId="647" xr:uid="{00000000-0005-0000-0000-000087020000}"/>
    <cellStyle name="Comma 8" xfId="648" xr:uid="{00000000-0005-0000-0000-000088020000}"/>
    <cellStyle name="Comma 8 2" xfId="649" xr:uid="{00000000-0005-0000-0000-000089020000}"/>
    <cellStyle name="Comma 8 2 2" xfId="650" xr:uid="{00000000-0005-0000-0000-00008A020000}"/>
    <cellStyle name="Comma 8 3" xfId="651" xr:uid="{00000000-0005-0000-0000-00008B020000}"/>
    <cellStyle name="Comma 8 4" xfId="652" xr:uid="{00000000-0005-0000-0000-00008C020000}"/>
    <cellStyle name="Comma 9" xfId="653" xr:uid="{00000000-0005-0000-0000-00008D020000}"/>
    <cellStyle name="Comma 9 2" xfId="654" xr:uid="{00000000-0005-0000-0000-00008E020000}"/>
    <cellStyle name="Comma 9 2 2" xfId="655" xr:uid="{00000000-0005-0000-0000-00008F020000}"/>
    <cellStyle name="Comma 9 2 2 2" xfId="656" xr:uid="{00000000-0005-0000-0000-000090020000}"/>
    <cellStyle name="Comma 9 2 2 2 2" xfId="657" xr:uid="{00000000-0005-0000-0000-000091020000}"/>
    <cellStyle name="Comma 9 2 2 2 3" xfId="658" xr:uid="{00000000-0005-0000-0000-000092020000}"/>
    <cellStyle name="Comma 9 2 2 3" xfId="659" xr:uid="{00000000-0005-0000-0000-000093020000}"/>
    <cellStyle name="Comma 9 2 2 4" xfId="660" xr:uid="{00000000-0005-0000-0000-000094020000}"/>
    <cellStyle name="Comma 9 2 3" xfId="661" xr:uid="{00000000-0005-0000-0000-000095020000}"/>
    <cellStyle name="Comma 9 2 3 2" xfId="662" xr:uid="{00000000-0005-0000-0000-000096020000}"/>
    <cellStyle name="Comma 9 2 3 3" xfId="663" xr:uid="{00000000-0005-0000-0000-000097020000}"/>
    <cellStyle name="Comma 9 2 4" xfId="664" xr:uid="{00000000-0005-0000-0000-000098020000}"/>
    <cellStyle name="Comma 9 2 5" xfId="665" xr:uid="{00000000-0005-0000-0000-000099020000}"/>
    <cellStyle name="Comma 9 3" xfId="666" xr:uid="{00000000-0005-0000-0000-00009A020000}"/>
    <cellStyle name="Comma 9 3 2" xfId="667" xr:uid="{00000000-0005-0000-0000-00009B020000}"/>
    <cellStyle name="Comma 9 3 3" xfId="668" xr:uid="{00000000-0005-0000-0000-00009C020000}"/>
    <cellStyle name="Comma 9 4" xfId="669" xr:uid="{00000000-0005-0000-0000-00009D020000}"/>
    <cellStyle name="Comma 9 5" xfId="670" xr:uid="{00000000-0005-0000-0000-00009E020000}"/>
    <cellStyle name="Currency 10" xfId="671" xr:uid="{00000000-0005-0000-0000-00009F020000}"/>
    <cellStyle name="Currency 10 2" xfId="672" xr:uid="{00000000-0005-0000-0000-0000A0020000}"/>
    <cellStyle name="Currency 11" xfId="673" xr:uid="{00000000-0005-0000-0000-0000A1020000}"/>
    <cellStyle name="Currency 11 2" xfId="674" xr:uid="{00000000-0005-0000-0000-0000A2020000}"/>
    <cellStyle name="Currency 11 2 2" xfId="675" xr:uid="{00000000-0005-0000-0000-0000A3020000}"/>
    <cellStyle name="Currency 11 2 2 2" xfId="676" xr:uid="{00000000-0005-0000-0000-0000A4020000}"/>
    <cellStyle name="Currency 11 2 2 2 2" xfId="677" xr:uid="{00000000-0005-0000-0000-0000A5020000}"/>
    <cellStyle name="Currency 11 2 2 2 2 2" xfId="678" xr:uid="{00000000-0005-0000-0000-0000A6020000}"/>
    <cellStyle name="Currency 11 2 2 2 2 3" xfId="679" xr:uid="{00000000-0005-0000-0000-0000A7020000}"/>
    <cellStyle name="Currency 11 2 2 2 3" xfId="680" xr:uid="{00000000-0005-0000-0000-0000A8020000}"/>
    <cellStyle name="Currency 11 2 2 2 4" xfId="681" xr:uid="{00000000-0005-0000-0000-0000A9020000}"/>
    <cellStyle name="Currency 11 2 2 3" xfId="682" xr:uid="{00000000-0005-0000-0000-0000AA020000}"/>
    <cellStyle name="Currency 11 2 2 3 2" xfId="683" xr:uid="{00000000-0005-0000-0000-0000AB020000}"/>
    <cellStyle name="Currency 11 2 2 3 3" xfId="684" xr:uid="{00000000-0005-0000-0000-0000AC020000}"/>
    <cellStyle name="Currency 11 2 2 4" xfId="685" xr:uid="{00000000-0005-0000-0000-0000AD020000}"/>
    <cellStyle name="Currency 11 2 2 4 2" xfId="686" xr:uid="{00000000-0005-0000-0000-0000AE020000}"/>
    <cellStyle name="Currency 11 2 2 4 3" xfId="687" xr:uid="{00000000-0005-0000-0000-0000AF020000}"/>
    <cellStyle name="Currency 11 2 2 4 4" xfId="688" xr:uid="{00000000-0005-0000-0000-0000B0020000}"/>
    <cellStyle name="Currency 11 2 3" xfId="689" xr:uid="{00000000-0005-0000-0000-0000B1020000}"/>
    <cellStyle name="Currency 11 2 3 2" xfId="690" xr:uid="{00000000-0005-0000-0000-0000B2020000}"/>
    <cellStyle name="Currency 11 2 3 2 2" xfId="691" xr:uid="{00000000-0005-0000-0000-0000B3020000}"/>
    <cellStyle name="Currency 11 2 3 2 2 2" xfId="692" xr:uid="{00000000-0005-0000-0000-0000B4020000}"/>
    <cellStyle name="Currency 11 2 3 2 2 3" xfId="693" xr:uid="{00000000-0005-0000-0000-0000B5020000}"/>
    <cellStyle name="Currency 11 2 3 2 3" xfId="694" xr:uid="{00000000-0005-0000-0000-0000B6020000}"/>
    <cellStyle name="Currency 11 2 3 3" xfId="695" xr:uid="{00000000-0005-0000-0000-0000B7020000}"/>
    <cellStyle name="Currency 11 2 3 3 2" xfId="696" xr:uid="{00000000-0005-0000-0000-0000B8020000}"/>
    <cellStyle name="Currency 11 2 3 3 2 2" xfId="697" xr:uid="{00000000-0005-0000-0000-0000B9020000}"/>
    <cellStyle name="Currency 11 2 3 3 2 3" xfId="698" xr:uid="{00000000-0005-0000-0000-0000BA020000}"/>
    <cellStyle name="Currency 11 2 3 3 3" xfId="699" xr:uid="{00000000-0005-0000-0000-0000BB020000}"/>
    <cellStyle name="Currency 11 2 3 3 3 2" xfId="700" xr:uid="{00000000-0005-0000-0000-0000BC020000}"/>
    <cellStyle name="Currency 11 2 3 3 3 3" xfId="701" xr:uid="{00000000-0005-0000-0000-0000BD020000}"/>
    <cellStyle name="Currency 11 2 3 3 4" xfId="702" xr:uid="{00000000-0005-0000-0000-0000BE020000}"/>
    <cellStyle name="Currency 11 2 3 4" xfId="703" xr:uid="{00000000-0005-0000-0000-0000BF020000}"/>
    <cellStyle name="Currency 11 2 3 4 2" xfId="704" xr:uid="{00000000-0005-0000-0000-0000C0020000}"/>
    <cellStyle name="Currency 11 2 3 4 3" xfId="705" xr:uid="{00000000-0005-0000-0000-0000C1020000}"/>
    <cellStyle name="Currency 11 2 3 5" xfId="706" xr:uid="{00000000-0005-0000-0000-0000C2020000}"/>
    <cellStyle name="Currency 11 2 3 5 2" xfId="707" xr:uid="{00000000-0005-0000-0000-0000C3020000}"/>
    <cellStyle name="Currency 11 2 3 5 3" xfId="708" xr:uid="{00000000-0005-0000-0000-0000C4020000}"/>
    <cellStyle name="Currency 11 2 3 6" xfId="709" xr:uid="{00000000-0005-0000-0000-0000C5020000}"/>
    <cellStyle name="Currency 11 2 3 7" xfId="710" xr:uid="{00000000-0005-0000-0000-0000C6020000}"/>
    <cellStyle name="Currency 11 2 3 8" xfId="711" xr:uid="{00000000-0005-0000-0000-0000C7020000}"/>
    <cellStyle name="Currency 11 2 4" xfId="712" xr:uid="{00000000-0005-0000-0000-0000C8020000}"/>
    <cellStyle name="Currency 11 2 4 2" xfId="713" xr:uid="{00000000-0005-0000-0000-0000C9020000}"/>
    <cellStyle name="Currency 11 2 4 2 2" xfId="714" xr:uid="{00000000-0005-0000-0000-0000CA020000}"/>
    <cellStyle name="Currency 11 2 4 2 2 2" xfId="715" xr:uid="{00000000-0005-0000-0000-0000CB020000}"/>
    <cellStyle name="Currency 11 2 4 2 2 3" xfId="716" xr:uid="{00000000-0005-0000-0000-0000CC020000}"/>
    <cellStyle name="Currency 11 2 4 2 3" xfId="717" xr:uid="{00000000-0005-0000-0000-0000CD020000}"/>
    <cellStyle name="Currency 11 2 4 2 4" xfId="718" xr:uid="{00000000-0005-0000-0000-0000CE020000}"/>
    <cellStyle name="Currency 11 2 4 3" xfId="719" xr:uid="{00000000-0005-0000-0000-0000CF020000}"/>
    <cellStyle name="Currency 11 2 4 4" xfId="720" xr:uid="{00000000-0005-0000-0000-0000D0020000}"/>
    <cellStyle name="Currency 11 2 4 5" xfId="721" xr:uid="{00000000-0005-0000-0000-0000D1020000}"/>
    <cellStyle name="Currency 11 2 5" xfId="722" xr:uid="{00000000-0005-0000-0000-0000D2020000}"/>
    <cellStyle name="Currency 11 2 5 2" xfId="723" xr:uid="{00000000-0005-0000-0000-0000D3020000}"/>
    <cellStyle name="Currency 11 2 5 3" xfId="724" xr:uid="{00000000-0005-0000-0000-0000D4020000}"/>
    <cellStyle name="Currency 11 2 5 4" xfId="725" xr:uid="{00000000-0005-0000-0000-0000D5020000}"/>
    <cellStyle name="Currency 11 2 6" xfId="726" xr:uid="{00000000-0005-0000-0000-0000D6020000}"/>
    <cellStyle name="Currency 11 2 7" xfId="727" xr:uid="{00000000-0005-0000-0000-0000D7020000}"/>
    <cellStyle name="Currency 11 2 8" xfId="728" xr:uid="{00000000-0005-0000-0000-0000D8020000}"/>
    <cellStyle name="Currency 11 3" xfId="729" xr:uid="{00000000-0005-0000-0000-0000D9020000}"/>
    <cellStyle name="Currency 11 3 2" xfId="730" xr:uid="{00000000-0005-0000-0000-0000DA020000}"/>
    <cellStyle name="Currency 11 3 2 2" xfId="731" xr:uid="{00000000-0005-0000-0000-0000DB020000}"/>
    <cellStyle name="Currency 11 3 2 2 2" xfId="732" xr:uid="{00000000-0005-0000-0000-0000DC020000}"/>
    <cellStyle name="Currency 11 3 2 2 3" xfId="733" xr:uid="{00000000-0005-0000-0000-0000DD020000}"/>
    <cellStyle name="Currency 11 3 2 3" xfId="734" xr:uid="{00000000-0005-0000-0000-0000DE020000}"/>
    <cellStyle name="Currency 11 3 2 4" xfId="735" xr:uid="{00000000-0005-0000-0000-0000DF020000}"/>
    <cellStyle name="Currency 11 3 3" xfId="736" xr:uid="{00000000-0005-0000-0000-0000E0020000}"/>
    <cellStyle name="Currency 11 3 3 2" xfId="737" xr:uid="{00000000-0005-0000-0000-0000E1020000}"/>
    <cellStyle name="Currency 11 3 3 3" xfId="738" xr:uid="{00000000-0005-0000-0000-0000E2020000}"/>
    <cellStyle name="Currency 11 3 4" xfId="739" xr:uid="{00000000-0005-0000-0000-0000E3020000}"/>
    <cellStyle name="Currency 11 3 4 2" xfId="740" xr:uid="{00000000-0005-0000-0000-0000E4020000}"/>
    <cellStyle name="Currency 11 3 4 3" xfId="741" xr:uid="{00000000-0005-0000-0000-0000E5020000}"/>
    <cellStyle name="Currency 11 3 4 4" xfId="742" xr:uid="{00000000-0005-0000-0000-0000E6020000}"/>
    <cellStyle name="Currency 11 4" xfId="743" xr:uid="{00000000-0005-0000-0000-0000E7020000}"/>
    <cellStyle name="Currency 11 4 2" xfId="744" xr:uid="{00000000-0005-0000-0000-0000E8020000}"/>
    <cellStyle name="Currency 11 4 2 2" xfId="745" xr:uid="{00000000-0005-0000-0000-0000E9020000}"/>
    <cellStyle name="Currency 11 4 2 2 2" xfId="746" xr:uid="{00000000-0005-0000-0000-0000EA020000}"/>
    <cellStyle name="Currency 11 4 2 2 3" xfId="747" xr:uid="{00000000-0005-0000-0000-0000EB020000}"/>
    <cellStyle name="Currency 11 4 2 3" xfId="748" xr:uid="{00000000-0005-0000-0000-0000EC020000}"/>
    <cellStyle name="Currency 11 4 3" xfId="749" xr:uid="{00000000-0005-0000-0000-0000ED020000}"/>
    <cellStyle name="Currency 11 4 3 2" xfId="750" xr:uid="{00000000-0005-0000-0000-0000EE020000}"/>
    <cellStyle name="Currency 11 4 3 2 2" xfId="751" xr:uid="{00000000-0005-0000-0000-0000EF020000}"/>
    <cellStyle name="Currency 11 4 3 2 3" xfId="752" xr:uid="{00000000-0005-0000-0000-0000F0020000}"/>
    <cellStyle name="Currency 11 4 3 3" xfId="753" xr:uid="{00000000-0005-0000-0000-0000F1020000}"/>
    <cellStyle name="Currency 11 4 3 3 2" xfId="754" xr:uid="{00000000-0005-0000-0000-0000F2020000}"/>
    <cellStyle name="Currency 11 4 3 3 3" xfId="755" xr:uid="{00000000-0005-0000-0000-0000F3020000}"/>
    <cellStyle name="Currency 11 4 3 4" xfId="756" xr:uid="{00000000-0005-0000-0000-0000F4020000}"/>
    <cellStyle name="Currency 11 4 4" xfId="757" xr:uid="{00000000-0005-0000-0000-0000F5020000}"/>
    <cellStyle name="Currency 11 4 4 2" xfId="758" xr:uid="{00000000-0005-0000-0000-0000F6020000}"/>
    <cellStyle name="Currency 11 4 4 3" xfId="759" xr:uid="{00000000-0005-0000-0000-0000F7020000}"/>
    <cellStyle name="Currency 11 4 5" xfId="760" xr:uid="{00000000-0005-0000-0000-0000F8020000}"/>
    <cellStyle name="Currency 11 4 5 2" xfId="761" xr:uid="{00000000-0005-0000-0000-0000F9020000}"/>
    <cellStyle name="Currency 11 4 5 3" xfId="762" xr:uid="{00000000-0005-0000-0000-0000FA020000}"/>
    <cellStyle name="Currency 11 4 6" xfId="763" xr:uid="{00000000-0005-0000-0000-0000FB020000}"/>
    <cellStyle name="Currency 11 4 7" xfId="764" xr:uid="{00000000-0005-0000-0000-0000FC020000}"/>
    <cellStyle name="Currency 11 4 8" xfId="765" xr:uid="{00000000-0005-0000-0000-0000FD020000}"/>
    <cellStyle name="Currency 11 5" xfId="766" xr:uid="{00000000-0005-0000-0000-0000FE020000}"/>
    <cellStyle name="Currency 11 5 2" xfId="767" xr:uid="{00000000-0005-0000-0000-0000FF020000}"/>
    <cellStyle name="Currency 11 5 2 2" xfId="768" xr:uid="{00000000-0005-0000-0000-000000030000}"/>
    <cellStyle name="Currency 11 5 2 2 2" xfId="769" xr:uid="{00000000-0005-0000-0000-000001030000}"/>
    <cellStyle name="Currency 11 5 2 2 3" xfId="770" xr:uid="{00000000-0005-0000-0000-000002030000}"/>
    <cellStyle name="Currency 11 5 2 3" xfId="771" xr:uid="{00000000-0005-0000-0000-000003030000}"/>
    <cellStyle name="Currency 11 5 2 4" xfId="772" xr:uid="{00000000-0005-0000-0000-000004030000}"/>
    <cellStyle name="Currency 11 5 3" xfId="773" xr:uid="{00000000-0005-0000-0000-000005030000}"/>
    <cellStyle name="Currency 11 5 4" xfId="774" xr:uid="{00000000-0005-0000-0000-000006030000}"/>
    <cellStyle name="Currency 11 5 5" xfId="775" xr:uid="{00000000-0005-0000-0000-000007030000}"/>
    <cellStyle name="Currency 11 6" xfId="776" xr:uid="{00000000-0005-0000-0000-000008030000}"/>
    <cellStyle name="Currency 11 6 2" xfId="777" xr:uid="{00000000-0005-0000-0000-000009030000}"/>
    <cellStyle name="Currency 11 6 3" xfId="778" xr:uid="{00000000-0005-0000-0000-00000A030000}"/>
    <cellStyle name="Currency 11 6 4" xfId="779" xr:uid="{00000000-0005-0000-0000-00000B030000}"/>
    <cellStyle name="Currency 11 7" xfId="780" xr:uid="{00000000-0005-0000-0000-00000C030000}"/>
    <cellStyle name="Currency 11 8" xfId="781" xr:uid="{00000000-0005-0000-0000-00000D030000}"/>
    <cellStyle name="Currency 11 9" xfId="782" xr:uid="{00000000-0005-0000-0000-00000E030000}"/>
    <cellStyle name="Currency 12" xfId="783" xr:uid="{00000000-0005-0000-0000-00000F030000}"/>
    <cellStyle name="Currency 12 2" xfId="784" xr:uid="{00000000-0005-0000-0000-000010030000}"/>
    <cellStyle name="Currency 12 2 2" xfId="785" xr:uid="{00000000-0005-0000-0000-000011030000}"/>
    <cellStyle name="Currency 12 2 2 2" xfId="786" xr:uid="{00000000-0005-0000-0000-000012030000}"/>
    <cellStyle name="Currency 12 2 2 2 2" xfId="787" xr:uid="{00000000-0005-0000-0000-000013030000}"/>
    <cellStyle name="Currency 12 2 2 2 3" xfId="788" xr:uid="{00000000-0005-0000-0000-000014030000}"/>
    <cellStyle name="Currency 12 2 2 3" xfId="789" xr:uid="{00000000-0005-0000-0000-000015030000}"/>
    <cellStyle name="Currency 12 2 2 4" xfId="790" xr:uid="{00000000-0005-0000-0000-000016030000}"/>
    <cellStyle name="Currency 12 2 3" xfId="791" xr:uid="{00000000-0005-0000-0000-000017030000}"/>
    <cellStyle name="Currency 12 2 3 2" xfId="792" xr:uid="{00000000-0005-0000-0000-000018030000}"/>
    <cellStyle name="Currency 12 2 3 3" xfId="793" xr:uid="{00000000-0005-0000-0000-000019030000}"/>
    <cellStyle name="Currency 12 2 4" xfId="794" xr:uid="{00000000-0005-0000-0000-00001A030000}"/>
    <cellStyle name="Currency 12 2 4 2" xfId="795" xr:uid="{00000000-0005-0000-0000-00001B030000}"/>
    <cellStyle name="Currency 12 2 4 3" xfId="796" xr:uid="{00000000-0005-0000-0000-00001C030000}"/>
    <cellStyle name="Currency 12 2 4 4" xfId="797" xr:uid="{00000000-0005-0000-0000-00001D030000}"/>
    <cellStyle name="Currency 12 3" xfId="798" xr:uid="{00000000-0005-0000-0000-00001E030000}"/>
    <cellStyle name="Currency 12 3 2" xfId="799" xr:uid="{00000000-0005-0000-0000-00001F030000}"/>
    <cellStyle name="Currency 12 3 2 2" xfId="800" xr:uid="{00000000-0005-0000-0000-000020030000}"/>
    <cellStyle name="Currency 12 3 2 2 2" xfId="801" xr:uid="{00000000-0005-0000-0000-000021030000}"/>
    <cellStyle name="Currency 12 3 2 2 3" xfId="802" xr:uid="{00000000-0005-0000-0000-000022030000}"/>
    <cellStyle name="Currency 12 3 2 3" xfId="803" xr:uid="{00000000-0005-0000-0000-000023030000}"/>
    <cellStyle name="Currency 12 3 3" xfId="804" xr:uid="{00000000-0005-0000-0000-000024030000}"/>
    <cellStyle name="Currency 12 3 3 2" xfId="805" xr:uid="{00000000-0005-0000-0000-000025030000}"/>
    <cellStyle name="Currency 12 3 3 2 2" xfId="806" xr:uid="{00000000-0005-0000-0000-000026030000}"/>
    <cellStyle name="Currency 12 3 3 2 3" xfId="807" xr:uid="{00000000-0005-0000-0000-000027030000}"/>
    <cellStyle name="Currency 12 3 3 3" xfId="808" xr:uid="{00000000-0005-0000-0000-000028030000}"/>
    <cellStyle name="Currency 12 3 3 3 2" xfId="809" xr:uid="{00000000-0005-0000-0000-000029030000}"/>
    <cellStyle name="Currency 12 3 3 3 3" xfId="810" xr:uid="{00000000-0005-0000-0000-00002A030000}"/>
    <cellStyle name="Currency 12 3 3 4" xfId="811" xr:uid="{00000000-0005-0000-0000-00002B030000}"/>
    <cellStyle name="Currency 12 3 4" xfId="812" xr:uid="{00000000-0005-0000-0000-00002C030000}"/>
    <cellStyle name="Currency 12 3 4 2" xfId="813" xr:uid="{00000000-0005-0000-0000-00002D030000}"/>
    <cellStyle name="Currency 12 3 4 3" xfId="814" xr:uid="{00000000-0005-0000-0000-00002E030000}"/>
    <cellStyle name="Currency 12 3 5" xfId="815" xr:uid="{00000000-0005-0000-0000-00002F030000}"/>
    <cellStyle name="Currency 12 3 5 2" xfId="816" xr:uid="{00000000-0005-0000-0000-000030030000}"/>
    <cellStyle name="Currency 12 3 5 3" xfId="817" xr:uid="{00000000-0005-0000-0000-000031030000}"/>
    <cellStyle name="Currency 12 3 6" xfId="818" xr:uid="{00000000-0005-0000-0000-000032030000}"/>
    <cellStyle name="Currency 12 3 7" xfId="819" xr:uid="{00000000-0005-0000-0000-000033030000}"/>
    <cellStyle name="Currency 12 3 8" xfId="820" xr:uid="{00000000-0005-0000-0000-000034030000}"/>
    <cellStyle name="Currency 12 4" xfId="821" xr:uid="{00000000-0005-0000-0000-000035030000}"/>
    <cellStyle name="Currency 12 4 2" xfId="822" xr:uid="{00000000-0005-0000-0000-000036030000}"/>
    <cellStyle name="Currency 12 4 2 2" xfId="823" xr:uid="{00000000-0005-0000-0000-000037030000}"/>
    <cellStyle name="Currency 12 4 2 2 2" xfId="824" xr:uid="{00000000-0005-0000-0000-000038030000}"/>
    <cellStyle name="Currency 12 4 2 2 3" xfId="825" xr:uid="{00000000-0005-0000-0000-000039030000}"/>
    <cellStyle name="Currency 12 4 2 3" xfId="826" xr:uid="{00000000-0005-0000-0000-00003A030000}"/>
    <cellStyle name="Currency 12 4 2 4" xfId="827" xr:uid="{00000000-0005-0000-0000-00003B030000}"/>
    <cellStyle name="Currency 12 4 3" xfId="828" xr:uid="{00000000-0005-0000-0000-00003C030000}"/>
    <cellStyle name="Currency 12 4 4" xfId="829" xr:uid="{00000000-0005-0000-0000-00003D030000}"/>
    <cellStyle name="Currency 12 4 5" xfId="830" xr:uid="{00000000-0005-0000-0000-00003E030000}"/>
    <cellStyle name="Currency 12 5" xfId="831" xr:uid="{00000000-0005-0000-0000-00003F030000}"/>
    <cellStyle name="Currency 12 5 2" xfId="832" xr:uid="{00000000-0005-0000-0000-000040030000}"/>
    <cellStyle name="Currency 12 5 3" xfId="833" xr:uid="{00000000-0005-0000-0000-000041030000}"/>
    <cellStyle name="Currency 12 5 4" xfId="834" xr:uid="{00000000-0005-0000-0000-000042030000}"/>
    <cellStyle name="Currency 12 6" xfId="835" xr:uid="{00000000-0005-0000-0000-000043030000}"/>
    <cellStyle name="Currency 12 7" xfId="836" xr:uid="{00000000-0005-0000-0000-000044030000}"/>
    <cellStyle name="Currency 12 8" xfId="837" xr:uid="{00000000-0005-0000-0000-000045030000}"/>
    <cellStyle name="Currency 13" xfId="838" xr:uid="{00000000-0005-0000-0000-000046030000}"/>
    <cellStyle name="Currency 13 2" xfId="839" xr:uid="{00000000-0005-0000-0000-000047030000}"/>
    <cellStyle name="Currency 13 2 2" xfId="840" xr:uid="{00000000-0005-0000-0000-000048030000}"/>
    <cellStyle name="Currency 13 2 2 2" xfId="841" xr:uid="{00000000-0005-0000-0000-000049030000}"/>
    <cellStyle name="Currency 13 2 3" xfId="842" xr:uid="{00000000-0005-0000-0000-00004A030000}"/>
    <cellStyle name="Currency 13 2 4" xfId="843" xr:uid="{00000000-0005-0000-0000-00004B030000}"/>
    <cellStyle name="Currency 13 3" xfId="844" xr:uid="{00000000-0005-0000-0000-00004C030000}"/>
    <cellStyle name="Currency 13 3 2" xfId="845" xr:uid="{00000000-0005-0000-0000-00004D030000}"/>
    <cellStyle name="Currency 13 3 2 2" xfId="846" xr:uid="{00000000-0005-0000-0000-00004E030000}"/>
    <cellStyle name="Currency 13 3 3" xfId="847" xr:uid="{00000000-0005-0000-0000-00004F030000}"/>
    <cellStyle name="Currency 13 3 3 2" xfId="848" xr:uid="{00000000-0005-0000-0000-000050030000}"/>
    <cellStyle name="Currency 13 3 4" xfId="849" xr:uid="{00000000-0005-0000-0000-000051030000}"/>
    <cellStyle name="Currency 13 3 5" xfId="850" xr:uid="{00000000-0005-0000-0000-000052030000}"/>
    <cellStyle name="Currency 13 4" xfId="851" xr:uid="{00000000-0005-0000-0000-000053030000}"/>
    <cellStyle name="Currency 13 4 2" xfId="852" xr:uid="{00000000-0005-0000-0000-000054030000}"/>
    <cellStyle name="Currency 13 4 3" xfId="853" xr:uid="{00000000-0005-0000-0000-000055030000}"/>
    <cellStyle name="Currency 13 5" xfId="854" xr:uid="{00000000-0005-0000-0000-000056030000}"/>
    <cellStyle name="Currency 13 5 2" xfId="855" xr:uid="{00000000-0005-0000-0000-000057030000}"/>
    <cellStyle name="Currency 13 6" xfId="856" xr:uid="{00000000-0005-0000-0000-000058030000}"/>
    <cellStyle name="Currency 13 6 2" xfId="857" xr:uid="{00000000-0005-0000-0000-000059030000}"/>
    <cellStyle name="Currency 14" xfId="858" xr:uid="{00000000-0005-0000-0000-00005A030000}"/>
    <cellStyle name="Currency 14 2" xfId="859" xr:uid="{00000000-0005-0000-0000-00005B030000}"/>
    <cellStyle name="Currency 14 2 2" xfId="860" xr:uid="{00000000-0005-0000-0000-00005C030000}"/>
    <cellStyle name="Currency 14 2 3" xfId="861" xr:uid="{00000000-0005-0000-0000-00005D030000}"/>
    <cellStyle name="Currency 14 3" xfId="862" xr:uid="{00000000-0005-0000-0000-00005E030000}"/>
    <cellStyle name="Currency 14 3 2" xfId="863" xr:uid="{00000000-0005-0000-0000-00005F030000}"/>
    <cellStyle name="Currency 14 3 3" xfId="864" xr:uid="{00000000-0005-0000-0000-000060030000}"/>
    <cellStyle name="Currency 14 4" xfId="865" xr:uid="{00000000-0005-0000-0000-000061030000}"/>
    <cellStyle name="Currency 14 4 2" xfId="866" xr:uid="{00000000-0005-0000-0000-000062030000}"/>
    <cellStyle name="Currency 14 4 3" xfId="867" xr:uid="{00000000-0005-0000-0000-000063030000}"/>
    <cellStyle name="Currency 14 5" xfId="868" xr:uid="{00000000-0005-0000-0000-000064030000}"/>
    <cellStyle name="Currency 14 6" xfId="869" xr:uid="{00000000-0005-0000-0000-000065030000}"/>
    <cellStyle name="Currency 14 7" xfId="870" xr:uid="{00000000-0005-0000-0000-000066030000}"/>
    <cellStyle name="Currency 15" xfId="871" xr:uid="{00000000-0005-0000-0000-000067030000}"/>
    <cellStyle name="Currency 15 2" xfId="872" xr:uid="{00000000-0005-0000-0000-000068030000}"/>
    <cellStyle name="Currency 15 2 2" xfId="873" xr:uid="{00000000-0005-0000-0000-000069030000}"/>
    <cellStyle name="Currency 15 2 2 2" xfId="874" xr:uid="{00000000-0005-0000-0000-00006A030000}"/>
    <cellStyle name="Currency 15 2 2 2 2" xfId="875" xr:uid="{00000000-0005-0000-0000-00006B030000}"/>
    <cellStyle name="Currency 15 2 2 2 3" xfId="876" xr:uid="{00000000-0005-0000-0000-00006C030000}"/>
    <cellStyle name="Currency 15 2 2 3" xfId="877" xr:uid="{00000000-0005-0000-0000-00006D030000}"/>
    <cellStyle name="Currency 15 2 2 4" xfId="878" xr:uid="{00000000-0005-0000-0000-00006E030000}"/>
    <cellStyle name="Currency 15 2 3" xfId="879" xr:uid="{00000000-0005-0000-0000-00006F030000}"/>
    <cellStyle name="Currency 15 2 3 2" xfId="880" xr:uid="{00000000-0005-0000-0000-000070030000}"/>
    <cellStyle name="Currency 15 2 3 3" xfId="881" xr:uid="{00000000-0005-0000-0000-000071030000}"/>
    <cellStyle name="Currency 15 2 4" xfId="882" xr:uid="{00000000-0005-0000-0000-000072030000}"/>
    <cellStyle name="Currency 15 2 4 2" xfId="883" xr:uid="{00000000-0005-0000-0000-000073030000}"/>
    <cellStyle name="Currency 15 2 4 3" xfId="884" xr:uid="{00000000-0005-0000-0000-000074030000}"/>
    <cellStyle name="Currency 15 2 4 4" xfId="885" xr:uid="{00000000-0005-0000-0000-000075030000}"/>
    <cellStyle name="Currency 15 3" xfId="886" xr:uid="{00000000-0005-0000-0000-000076030000}"/>
    <cellStyle name="Currency 15 3 2" xfId="887" xr:uid="{00000000-0005-0000-0000-000077030000}"/>
    <cellStyle name="Currency 15 3 2 2" xfId="888" xr:uid="{00000000-0005-0000-0000-000078030000}"/>
    <cellStyle name="Currency 15 3 2 2 2" xfId="889" xr:uid="{00000000-0005-0000-0000-000079030000}"/>
    <cellStyle name="Currency 15 3 2 2 3" xfId="890" xr:uid="{00000000-0005-0000-0000-00007A030000}"/>
    <cellStyle name="Currency 15 3 2 3" xfId="891" xr:uid="{00000000-0005-0000-0000-00007B030000}"/>
    <cellStyle name="Currency 15 3 3" xfId="892" xr:uid="{00000000-0005-0000-0000-00007C030000}"/>
    <cellStyle name="Currency 15 3 3 2" xfId="893" xr:uid="{00000000-0005-0000-0000-00007D030000}"/>
    <cellStyle name="Currency 15 3 3 2 2" xfId="894" xr:uid="{00000000-0005-0000-0000-00007E030000}"/>
    <cellStyle name="Currency 15 3 3 2 3" xfId="895" xr:uid="{00000000-0005-0000-0000-00007F030000}"/>
    <cellStyle name="Currency 15 3 3 3" xfId="896" xr:uid="{00000000-0005-0000-0000-000080030000}"/>
    <cellStyle name="Currency 15 3 3 3 2" xfId="897" xr:uid="{00000000-0005-0000-0000-000081030000}"/>
    <cellStyle name="Currency 15 3 3 3 3" xfId="898" xr:uid="{00000000-0005-0000-0000-000082030000}"/>
    <cellStyle name="Currency 15 3 3 4" xfId="899" xr:uid="{00000000-0005-0000-0000-000083030000}"/>
    <cellStyle name="Currency 15 3 4" xfId="900" xr:uid="{00000000-0005-0000-0000-000084030000}"/>
    <cellStyle name="Currency 15 3 4 2" xfId="901" xr:uid="{00000000-0005-0000-0000-000085030000}"/>
    <cellStyle name="Currency 15 3 4 3" xfId="902" xr:uid="{00000000-0005-0000-0000-000086030000}"/>
    <cellStyle name="Currency 15 3 5" xfId="903" xr:uid="{00000000-0005-0000-0000-000087030000}"/>
    <cellStyle name="Currency 15 3 5 2" xfId="904" xr:uid="{00000000-0005-0000-0000-000088030000}"/>
    <cellStyle name="Currency 15 3 5 3" xfId="905" xr:uid="{00000000-0005-0000-0000-000089030000}"/>
    <cellStyle name="Currency 15 3 6" xfId="906" xr:uid="{00000000-0005-0000-0000-00008A030000}"/>
    <cellStyle name="Currency 15 3 7" xfId="907" xr:uid="{00000000-0005-0000-0000-00008B030000}"/>
    <cellStyle name="Currency 15 3 8" xfId="908" xr:uid="{00000000-0005-0000-0000-00008C030000}"/>
    <cellStyle name="Currency 15 4" xfId="909" xr:uid="{00000000-0005-0000-0000-00008D030000}"/>
    <cellStyle name="Currency 15 4 2" xfId="910" xr:uid="{00000000-0005-0000-0000-00008E030000}"/>
    <cellStyle name="Currency 15 4 2 2" xfId="911" xr:uid="{00000000-0005-0000-0000-00008F030000}"/>
    <cellStyle name="Currency 15 4 2 2 2" xfId="912" xr:uid="{00000000-0005-0000-0000-000090030000}"/>
    <cellStyle name="Currency 15 4 2 2 3" xfId="913" xr:uid="{00000000-0005-0000-0000-000091030000}"/>
    <cellStyle name="Currency 15 4 2 3" xfId="914" xr:uid="{00000000-0005-0000-0000-000092030000}"/>
    <cellStyle name="Currency 15 4 2 4" xfId="915" xr:uid="{00000000-0005-0000-0000-000093030000}"/>
    <cellStyle name="Currency 15 4 3" xfId="916" xr:uid="{00000000-0005-0000-0000-000094030000}"/>
    <cellStyle name="Currency 15 4 4" xfId="917" xr:uid="{00000000-0005-0000-0000-000095030000}"/>
    <cellStyle name="Currency 15 4 5" xfId="918" xr:uid="{00000000-0005-0000-0000-000096030000}"/>
    <cellStyle name="Currency 15 5" xfId="919" xr:uid="{00000000-0005-0000-0000-000097030000}"/>
    <cellStyle name="Currency 15 5 2" xfId="920" xr:uid="{00000000-0005-0000-0000-000098030000}"/>
    <cellStyle name="Currency 15 5 3" xfId="921" xr:uid="{00000000-0005-0000-0000-000099030000}"/>
    <cellStyle name="Currency 15 5 4" xfId="922" xr:uid="{00000000-0005-0000-0000-00009A030000}"/>
    <cellStyle name="Currency 15 6" xfId="923" xr:uid="{00000000-0005-0000-0000-00009B030000}"/>
    <cellStyle name="Currency 15 7" xfId="924" xr:uid="{00000000-0005-0000-0000-00009C030000}"/>
    <cellStyle name="Currency 15 8" xfId="925" xr:uid="{00000000-0005-0000-0000-00009D030000}"/>
    <cellStyle name="Currency 16" xfId="926" xr:uid="{00000000-0005-0000-0000-00009E030000}"/>
    <cellStyle name="Currency 2" xfId="927" xr:uid="{00000000-0005-0000-0000-00009F030000}"/>
    <cellStyle name="Currency 2 10" xfId="928" xr:uid="{00000000-0005-0000-0000-0000A0030000}"/>
    <cellStyle name="Currency 2 10 10" xfId="929" xr:uid="{00000000-0005-0000-0000-0000A1030000}"/>
    <cellStyle name="Currency 2 10 10 2" xfId="930" xr:uid="{00000000-0005-0000-0000-0000A2030000}"/>
    <cellStyle name="Currency 2 10 10 2 2" xfId="931" xr:uid="{00000000-0005-0000-0000-0000A3030000}"/>
    <cellStyle name="Currency 2 10 10 3" xfId="932" xr:uid="{00000000-0005-0000-0000-0000A4030000}"/>
    <cellStyle name="Currency 2 10 11" xfId="933" xr:uid="{00000000-0005-0000-0000-0000A5030000}"/>
    <cellStyle name="Currency 2 10 11 2" xfId="934" xr:uid="{00000000-0005-0000-0000-0000A6030000}"/>
    <cellStyle name="Currency 2 10 12" xfId="935" xr:uid="{00000000-0005-0000-0000-0000A7030000}"/>
    <cellStyle name="Currency 2 10 12 2" xfId="936" xr:uid="{00000000-0005-0000-0000-0000A8030000}"/>
    <cellStyle name="Currency 2 10 13" xfId="937" xr:uid="{00000000-0005-0000-0000-0000A9030000}"/>
    <cellStyle name="Currency 2 10 14" xfId="938" xr:uid="{00000000-0005-0000-0000-0000AA030000}"/>
    <cellStyle name="Currency 2 10 15" xfId="939" xr:uid="{00000000-0005-0000-0000-0000AB030000}"/>
    <cellStyle name="Currency 2 10 2" xfId="940" xr:uid="{00000000-0005-0000-0000-0000AC030000}"/>
    <cellStyle name="Currency 2 10 2 2" xfId="941" xr:uid="{00000000-0005-0000-0000-0000AD030000}"/>
    <cellStyle name="Currency 2 10 2 2 2" xfId="942" xr:uid="{00000000-0005-0000-0000-0000AE030000}"/>
    <cellStyle name="Currency 2 10 2 2 3" xfId="943" xr:uid="{00000000-0005-0000-0000-0000AF030000}"/>
    <cellStyle name="Currency 2 10 2 2 3 2" xfId="944" xr:uid="{00000000-0005-0000-0000-0000B0030000}"/>
    <cellStyle name="Currency 2 10 2 2 3 3" xfId="945" xr:uid="{00000000-0005-0000-0000-0000B1030000}"/>
    <cellStyle name="Currency 2 10 2 2 4" xfId="946" xr:uid="{00000000-0005-0000-0000-0000B2030000}"/>
    <cellStyle name="Currency 2 10 2 2 4 2" xfId="947" xr:uid="{00000000-0005-0000-0000-0000B3030000}"/>
    <cellStyle name="Currency 2 10 2 2 4 2 2" xfId="948" xr:uid="{00000000-0005-0000-0000-0000B4030000}"/>
    <cellStyle name="Currency 2 10 2 2 4 3" xfId="949" xr:uid="{00000000-0005-0000-0000-0000B5030000}"/>
    <cellStyle name="Currency 2 10 2 2 5" xfId="950" xr:uid="{00000000-0005-0000-0000-0000B6030000}"/>
    <cellStyle name="Currency 2 10 2 2 5 2" xfId="951" xr:uid="{00000000-0005-0000-0000-0000B7030000}"/>
    <cellStyle name="Currency 2 10 2 2 5 2 2" xfId="952" xr:uid="{00000000-0005-0000-0000-0000B8030000}"/>
    <cellStyle name="Currency 2 10 2 2 5 3" xfId="953" xr:uid="{00000000-0005-0000-0000-0000B9030000}"/>
    <cellStyle name="Currency 2 10 2 2 6" xfId="954" xr:uid="{00000000-0005-0000-0000-0000BA030000}"/>
    <cellStyle name="Currency 2 10 2 2 6 2" xfId="955" xr:uid="{00000000-0005-0000-0000-0000BB030000}"/>
    <cellStyle name="Currency 2 10 2 2 6 2 2" xfId="956" xr:uid="{00000000-0005-0000-0000-0000BC030000}"/>
    <cellStyle name="Currency 2 10 2 2 6 3" xfId="957" xr:uid="{00000000-0005-0000-0000-0000BD030000}"/>
    <cellStyle name="Currency 2 10 2 2 7" xfId="958" xr:uid="{00000000-0005-0000-0000-0000BE030000}"/>
    <cellStyle name="Currency 2 10 2 2 7 2" xfId="959" xr:uid="{00000000-0005-0000-0000-0000BF030000}"/>
    <cellStyle name="Currency 2 10 2 2 8" xfId="960" xr:uid="{00000000-0005-0000-0000-0000C0030000}"/>
    <cellStyle name="Currency 2 10 2 2 8 2" xfId="961" xr:uid="{00000000-0005-0000-0000-0000C1030000}"/>
    <cellStyle name="Currency 2 10 2 2 9" xfId="962" xr:uid="{00000000-0005-0000-0000-0000C2030000}"/>
    <cellStyle name="Currency 2 10 2 3" xfId="963" xr:uid="{00000000-0005-0000-0000-0000C3030000}"/>
    <cellStyle name="Currency 2 10 2 3 2" xfId="964" xr:uid="{00000000-0005-0000-0000-0000C4030000}"/>
    <cellStyle name="Currency 2 10 2 3 3" xfId="965" xr:uid="{00000000-0005-0000-0000-0000C5030000}"/>
    <cellStyle name="Currency 2 10 2 3 3 2" xfId="966" xr:uid="{00000000-0005-0000-0000-0000C6030000}"/>
    <cellStyle name="Currency 2 10 2 3 3 3" xfId="967" xr:uid="{00000000-0005-0000-0000-0000C7030000}"/>
    <cellStyle name="Currency 2 10 2 3 4" xfId="968" xr:uid="{00000000-0005-0000-0000-0000C8030000}"/>
    <cellStyle name="Currency 2 10 2 3 4 2" xfId="969" xr:uid="{00000000-0005-0000-0000-0000C9030000}"/>
    <cellStyle name="Currency 2 10 2 3 4 2 2" xfId="970" xr:uid="{00000000-0005-0000-0000-0000CA030000}"/>
    <cellStyle name="Currency 2 10 2 3 4 3" xfId="971" xr:uid="{00000000-0005-0000-0000-0000CB030000}"/>
    <cellStyle name="Currency 2 10 2 3 5" xfId="972" xr:uid="{00000000-0005-0000-0000-0000CC030000}"/>
    <cellStyle name="Currency 2 10 2 3 5 2" xfId="973" xr:uid="{00000000-0005-0000-0000-0000CD030000}"/>
    <cellStyle name="Currency 2 10 2 3 5 2 2" xfId="974" xr:uid="{00000000-0005-0000-0000-0000CE030000}"/>
    <cellStyle name="Currency 2 10 2 3 5 3" xfId="975" xr:uid="{00000000-0005-0000-0000-0000CF030000}"/>
    <cellStyle name="Currency 2 10 2 3 6" xfId="976" xr:uid="{00000000-0005-0000-0000-0000D0030000}"/>
    <cellStyle name="Currency 2 10 2 3 6 2" xfId="977" xr:uid="{00000000-0005-0000-0000-0000D1030000}"/>
    <cellStyle name="Currency 2 10 2 3 6 2 2" xfId="978" xr:uid="{00000000-0005-0000-0000-0000D2030000}"/>
    <cellStyle name="Currency 2 10 2 3 6 3" xfId="979" xr:uid="{00000000-0005-0000-0000-0000D3030000}"/>
    <cellStyle name="Currency 2 10 2 3 7" xfId="980" xr:uid="{00000000-0005-0000-0000-0000D4030000}"/>
    <cellStyle name="Currency 2 10 2 3 7 2" xfId="981" xr:uid="{00000000-0005-0000-0000-0000D5030000}"/>
    <cellStyle name="Currency 2 10 2 3 8" xfId="982" xr:uid="{00000000-0005-0000-0000-0000D6030000}"/>
    <cellStyle name="Currency 2 10 2 3 8 2" xfId="983" xr:uid="{00000000-0005-0000-0000-0000D7030000}"/>
    <cellStyle name="Currency 2 10 2 3 9" xfId="984" xr:uid="{00000000-0005-0000-0000-0000D8030000}"/>
    <cellStyle name="Currency 2 10 2 4" xfId="985" xr:uid="{00000000-0005-0000-0000-0000D9030000}"/>
    <cellStyle name="Currency 2 10 2 4 2" xfId="986" xr:uid="{00000000-0005-0000-0000-0000DA030000}"/>
    <cellStyle name="Currency 2 10 2 4 3" xfId="987" xr:uid="{00000000-0005-0000-0000-0000DB030000}"/>
    <cellStyle name="Currency 2 10 2 4 3 2" xfId="988" xr:uid="{00000000-0005-0000-0000-0000DC030000}"/>
    <cellStyle name="Currency 2 10 2 4 3 2 2" xfId="989" xr:uid="{00000000-0005-0000-0000-0000DD030000}"/>
    <cellStyle name="Currency 2 10 2 4 3 3" xfId="990" xr:uid="{00000000-0005-0000-0000-0000DE030000}"/>
    <cellStyle name="Currency 2 10 2 4 4" xfId="991" xr:uid="{00000000-0005-0000-0000-0000DF030000}"/>
    <cellStyle name="Currency 2 10 2 4 4 2" xfId="992" xr:uid="{00000000-0005-0000-0000-0000E0030000}"/>
    <cellStyle name="Currency 2 10 2 4 4 2 2" xfId="993" xr:uid="{00000000-0005-0000-0000-0000E1030000}"/>
    <cellStyle name="Currency 2 10 2 4 4 3" xfId="994" xr:uid="{00000000-0005-0000-0000-0000E2030000}"/>
    <cellStyle name="Currency 2 10 2 4 5" xfId="995" xr:uid="{00000000-0005-0000-0000-0000E3030000}"/>
    <cellStyle name="Currency 2 10 2 4 5 2" xfId="996" xr:uid="{00000000-0005-0000-0000-0000E4030000}"/>
    <cellStyle name="Currency 2 10 2 4 5 2 2" xfId="997" xr:uid="{00000000-0005-0000-0000-0000E5030000}"/>
    <cellStyle name="Currency 2 10 2 4 5 3" xfId="998" xr:uid="{00000000-0005-0000-0000-0000E6030000}"/>
    <cellStyle name="Currency 2 10 2 4 6" xfId="999" xr:uid="{00000000-0005-0000-0000-0000E7030000}"/>
    <cellStyle name="Currency 2 10 2 4 6 2" xfId="1000" xr:uid="{00000000-0005-0000-0000-0000E8030000}"/>
    <cellStyle name="Currency 2 10 2 4 7" xfId="1001" xr:uid="{00000000-0005-0000-0000-0000E9030000}"/>
    <cellStyle name="Currency 2 10 2 4 7 2" xfId="1002" xr:uid="{00000000-0005-0000-0000-0000EA030000}"/>
    <cellStyle name="Currency 2 10 2 4 8" xfId="1003" xr:uid="{00000000-0005-0000-0000-0000EB030000}"/>
    <cellStyle name="Currency 2 10 2 4 9" xfId="1004" xr:uid="{00000000-0005-0000-0000-0000EC030000}"/>
    <cellStyle name="Currency 2 10 2 5" xfId="1005" xr:uid="{00000000-0005-0000-0000-0000ED030000}"/>
    <cellStyle name="Currency 2 10 2 5 2" xfId="1006" xr:uid="{00000000-0005-0000-0000-0000EE030000}"/>
    <cellStyle name="Currency 2 10 2 5 3" xfId="1007" xr:uid="{00000000-0005-0000-0000-0000EF030000}"/>
    <cellStyle name="Currency 2 10 2 6" xfId="1008" xr:uid="{00000000-0005-0000-0000-0000F0030000}"/>
    <cellStyle name="Currency 2 10 2 6 2" xfId="1009" xr:uid="{00000000-0005-0000-0000-0000F1030000}"/>
    <cellStyle name="Currency 2 10 2 6 2 2" xfId="1010" xr:uid="{00000000-0005-0000-0000-0000F2030000}"/>
    <cellStyle name="Currency 2 10 2 6 2 2 2" xfId="1011" xr:uid="{00000000-0005-0000-0000-0000F3030000}"/>
    <cellStyle name="Currency 2 10 2 6 2 3" xfId="1012" xr:uid="{00000000-0005-0000-0000-0000F4030000}"/>
    <cellStyle name="Currency 2 10 2 6 3" xfId="1013" xr:uid="{00000000-0005-0000-0000-0000F5030000}"/>
    <cellStyle name="Currency 2 10 2 6 3 2" xfId="1014" xr:uid="{00000000-0005-0000-0000-0000F6030000}"/>
    <cellStyle name="Currency 2 10 2 6 3 2 2" xfId="1015" xr:uid="{00000000-0005-0000-0000-0000F7030000}"/>
    <cellStyle name="Currency 2 10 2 6 3 3" xfId="1016" xr:uid="{00000000-0005-0000-0000-0000F8030000}"/>
    <cellStyle name="Currency 2 10 2 6 4" xfId="1017" xr:uid="{00000000-0005-0000-0000-0000F9030000}"/>
    <cellStyle name="Currency 2 10 2 6 4 2" xfId="1018" xr:uid="{00000000-0005-0000-0000-0000FA030000}"/>
    <cellStyle name="Currency 2 10 2 6 4 2 2" xfId="1019" xr:uid="{00000000-0005-0000-0000-0000FB030000}"/>
    <cellStyle name="Currency 2 10 2 6 4 3" xfId="1020" xr:uid="{00000000-0005-0000-0000-0000FC030000}"/>
    <cellStyle name="Currency 2 10 2 6 5" xfId="1021" xr:uid="{00000000-0005-0000-0000-0000FD030000}"/>
    <cellStyle name="Currency 2 10 2 6 5 2" xfId="1022" xr:uid="{00000000-0005-0000-0000-0000FE030000}"/>
    <cellStyle name="Currency 2 10 2 6 6" xfId="1023" xr:uid="{00000000-0005-0000-0000-0000FF030000}"/>
    <cellStyle name="Currency 2 10 2 6 6 2" xfId="1024" xr:uid="{00000000-0005-0000-0000-000000040000}"/>
    <cellStyle name="Currency 2 10 2 6 7" xfId="1025" xr:uid="{00000000-0005-0000-0000-000001040000}"/>
    <cellStyle name="Currency 2 10 2 7" xfId="1026" xr:uid="{00000000-0005-0000-0000-000002040000}"/>
    <cellStyle name="Currency 2 10 2 7 2" xfId="1027" xr:uid="{00000000-0005-0000-0000-000003040000}"/>
    <cellStyle name="Currency 2 10 2 7 2 2" xfId="1028" xr:uid="{00000000-0005-0000-0000-000004040000}"/>
    <cellStyle name="Currency 2 10 2 7 3" xfId="1029" xr:uid="{00000000-0005-0000-0000-000005040000}"/>
    <cellStyle name="Currency 2 10 2 8" xfId="1030" xr:uid="{00000000-0005-0000-0000-000006040000}"/>
    <cellStyle name="Currency 2 10 2 8 2" xfId="1031" xr:uid="{00000000-0005-0000-0000-000007040000}"/>
    <cellStyle name="Currency 2 10 2 8 2 2" xfId="1032" xr:uid="{00000000-0005-0000-0000-000008040000}"/>
    <cellStyle name="Currency 2 10 2 8 3" xfId="1033" xr:uid="{00000000-0005-0000-0000-000009040000}"/>
    <cellStyle name="Currency 2 10 3" xfId="1034" xr:uid="{00000000-0005-0000-0000-00000A040000}"/>
    <cellStyle name="Currency 2 10 3 10" xfId="1035" xr:uid="{00000000-0005-0000-0000-00000B040000}"/>
    <cellStyle name="Currency 2 10 3 2" xfId="1036" xr:uid="{00000000-0005-0000-0000-00000C040000}"/>
    <cellStyle name="Currency 2 10 3 2 2" xfId="1037" xr:uid="{00000000-0005-0000-0000-00000D040000}"/>
    <cellStyle name="Currency 2 10 3 2 3" xfId="1038" xr:uid="{00000000-0005-0000-0000-00000E040000}"/>
    <cellStyle name="Currency 2 10 3 2 3 2" xfId="1039" xr:uid="{00000000-0005-0000-0000-00000F040000}"/>
    <cellStyle name="Currency 2 10 3 2 3 3" xfId="1040" xr:uid="{00000000-0005-0000-0000-000010040000}"/>
    <cellStyle name="Currency 2 10 3 2 4" xfId="1041" xr:uid="{00000000-0005-0000-0000-000011040000}"/>
    <cellStyle name="Currency 2 10 3 2 4 2" xfId="1042" xr:uid="{00000000-0005-0000-0000-000012040000}"/>
    <cellStyle name="Currency 2 10 3 2 4 2 2" xfId="1043" xr:uid="{00000000-0005-0000-0000-000013040000}"/>
    <cellStyle name="Currency 2 10 3 2 4 3" xfId="1044" xr:uid="{00000000-0005-0000-0000-000014040000}"/>
    <cellStyle name="Currency 2 10 3 2 5" xfId="1045" xr:uid="{00000000-0005-0000-0000-000015040000}"/>
    <cellStyle name="Currency 2 10 3 2 5 2" xfId="1046" xr:uid="{00000000-0005-0000-0000-000016040000}"/>
    <cellStyle name="Currency 2 10 3 2 5 2 2" xfId="1047" xr:uid="{00000000-0005-0000-0000-000017040000}"/>
    <cellStyle name="Currency 2 10 3 2 5 3" xfId="1048" xr:uid="{00000000-0005-0000-0000-000018040000}"/>
    <cellStyle name="Currency 2 10 3 2 6" xfId="1049" xr:uid="{00000000-0005-0000-0000-000019040000}"/>
    <cellStyle name="Currency 2 10 3 2 6 2" xfId="1050" xr:uid="{00000000-0005-0000-0000-00001A040000}"/>
    <cellStyle name="Currency 2 10 3 2 6 2 2" xfId="1051" xr:uid="{00000000-0005-0000-0000-00001B040000}"/>
    <cellStyle name="Currency 2 10 3 2 6 3" xfId="1052" xr:uid="{00000000-0005-0000-0000-00001C040000}"/>
    <cellStyle name="Currency 2 10 3 2 7" xfId="1053" xr:uid="{00000000-0005-0000-0000-00001D040000}"/>
    <cellStyle name="Currency 2 10 3 2 7 2" xfId="1054" xr:uid="{00000000-0005-0000-0000-00001E040000}"/>
    <cellStyle name="Currency 2 10 3 2 8" xfId="1055" xr:uid="{00000000-0005-0000-0000-00001F040000}"/>
    <cellStyle name="Currency 2 10 3 2 8 2" xfId="1056" xr:uid="{00000000-0005-0000-0000-000020040000}"/>
    <cellStyle name="Currency 2 10 3 2 9" xfId="1057" xr:uid="{00000000-0005-0000-0000-000021040000}"/>
    <cellStyle name="Currency 2 10 3 3" xfId="1058" xr:uid="{00000000-0005-0000-0000-000022040000}"/>
    <cellStyle name="Currency 2 10 3 4" xfId="1059" xr:uid="{00000000-0005-0000-0000-000023040000}"/>
    <cellStyle name="Currency 2 10 3 4 2" xfId="1060" xr:uid="{00000000-0005-0000-0000-000024040000}"/>
    <cellStyle name="Currency 2 10 3 4 3" xfId="1061" xr:uid="{00000000-0005-0000-0000-000025040000}"/>
    <cellStyle name="Currency 2 10 3 5" xfId="1062" xr:uid="{00000000-0005-0000-0000-000026040000}"/>
    <cellStyle name="Currency 2 10 3 5 2" xfId="1063" xr:uid="{00000000-0005-0000-0000-000027040000}"/>
    <cellStyle name="Currency 2 10 3 5 2 2" xfId="1064" xr:uid="{00000000-0005-0000-0000-000028040000}"/>
    <cellStyle name="Currency 2 10 3 5 3" xfId="1065" xr:uid="{00000000-0005-0000-0000-000029040000}"/>
    <cellStyle name="Currency 2 10 3 6" xfId="1066" xr:uid="{00000000-0005-0000-0000-00002A040000}"/>
    <cellStyle name="Currency 2 10 3 6 2" xfId="1067" xr:uid="{00000000-0005-0000-0000-00002B040000}"/>
    <cellStyle name="Currency 2 10 3 6 2 2" xfId="1068" xr:uid="{00000000-0005-0000-0000-00002C040000}"/>
    <cellStyle name="Currency 2 10 3 6 3" xfId="1069" xr:uid="{00000000-0005-0000-0000-00002D040000}"/>
    <cellStyle name="Currency 2 10 3 7" xfId="1070" xr:uid="{00000000-0005-0000-0000-00002E040000}"/>
    <cellStyle name="Currency 2 10 3 7 2" xfId="1071" xr:uid="{00000000-0005-0000-0000-00002F040000}"/>
    <cellStyle name="Currency 2 10 3 7 2 2" xfId="1072" xr:uid="{00000000-0005-0000-0000-000030040000}"/>
    <cellStyle name="Currency 2 10 3 7 3" xfId="1073" xr:uid="{00000000-0005-0000-0000-000031040000}"/>
    <cellStyle name="Currency 2 10 3 8" xfId="1074" xr:uid="{00000000-0005-0000-0000-000032040000}"/>
    <cellStyle name="Currency 2 10 3 8 2" xfId="1075" xr:uid="{00000000-0005-0000-0000-000033040000}"/>
    <cellStyle name="Currency 2 10 3 9" xfId="1076" xr:uid="{00000000-0005-0000-0000-000034040000}"/>
    <cellStyle name="Currency 2 10 3 9 2" xfId="1077" xr:uid="{00000000-0005-0000-0000-000035040000}"/>
    <cellStyle name="Currency 2 10 4" xfId="1078" xr:uid="{00000000-0005-0000-0000-000036040000}"/>
    <cellStyle name="Currency 2 10 4 2" xfId="1079" xr:uid="{00000000-0005-0000-0000-000037040000}"/>
    <cellStyle name="Currency 2 10 4 2 10" xfId="1080" xr:uid="{00000000-0005-0000-0000-000038040000}"/>
    <cellStyle name="Currency 2 10 4 2 2" xfId="1081" xr:uid="{00000000-0005-0000-0000-000039040000}"/>
    <cellStyle name="Currency 2 10 4 2 3" xfId="1082" xr:uid="{00000000-0005-0000-0000-00003A040000}"/>
    <cellStyle name="Currency 2 10 4 2 4" xfId="1083" xr:uid="{00000000-0005-0000-0000-00003B040000}"/>
    <cellStyle name="Currency 2 10 4 2 4 2" xfId="1084" xr:uid="{00000000-0005-0000-0000-00003C040000}"/>
    <cellStyle name="Currency 2 10 4 2 4 2 2" xfId="1085" xr:uid="{00000000-0005-0000-0000-00003D040000}"/>
    <cellStyle name="Currency 2 10 4 2 4 3" xfId="1086" xr:uid="{00000000-0005-0000-0000-00003E040000}"/>
    <cellStyle name="Currency 2 10 4 2 5" xfId="1087" xr:uid="{00000000-0005-0000-0000-00003F040000}"/>
    <cellStyle name="Currency 2 10 4 2 5 2" xfId="1088" xr:uid="{00000000-0005-0000-0000-000040040000}"/>
    <cellStyle name="Currency 2 10 4 2 5 2 2" xfId="1089" xr:uid="{00000000-0005-0000-0000-000041040000}"/>
    <cellStyle name="Currency 2 10 4 2 5 3" xfId="1090" xr:uid="{00000000-0005-0000-0000-000042040000}"/>
    <cellStyle name="Currency 2 10 4 2 6" xfId="1091" xr:uid="{00000000-0005-0000-0000-000043040000}"/>
    <cellStyle name="Currency 2 10 4 2 6 2" xfId="1092" xr:uid="{00000000-0005-0000-0000-000044040000}"/>
    <cellStyle name="Currency 2 10 4 2 6 2 2" xfId="1093" xr:uid="{00000000-0005-0000-0000-000045040000}"/>
    <cellStyle name="Currency 2 10 4 2 6 3" xfId="1094" xr:uid="{00000000-0005-0000-0000-000046040000}"/>
    <cellStyle name="Currency 2 10 4 2 7" xfId="1095" xr:uid="{00000000-0005-0000-0000-000047040000}"/>
    <cellStyle name="Currency 2 10 4 2 7 2" xfId="1096" xr:uid="{00000000-0005-0000-0000-000048040000}"/>
    <cellStyle name="Currency 2 10 4 2 8" xfId="1097" xr:uid="{00000000-0005-0000-0000-000049040000}"/>
    <cellStyle name="Currency 2 10 4 2 8 2" xfId="1098" xr:uid="{00000000-0005-0000-0000-00004A040000}"/>
    <cellStyle name="Currency 2 10 4 2 9" xfId="1099" xr:uid="{00000000-0005-0000-0000-00004B040000}"/>
    <cellStyle name="Currency 2 10 4 3" xfId="1100" xr:uid="{00000000-0005-0000-0000-00004C040000}"/>
    <cellStyle name="Currency 2 10 4 4" xfId="1101" xr:uid="{00000000-0005-0000-0000-00004D040000}"/>
    <cellStyle name="Currency 2 10 4 4 2" xfId="1102" xr:uid="{00000000-0005-0000-0000-00004E040000}"/>
    <cellStyle name="Currency 2 10 4 4 2 2" xfId="1103" xr:uid="{00000000-0005-0000-0000-00004F040000}"/>
    <cellStyle name="Currency 2 10 4 4 3" xfId="1104" xr:uid="{00000000-0005-0000-0000-000050040000}"/>
    <cellStyle name="Currency 2 10 4 5" xfId="1105" xr:uid="{00000000-0005-0000-0000-000051040000}"/>
    <cellStyle name="Currency 2 10 4 5 2" xfId="1106" xr:uid="{00000000-0005-0000-0000-000052040000}"/>
    <cellStyle name="Currency 2 10 4 5 2 2" xfId="1107" xr:uid="{00000000-0005-0000-0000-000053040000}"/>
    <cellStyle name="Currency 2 10 4 5 3" xfId="1108" xr:uid="{00000000-0005-0000-0000-000054040000}"/>
    <cellStyle name="Currency 2 10 5" xfId="1109" xr:uid="{00000000-0005-0000-0000-000055040000}"/>
    <cellStyle name="Currency 2 10 5 2" xfId="1110" xr:uid="{00000000-0005-0000-0000-000056040000}"/>
    <cellStyle name="Currency 2 10 5 3" xfId="1111" xr:uid="{00000000-0005-0000-0000-000057040000}"/>
    <cellStyle name="Currency 2 10 5 3 2" xfId="1112" xr:uid="{00000000-0005-0000-0000-000058040000}"/>
    <cellStyle name="Currency 2 10 5 3 3" xfId="1113" xr:uid="{00000000-0005-0000-0000-000059040000}"/>
    <cellStyle name="Currency 2 10 5 4" xfId="1114" xr:uid="{00000000-0005-0000-0000-00005A040000}"/>
    <cellStyle name="Currency 2 10 5 4 2" xfId="1115" xr:uid="{00000000-0005-0000-0000-00005B040000}"/>
    <cellStyle name="Currency 2 10 5 4 2 2" xfId="1116" xr:uid="{00000000-0005-0000-0000-00005C040000}"/>
    <cellStyle name="Currency 2 10 5 4 3" xfId="1117" xr:uid="{00000000-0005-0000-0000-00005D040000}"/>
    <cellStyle name="Currency 2 10 5 5" xfId="1118" xr:uid="{00000000-0005-0000-0000-00005E040000}"/>
    <cellStyle name="Currency 2 10 5 5 2" xfId="1119" xr:uid="{00000000-0005-0000-0000-00005F040000}"/>
    <cellStyle name="Currency 2 10 5 5 2 2" xfId="1120" xr:uid="{00000000-0005-0000-0000-000060040000}"/>
    <cellStyle name="Currency 2 10 5 5 3" xfId="1121" xr:uid="{00000000-0005-0000-0000-000061040000}"/>
    <cellStyle name="Currency 2 10 5 6" xfId="1122" xr:uid="{00000000-0005-0000-0000-000062040000}"/>
    <cellStyle name="Currency 2 10 5 6 2" xfId="1123" xr:uid="{00000000-0005-0000-0000-000063040000}"/>
    <cellStyle name="Currency 2 10 5 6 2 2" xfId="1124" xr:uid="{00000000-0005-0000-0000-000064040000}"/>
    <cellStyle name="Currency 2 10 5 6 3" xfId="1125" xr:uid="{00000000-0005-0000-0000-000065040000}"/>
    <cellStyle name="Currency 2 10 5 7" xfId="1126" xr:uid="{00000000-0005-0000-0000-000066040000}"/>
    <cellStyle name="Currency 2 10 5 7 2" xfId="1127" xr:uid="{00000000-0005-0000-0000-000067040000}"/>
    <cellStyle name="Currency 2 10 5 8" xfId="1128" xr:uid="{00000000-0005-0000-0000-000068040000}"/>
    <cellStyle name="Currency 2 10 5 8 2" xfId="1129" xr:uid="{00000000-0005-0000-0000-000069040000}"/>
    <cellStyle name="Currency 2 10 5 9" xfId="1130" xr:uid="{00000000-0005-0000-0000-00006A040000}"/>
    <cellStyle name="Currency 2 10 6" xfId="1131" xr:uid="{00000000-0005-0000-0000-00006B040000}"/>
    <cellStyle name="Currency 2 10 6 2" xfId="1132" xr:uid="{00000000-0005-0000-0000-00006C040000}"/>
    <cellStyle name="Currency 2 10 6 3" xfId="1133" xr:uid="{00000000-0005-0000-0000-00006D040000}"/>
    <cellStyle name="Currency 2 10 7" xfId="1134" xr:uid="{00000000-0005-0000-0000-00006E040000}"/>
    <cellStyle name="Currency 2 10 8" xfId="1135" xr:uid="{00000000-0005-0000-0000-00006F040000}"/>
    <cellStyle name="Currency 2 10 8 2" xfId="1136" xr:uid="{00000000-0005-0000-0000-000070040000}"/>
    <cellStyle name="Currency 2 10 8 2 2" xfId="1137" xr:uid="{00000000-0005-0000-0000-000071040000}"/>
    <cellStyle name="Currency 2 10 8 3" xfId="1138" xr:uid="{00000000-0005-0000-0000-000072040000}"/>
    <cellStyle name="Currency 2 10 8 4" xfId="1139" xr:uid="{00000000-0005-0000-0000-000073040000}"/>
    <cellStyle name="Currency 2 10 9" xfId="1140" xr:uid="{00000000-0005-0000-0000-000074040000}"/>
    <cellStyle name="Currency 2 10 9 2" xfId="1141" xr:uid="{00000000-0005-0000-0000-000075040000}"/>
    <cellStyle name="Currency 2 10 9 2 2" xfId="1142" xr:uid="{00000000-0005-0000-0000-000076040000}"/>
    <cellStyle name="Currency 2 10 9 3" xfId="1143" xr:uid="{00000000-0005-0000-0000-000077040000}"/>
    <cellStyle name="Currency 2 11" xfId="1144" xr:uid="{00000000-0005-0000-0000-000078040000}"/>
    <cellStyle name="Currency 2 11 2" xfId="1145" xr:uid="{00000000-0005-0000-0000-000079040000}"/>
    <cellStyle name="Currency 2 11 2 2" xfId="1146" xr:uid="{00000000-0005-0000-0000-00007A040000}"/>
    <cellStyle name="Currency 2 11 2 3" xfId="1147" xr:uid="{00000000-0005-0000-0000-00007B040000}"/>
    <cellStyle name="Currency 2 11 2 3 2" xfId="1148" xr:uid="{00000000-0005-0000-0000-00007C040000}"/>
    <cellStyle name="Currency 2 11 2 3 3" xfId="1149" xr:uid="{00000000-0005-0000-0000-00007D040000}"/>
    <cellStyle name="Currency 2 11 2 4" xfId="1150" xr:uid="{00000000-0005-0000-0000-00007E040000}"/>
    <cellStyle name="Currency 2 11 2 4 2" xfId="1151" xr:uid="{00000000-0005-0000-0000-00007F040000}"/>
    <cellStyle name="Currency 2 11 2 4 2 2" xfId="1152" xr:uid="{00000000-0005-0000-0000-000080040000}"/>
    <cellStyle name="Currency 2 11 2 4 3" xfId="1153" xr:uid="{00000000-0005-0000-0000-000081040000}"/>
    <cellStyle name="Currency 2 11 2 5" xfId="1154" xr:uid="{00000000-0005-0000-0000-000082040000}"/>
    <cellStyle name="Currency 2 11 2 5 2" xfId="1155" xr:uid="{00000000-0005-0000-0000-000083040000}"/>
    <cellStyle name="Currency 2 11 2 5 2 2" xfId="1156" xr:uid="{00000000-0005-0000-0000-000084040000}"/>
    <cellStyle name="Currency 2 11 2 5 3" xfId="1157" xr:uid="{00000000-0005-0000-0000-000085040000}"/>
    <cellStyle name="Currency 2 11 2 6" xfId="1158" xr:uid="{00000000-0005-0000-0000-000086040000}"/>
    <cellStyle name="Currency 2 11 2 6 2" xfId="1159" xr:uid="{00000000-0005-0000-0000-000087040000}"/>
    <cellStyle name="Currency 2 11 2 6 2 2" xfId="1160" xr:uid="{00000000-0005-0000-0000-000088040000}"/>
    <cellStyle name="Currency 2 11 2 6 3" xfId="1161" xr:uid="{00000000-0005-0000-0000-000089040000}"/>
    <cellStyle name="Currency 2 11 2 7" xfId="1162" xr:uid="{00000000-0005-0000-0000-00008A040000}"/>
    <cellStyle name="Currency 2 11 2 7 2" xfId="1163" xr:uid="{00000000-0005-0000-0000-00008B040000}"/>
    <cellStyle name="Currency 2 11 2 8" xfId="1164" xr:uid="{00000000-0005-0000-0000-00008C040000}"/>
    <cellStyle name="Currency 2 11 2 8 2" xfId="1165" xr:uid="{00000000-0005-0000-0000-00008D040000}"/>
    <cellStyle name="Currency 2 11 2 9" xfId="1166" xr:uid="{00000000-0005-0000-0000-00008E040000}"/>
    <cellStyle name="Currency 2 11 3" xfId="1167" xr:uid="{00000000-0005-0000-0000-00008F040000}"/>
    <cellStyle name="Currency 2 11 3 2" xfId="1168" xr:uid="{00000000-0005-0000-0000-000090040000}"/>
    <cellStyle name="Currency 2 11 3 3" xfId="1169" xr:uid="{00000000-0005-0000-0000-000091040000}"/>
    <cellStyle name="Currency 2 11 3 3 2" xfId="1170" xr:uid="{00000000-0005-0000-0000-000092040000}"/>
    <cellStyle name="Currency 2 11 3 3 3" xfId="1171" xr:uid="{00000000-0005-0000-0000-000093040000}"/>
    <cellStyle name="Currency 2 11 3 4" xfId="1172" xr:uid="{00000000-0005-0000-0000-000094040000}"/>
    <cellStyle name="Currency 2 11 3 4 2" xfId="1173" xr:uid="{00000000-0005-0000-0000-000095040000}"/>
    <cellStyle name="Currency 2 11 3 4 2 2" xfId="1174" xr:uid="{00000000-0005-0000-0000-000096040000}"/>
    <cellStyle name="Currency 2 11 3 4 3" xfId="1175" xr:uid="{00000000-0005-0000-0000-000097040000}"/>
    <cellStyle name="Currency 2 11 3 5" xfId="1176" xr:uid="{00000000-0005-0000-0000-000098040000}"/>
    <cellStyle name="Currency 2 11 3 5 2" xfId="1177" xr:uid="{00000000-0005-0000-0000-000099040000}"/>
    <cellStyle name="Currency 2 11 3 5 2 2" xfId="1178" xr:uid="{00000000-0005-0000-0000-00009A040000}"/>
    <cellStyle name="Currency 2 11 3 5 3" xfId="1179" xr:uid="{00000000-0005-0000-0000-00009B040000}"/>
    <cellStyle name="Currency 2 11 3 6" xfId="1180" xr:uid="{00000000-0005-0000-0000-00009C040000}"/>
    <cellStyle name="Currency 2 11 3 6 2" xfId="1181" xr:uid="{00000000-0005-0000-0000-00009D040000}"/>
    <cellStyle name="Currency 2 11 3 6 2 2" xfId="1182" xr:uid="{00000000-0005-0000-0000-00009E040000}"/>
    <cellStyle name="Currency 2 11 3 6 3" xfId="1183" xr:uid="{00000000-0005-0000-0000-00009F040000}"/>
    <cellStyle name="Currency 2 11 3 7" xfId="1184" xr:uid="{00000000-0005-0000-0000-0000A0040000}"/>
    <cellStyle name="Currency 2 11 3 7 2" xfId="1185" xr:uid="{00000000-0005-0000-0000-0000A1040000}"/>
    <cellStyle name="Currency 2 11 3 8" xfId="1186" xr:uid="{00000000-0005-0000-0000-0000A2040000}"/>
    <cellStyle name="Currency 2 11 3 8 2" xfId="1187" xr:uid="{00000000-0005-0000-0000-0000A3040000}"/>
    <cellStyle name="Currency 2 11 3 9" xfId="1188" xr:uid="{00000000-0005-0000-0000-0000A4040000}"/>
    <cellStyle name="Currency 2 11 4" xfId="1189" xr:uid="{00000000-0005-0000-0000-0000A5040000}"/>
    <cellStyle name="Currency 2 11 4 2" xfId="1190" xr:uid="{00000000-0005-0000-0000-0000A6040000}"/>
    <cellStyle name="Currency 2 11 4 3" xfId="1191" xr:uid="{00000000-0005-0000-0000-0000A7040000}"/>
    <cellStyle name="Currency 2 11 4 3 2" xfId="1192" xr:uid="{00000000-0005-0000-0000-0000A8040000}"/>
    <cellStyle name="Currency 2 11 4 3 2 2" xfId="1193" xr:uid="{00000000-0005-0000-0000-0000A9040000}"/>
    <cellStyle name="Currency 2 11 4 3 3" xfId="1194" xr:uid="{00000000-0005-0000-0000-0000AA040000}"/>
    <cellStyle name="Currency 2 11 4 4" xfId="1195" xr:uid="{00000000-0005-0000-0000-0000AB040000}"/>
    <cellStyle name="Currency 2 11 4 4 2" xfId="1196" xr:uid="{00000000-0005-0000-0000-0000AC040000}"/>
    <cellStyle name="Currency 2 11 4 4 2 2" xfId="1197" xr:uid="{00000000-0005-0000-0000-0000AD040000}"/>
    <cellStyle name="Currency 2 11 4 4 3" xfId="1198" xr:uid="{00000000-0005-0000-0000-0000AE040000}"/>
    <cellStyle name="Currency 2 11 4 5" xfId="1199" xr:uid="{00000000-0005-0000-0000-0000AF040000}"/>
    <cellStyle name="Currency 2 11 4 5 2" xfId="1200" xr:uid="{00000000-0005-0000-0000-0000B0040000}"/>
    <cellStyle name="Currency 2 11 4 5 2 2" xfId="1201" xr:uid="{00000000-0005-0000-0000-0000B1040000}"/>
    <cellStyle name="Currency 2 11 4 5 3" xfId="1202" xr:uid="{00000000-0005-0000-0000-0000B2040000}"/>
    <cellStyle name="Currency 2 11 4 6" xfId="1203" xr:uid="{00000000-0005-0000-0000-0000B3040000}"/>
    <cellStyle name="Currency 2 11 4 6 2" xfId="1204" xr:uid="{00000000-0005-0000-0000-0000B4040000}"/>
    <cellStyle name="Currency 2 11 4 7" xfId="1205" xr:uid="{00000000-0005-0000-0000-0000B5040000}"/>
    <cellStyle name="Currency 2 11 4 7 2" xfId="1206" xr:uid="{00000000-0005-0000-0000-0000B6040000}"/>
    <cellStyle name="Currency 2 11 4 8" xfId="1207" xr:uid="{00000000-0005-0000-0000-0000B7040000}"/>
    <cellStyle name="Currency 2 11 4 9" xfId="1208" xr:uid="{00000000-0005-0000-0000-0000B8040000}"/>
    <cellStyle name="Currency 2 11 5" xfId="1209" xr:uid="{00000000-0005-0000-0000-0000B9040000}"/>
    <cellStyle name="Currency 2 11 5 2" xfId="1210" xr:uid="{00000000-0005-0000-0000-0000BA040000}"/>
    <cellStyle name="Currency 2 11 5 3" xfId="1211" xr:uid="{00000000-0005-0000-0000-0000BB040000}"/>
    <cellStyle name="Currency 2 11 6" xfId="1212" xr:uid="{00000000-0005-0000-0000-0000BC040000}"/>
    <cellStyle name="Currency 2 11 6 2" xfId="1213" xr:uid="{00000000-0005-0000-0000-0000BD040000}"/>
    <cellStyle name="Currency 2 11 6 2 2" xfId="1214" xr:uid="{00000000-0005-0000-0000-0000BE040000}"/>
    <cellStyle name="Currency 2 11 6 2 2 2" xfId="1215" xr:uid="{00000000-0005-0000-0000-0000BF040000}"/>
    <cellStyle name="Currency 2 11 6 2 3" xfId="1216" xr:uid="{00000000-0005-0000-0000-0000C0040000}"/>
    <cellStyle name="Currency 2 11 6 3" xfId="1217" xr:uid="{00000000-0005-0000-0000-0000C1040000}"/>
    <cellStyle name="Currency 2 11 6 3 2" xfId="1218" xr:uid="{00000000-0005-0000-0000-0000C2040000}"/>
    <cellStyle name="Currency 2 11 6 3 2 2" xfId="1219" xr:uid="{00000000-0005-0000-0000-0000C3040000}"/>
    <cellStyle name="Currency 2 11 6 3 3" xfId="1220" xr:uid="{00000000-0005-0000-0000-0000C4040000}"/>
    <cellStyle name="Currency 2 11 6 4" xfId="1221" xr:uid="{00000000-0005-0000-0000-0000C5040000}"/>
    <cellStyle name="Currency 2 11 6 4 2" xfId="1222" xr:uid="{00000000-0005-0000-0000-0000C6040000}"/>
    <cellStyle name="Currency 2 11 6 4 2 2" xfId="1223" xr:uid="{00000000-0005-0000-0000-0000C7040000}"/>
    <cellStyle name="Currency 2 11 6 4 3" xfId="1224" xr:uid="{00000000-0005-0000-0000-0000C8040000}"/>
    <cellStyle name="Currency 2 11 6 5" xfId="1225" xr:uid="{00000000-0005-0000-0000-0000C9040000}"/>
    <cellStyle name="Currency 2 11 6 5 2" xfId="1226" xr:uid="{00000000-0005-0000-0000-0000CA040000}"/>
    <cellStyle name="Currency 2 11 6 6" xfId="1227" xr:uid="{00000000-0005-0000-0000-0000CB040000}"/>
    <cellStyle name="Currency 2 11 6 6 2" xfId="1228" xr:uid="{00000000-0005-0000-0000-0000CC040000}"/>
    <cellStyle name="Currency 2 11 6 7" xfId="1229" xr:uid="{00000000-0005-0000-0000-0000CD040000}"/>
    <cellStyle name="Currency 2 11 7" xfId="1230" xr:uid="{00000000-0005-0000-0000-0000CE040000}"/>
    <cellStyle name="Currency 2 11 7 2" xfId="1231" xr:uid="{00000000-0005-0000-0000-0000CF040000}"/>
    <cellStyle name="Currency 2 11 7 2 2" xfId="1232" xr:uid="{00000000-0005-0000-0000-0000D0040000}"/>
    <cellStyle name="Currency 2 11 7 3" xfId="1233" xr:uid="{00000000-0005-0000-0000-0000D1040000}"/>
    <cellStyle name="Currency 2 11 8" xfId="1234" xr:uid="{00000000-0005-0000-0000-0000D2040000}"/>
    <cellStyle name="Currency 2 11 8 2" xfId="1235" xr:uid="{00000000-0005-0000-0000-0000D3040000}"/>
    <cellStyle name="Currency 2 11 8 2 2" xfId="1236" xr:uid="{00000000-0005-0000-0000-0000D4040000}"/>
    <cellStyle name="Currency 2 11 8 3" xfId="1237" xr:uid="{00000000-0005-0000-0000-0000D5040000}"/>
    <cellStyle name="Currency 2 12" xfId="1238" xr:uid="{00000000-0005-0000-0000-0000D6040000}"/>
    <cellStyle name="Currency 2 12 10" xfId="1239" xr:uid="{00000000-0005-0000-0000-0000D7040000}"/>
    <cellStyle name="Currency 2 12 2" xfId="1240" xr:uid="{00000000-0005-0000-0000-0000D8040000}"/>
    <cellStyle name="Currency 2 12 2 2" xfId="1241" xr:uid="{00000000-0005-0000-0000-0000D9040000}"/>
    <cellStyle name="Currency 2 12 2 3" xfId="1242" xr:uid="{00000000-0005-0000-0000-0000DA040000}"/>
    <cellStyle name="Currency 2 12 2 3 2" xfId="1243" xr:uid="{00000000-0005-0000-0000-0000DB040000}"/>
    <cellStyle name="Currency 2 12 2 3 3" xfId="1244" xr:uid="{00000000-0005-0000-0000-0000DC040000}"/>
    <cellStyle name="Currency 2 12 2 4" xfId="1245" xr:uid="{00000000-0005-0000-0000-0000DD040000}"/>
    <cellStyle name="Currency 2 12 2 4 2" xfId="1246" xr:uid="{00000000-0005-0000-0000-0000DE040000}"/>
    <cellStyle name="Currency 2 12 2 4 2 2" xfId="1247" xr:uid="{00000000-0005-0000-0000-0000DF040000}"/>
    <cellStyle name="Currency 2 12 2 4 3" xfId="1248" xr:uid="{00000000-0005-0000-0000-0000E0040000}"/>
    <cellStyle name="Currency 2 12 2 5" xfId="1249" xr:uid="{00000000-0005-0000-0000-0000E1040000}"/>
    <cellStyle name="Currency 2 12 2 5 2" xfId="1250" xr:uid="{00000000-0005-0000-0000-0000E2040000}"/>
    <cellStyle name="Currency 2 12 2 5 2 2" xfId="1251" xr:uid="{00000000-0005-0000-0000-0000E3040000}"/>
    <cellStyle name="Currency 2 12 2 5 3" xfId="1252" xr:uid="{00000000-0005-0000-0000-0000E4040000}"/>
    <cellStyle name="Currency 2 12 2 6" xfId="1253" xr:uid="{00000000-0005-0000-0000-0000E5040000}"/>
    <cellStyle name="Currency 2 12 2 6 2" xfId="1254" xr:uid="{00000000-0005-0000-0000-0000E6040000}"/>
    <cellStyle name="Currency 2 12 2 6 2 2" xfId="1255" xr:uid="{00000000-0005-0000-0000-0000E7040000}"/>
    <cellStyle name="Currency 2 12 2 6 3" xfId="1256" xr:uid="{00000000-0005-0000-0000-0000E8040000}"/>
    <cellStyle name="Currency 2 12 2 7" xfId="1257" xr:uid="{00000000-0005-0000-0000-0000E9040000}"/>
    <cellStyle name="Currency 2 12 2 7 2" xfId="1258" xr:uid="{00000000-0005-0000-0000-0000EA040000}"/>
    <cellStyle name="Currency 2 12 2 8" xfId="1259" xr:uid="{00000000-0005-0000-0000-0000EB040000}"/>
    <cellStyle name="Currency 2 12 2 8 2" xfId="1260" xr:uid="{00000000-0005-0000-0000-0000EC040000}"/>
    <cellStyle name="Currency 2 12 2 9" xfId="1261" xr:uid="{00000000-0005-0000-0000-0000ED040000}"/>
    <cellStyle name="Currency 2 12 3" xfId="1262" xr:uid="{00000000-0005-0000-0000-0000EE040000}"/>
    <cellStyle name="Currency 2 12 4" xfId="1263" xr:uid="{00000000-0005-0000-0000-0000EF040000}"/>
    <cellStyle name="Currency 2 12 4 2" xfId="1264" xr:uid="{00000000-0005-0000-0000-0000F0040000}"/>
    <cellStyle name="Currency 2 12 4 3" xfId="1265" xr:uid="{00000000-0005-0000-0000-0000F1040000}"/>
    <cellStyle name="Currency 2 12 5" xfId="1266" xr:uid="{00000000-0005-0000-0000-0000F2040000}"/>
    <cellStyle name="Currency 2 12 5 2" xfId="1267" xr:uid="{00000000-0005-0000-0000-0000F3040000}"/>
    <cellStyle name="Currency 2 12 5 2 2" xfId="1268" xr:uid="{00000000-0005-0000-0000-0000F4040000}"/>
    <cellStyle name="Currency 2 12 5 3" xfId="1269" xr:uid="{00000000-0005-0000-0000-0000F5040000}"/>
    <cellStyle name="Currency 2 12 6" xfId="1270" xr:uid="{00000000-0005-0000-0000-0000F6040000}"/>
    <cellStyle name="Currency 2 12 6 2" xfId="1271" xr:uid="{00000000-0005-0000-0000-0000F7040000}"/>
    <cellStyle name="Currency 2 12 6 2 2" xfId="1272" xr:uid="{00000000-0005-0000-0000-0000F8040000}"/>
    <cellStyle name="Currency 2 12 6 3" xfId="1273" xr:uid="{00000000-0005-0000-0000-0000F9040000}"/>
    <cellStyle name="Currency 2 12 7" xfId="1274" xr:uid="{00000000-0005-0000-0000-0000FA040000}"/>
    <cellStyle name="Currency 2 12 7 2" xfId="1275" xr:uid="{00000000-0005-0000-0000-0000FB040000}"/>
    <cellStyle name="Currency 2 12 7 2 2" xfId="1276" xr:uid="{00000000-0005-0000-0000-0000FC040000}"/>
    <cellStyle name="Currency 2 12 7 3" xfId="1277" xr:uid="{00000000-0005-0000-0000-0000FD040000}"/>
    <cellStyle name="Currency 2 12 8" xfId="1278" xr:uid="{00000000-0005-0000-0000-0000FE040000}"/>
    <cellStyle name="Currency 2 12 8 2" xfId="1279" xr:uid="{00000000-0005-0000-0000-0000FF040000}"/>
    <cellStyle name="Currency 2 12 9" xfId="1280" xr:uid="{00000000-0005-0000-0000-000000050000}"/>
    <cellStyle name="Currency 2 12 9 2" xfId="1281" xr:uid="{00000000-0005-0000-0000-000001050000}"/>
    <cellStyle name="Currency 2 13" xfId="1282" xr:uid="{00000000-0005-0000-0000-000002050000}"/>
    <cellStyle name="Currency 2 13 2" xfId="1283" xr:uid="{00000000-0005-0000-0000-000003050000}"/>
    <cellStyle name="Currency 2 13 2 10" xfId="1284" xr:uid="{00000000-0005-0000-0000-000004050000}"/>
    <cellStyle name="Currency 2 13 2 2" xfId="1285" xr:uid="{00000000-0005-0000-0000-000005050000}"/>
    <cellStyle name="Currency 2 13 2 3" xfId="1286" xr:uid="{00000000-0005-0000-0000-000006050000}"/>
    <cellStyle name="Currency 2 13 2 4" xfId="1287" xr:uid="{00000000-0005-0000-0000-000007050000}"/>
    <cellStyle name="Currency 2 13 2 4 2" xfId="1288" xr:uid="{00000000-0005-0000-0000-000008050000}"/>
    <cellStyle name="Currency 2 13 2 4 2 2" xfId="1289" xr:uid="{00000000-0005-0000-0000-000009050000}"/>
    <cellStyle name="Currency 2 13 2 4 3" xfId="1290" xr:uid="{00000000-0005-0000-0000-00000A050000}"/>
    <cellStyle name="Currency 2 13 2 5" xfId="1291" xr:uid="{00000000-0005-0000-0000-00000B050000}"/>
    <cellStyle name="Currency 2 13 2 5 2" xfId="1292" xr:uid="{00000000-0005-0000-0000-00000C050000}"/>
    <cellStyle name="Currency 2 13 2 5 2 2" xfId="1293" xr:uid="{00000000-0005-0000-0000-00000D050000}"/>
    <cellStyle name="Currency 2 13 2 5 3" xfId="1294" xr:uid="{00000000-0005-0000-0000-00000E050000}"/>
    <cellStyle name="Currency 2 13 2 6" xfId="1295" xr:uid="{00000000-0005-0000-0000-00000F050000}"/>
    <cellStyle name="Currency 2 13 2 6 2" xfId="1296" xr:uid="{00000000-0005-0000-0000-000010050000}"/>
    <cellStyle name="Currency 2 13 2 6 2 2" xfId="1297" xr:uid="{00000000-0005-0000-0000-000011050000}"/>
    <cellStyle name="Currency 2 13 2 6 3" xfId="1298" xr:uid="{00000000-0005-0000-0000-000012050000}"/>
    <cellStyle name="Currency 2 13 2 7" xfId="1299" xr:uid="{00000000-0005-0000-0000-000013050000}"/>
    <cellStyle name="Currency 2 13 2 7 2" xfId="1300" xr:uid="{00000000-0005-0000-0000-000014050000}"/>
    <cellStyle name="Currency 2 13 2 8" xfId="1301" xr:uid="{00000000-0005-0000-0000-000015050000}"/>
    <cellStyle name="Currency 2 13 2 8 2" xfId="1302" xr:uid="{00000000-0005-0000-0000-000016050000}"/>
    <cellStyle name="Currency 2 13 2 9" xfId="1303" xr:uid="{00000000-0005-0000-0000-000017050000}"/>
    <cellStyle name="Currency 2 13 3" xfId="1304" xr:uid="{00000000-0005-0000-0000-000018050000}"/>
    <cellStyle name="Currency 2 13 4" xfId="1305" xr:uid="{00000000-0005-0000-0000-000019050000}"/>
    <cellStyle name="Currency 2 13 4 2" xfId="1306" xr:uid="{00000000-0005-0000-0000-00001A050000}"/>
    <cellStyle name="Currency 2 13 4 2 2" xfId="1307" xr:uid="{00000000-0005-0000-0000-00001B050000}"/>
    <cellStyle name="Currency 2 13 4 3" xfId="1308" xr:uid="{00000000-0005-0000-0000-00001C050000}"/>
    <cellStyle name="Currency 2 13 5" xfId="1309" xr:uid="{00000000-0005-0000-0000-00001D050000}"/>
    <cellStyle name="Currency 2 13 5 2" xfId="1310" xr:uid="{00000000-0005-0000-0000-00001E050000}"/>
    <cellStyle name="Currency 2 13 5 2 2" xfId="1311" xr:uid="{00000000-0005-0000-0000-00001F050000}"/>
    <cellStyle name="Currency 2 13 5 3" xfId="1312" xr:uid="{00000000-0005-0000-0000-000020050000}"/>
    <cellStyle name="Currency 2 14" xfId="1313" xr:uid="{00000000-0005-0000-0000-000021050000}"/>
    <cellStyle name="Currency 2 14 2" xfId="1314" xr:uid="{00000000-0005-0000-0000-000022050000}"/>
    <cellStyle name="Currency 2 14 3" xfId="1315" xr:uid="{00000000-0005-0000-0000-000023050000}"/>
    <cellStyle name="Currency 2 14 3 2" xfId="1316" xr:uid="{00000000-0005-0000-0000-000024050000}"/>
    <cellStyle name="Currency 2 14 3 3" xfId="1317" xr:uid="{00000000-0005-0000-0000-000025050000}"/>
    <cellStyle name="Currency 2 14 4" xfId="1318" xr:uid="{00000000-0005-0000-0000-000026050000}"/>
    <cellStyle name="Currency 2 14 4 2" xfId="1319" xr:uid="{00000000-0005-0000-0000-000027050000}"/>
    <cellStyle name="Currency 2 14 4 2 2" xfId="1320" xr:uid="{00000000-0005-0000-0000-000028050000}"/>
    <cellStyle name="Currency 2 14 4 3" xfId="1321" xr:uid="{00000000-0005-0000-0000-000029050000}"/>
    <cellStyle name="Currency 2 14 5" xfId="1322" xr:uid="{00000000-0005-0000-0000-00002A050000}"/>
    <cellStyle name="Currency 2 14 5 2" xfId="1323" xr:uid="{00000000-0005-0000-0000-00002B050000}"/>
    <cellStyle name="Currency 2 14 5 2 2" xfId="1324" xr:uid="{00000000-0005-0000-0000-00002C050000}"/>
    <cellStyle name="Currency 2 14 5 3" xfId="1325" xr:uid="{00000000-0005-0000-0000-00002D050000}"/>
    <cellStyle name="Currency 2 14 6" xfId="1326" xr:uid="{00000000-0005-0000-0000-00002E050000}"/>
    <cellStyle name="Currency 2 14 6 2" xfId="1327" xr:uid="{00000000-0005-0000-0000-00002F050000}"/>
    <cellStyle name="Currency 2 14 6 2 2" xfId="1328" xr:uid="{00000000-0005-0000-0000-000030050000}"/>
    <cellStyle name="Currency 2 14 6 3" xfId="1329" xr:uid="{00000000-0005-0000-0000-000031050000}"/>
    <cellStyle name="Currency 2 14 7" xfId="1330" xr:uid="{00000000-0005-0000-0000-000032050000}"/>
    <cellStyle name="Currency 2 14 7 2" xfId="1331" xr:uid="{00000000-0005-0000-0000-000033050000}"/>
    <cellStyle name="Currency 2 14 8" xfId="1332" xr:uid="{00000000-0005-0000-0000-000034050000}"/>
    <cellStyle name="Currency 2 14 8 2" xfId="1333" xr:uid="{00000000-0005-0000-0000-000035050000}"/>
    <cellStyle name="Currency 2 14 9" xfId="1334" xr:uid="{00000000-0005-0000-0000-000036050000}"/>
    <cellStyle name="Currency 2 15" xfId="1335" xr:uid="{00000000-0005-0000-0000-000037050000}"/>
    <cellStyle name="Currency 2 15 2" xfId="1336" xr:uid="{00000000-0005-0000-0000-000038050000}"/>
    <cellStyle name="Currency 2 15 3" xfId="1337" xr:uid="{00000000-0005-0000-0000-000039050000}"/>
    <cellStyle name="Currency 2 16" xfId="1338" xr:uid="{00000000-0005-0000-0000-00003A050000}"/>
    <cellStyle name="Currency 2 17" xfId="1339" xr:uid="{00000000-0005-0000-0000-00003B050000}"/>
    <cellStyle name="Currency 2 17 2" xfId="1340" xr:uid="{00000000-0005-0000-0000-00003C050000}"/>
    <cellStyle name="Currency 2 17 3" xfId="1341" xr:uid="{00000000-0005-0000-0000-00003D050000}"/>
    <cellStyle name="Currency 2 18" xfId="1342" xr:uid="{00000000-0005-0000-0000-00003E050000}"/>
    <cellStyle name="Currency 2 18 2" xfId="1343" xr:uid="{00000000-0005-0000-0000-00003F050000}"/>
    <cellStyle name="Currency 2 18 2 2" xfId="1344" xr:uid="{00000000-0005-0000-0000-000040050000}"/>
    <cellStyle name="Currency 2 18 3" xfId="1345" xr:uid="{00000000-0005-0000-0000-000041050000}"/>
    <cellStyle name="Currency 2 18 4" xfId="1346" xr:uid="{00000000-0005-0000-0000-000042050000}"/>
    <cellStyle name="Currency 2 18 5" xfId="1347" xr:uid="{00000000-0005-0000-0000-000043050000}"/>
    <cellStyle name="Currency 2 19" xfId="1348" xr:uid="{00000000-0005-0000-0000-000044050000}"/>
    <cellStyle name="Currency 2 19 2" xfId="1349" xr:uid="{00000000-0005-0000-0000-000045050000}"/>
    <cellStyle name="Currency 2 19 2 2" xfId="1350" xr:uid="{00000000-0005-0000-0000-000046050000}"/>
    <cellStyle name="Currency 2 19 3" xfId="1351" xr:uid="{00000000-0005-0000-0000-000047050000}"/>
    <cellStyle name="Currency 2 2" xfId="1352" xr:uid="{00000000-0005-0000-0000-000048050000}"/>
    <cellStyle name="Currency 2 2 2" xfId="1353" xr:uid="{00000000-0005-0000-0000-000049050000}"/>
    <cellStyle name="Currency 2 2 2 10" xfId="1354" xr:uid="{00000000-0005-0000-0000-00004A050000}"/>
    <cellStyle name="Currency 2 2 2 10 2" xfId="1355" xr:uid="{00000000-0005-0000-0000-00004B050000}"/>
    <cellStyle name="Currency 2 2 2 10 2 2" xfId="1356" xr:uid="{00000000-0005-0000-0000-00004C050000}"/>
    <cellStyle name="Currency 2 2 2 10 3" xfId="1357" xr:uid="{00000000-0005-0000-0000-00004D050000}"/>
    <cellStyle name="Currency 2 2 2 10 4" xfId="1358" xr:uid="{00000000-0005-0000-0000-00004E050000}"/>
    <cellStyle name="Currency 2 2 2 11" xfId="1359" xr:uid="{00000000-0005-0000-0000-00004F050000}"/>
    <cellStyle name="Currency 2 2 2 11 2" xfId="1360" xr:uid="{00000000-0005-0000-0000-000050050000}"/>
    <cellStyle name="Currency 2 2 2 11 2 2" xfId="1361" xr:uid="{00000000-0005-0000-0000-000051050000}"/>
    <cellStyle name="Currency 2 2 2 11 3" xfId="1362" xr:uid="{00000000-0005-0000-0000-000052050000}"/>
    <cellStyle name="Currency 2 2 2 12" xfId="1363" xr:uid="{00000000-0005-0000-0000-000053050000}"/>
    <cellStyle name="Currency 2 2 2 12 2" xfId="1364" xr:uid="{00000000-0005-0000-0000-000054050000}"/>
    <cellStyle name="Currency 2 2 2 12 2 2" xfId="1365" xr:uid="{00000000-0005-0000-0000-000055050000}"/>
    <cellStyle name="Currency 2 2 2 12 3" xfId="1366" xr:uid="{00000000-0005-0000-0000-000056050000}"/>
    <cellStyle name="Currency 2 2 2 13" xfId="1367" xr:uid="{00000000-0005-0000-0000-000057050000}"/>
    <cellStyle name="Currency 2 2 2 13 2" xfId="1368" xr:uid="{00000000-0005-0000-0000-000058050000}"/>
    <cellStyle name="Currency 2 2 2 14" xfId="1369" xr:uid="{00000000-0005-0000-0000-000059050000}"/>
    <cellStyle name="Currency 2 2 2 14 2" xfId="1370" xr:uid="{00000000-0005-0000-0000-00005A050000}"/>
    <cellStyle name="Currency 2 2 2 15" xfId="1371" xr:uid="{00000000-0005-0000-0000-00005B050000}"/>
    <cellStyle name="Currency 2 2 2 16" xfId="1372" xr:uid="{00000000-0005-0000-0000-00005C050000}"/>
    <cellStyle name="Currency 2 2 2 17" xfId="1373" xr:uid="{00000000-0005-0000-0000-00005D050000}"/>
    <cellStyle name="Currency 2 2 2 2" xfId="1374" xr:uid="{00000000-0005-0000-0000-00005E050000}"/>
    <cellStyle name="Currency 2 2 2 2 10" xfId="1375" xr:uid="{00000000-0005-0000-0000-00005F050000}"/>
    <cellStyle name="Currency 2 2 2 2 10 2" xfId="1376" xr:uid="{00000000-0005-0000-0000-000060050000}"/>
    <cellStyle name="Currency 2 2 2 2 10 2 2" xfId="1377" xr:uid="{00000000-0005-0000-0000-000061050000}"/>
    <cellStyle name="Currency 2 2 2 2 10 3" xfId="1378" xr:uid="{00000000-0005-0000-0000-000062050000}"/>
    <cellStyle name="Currency 2 2 2 2 11" xfId="1379" xr:uid="{00000000-0005-0000-0000-000063050000}"/>
    <cellStyle name="Currency 2 2 2 2 11 2" xfId="1380" xr:uid="{00000000-0005-0000-0000-000064050000}"/>
    <cellStyle name="Currency 2 2 2 2 12" xfId="1381" xr:uid="{00000000-0005-0000-0000-000065050000}"/>
    <cellStyle name="Currency 2 2 2 2 12 2" xfId="1382" xr:uid="{00000000-0005-0000-0000-000066050000}"/>
    <cellStyle name="Currency 2 2 2 2 13" xfId="1383" xr:uid="{00000000-0005-0000-0000-000067050000}"/>
    <cellStyle name="Currency 2 2 2 2 14" xfId="1384" xr:uid="{00000000-0005-0000-0000-000068050000}"/>
    <cellStyle name="Currency 2 2 2 2 15" xfId="1385" xr:uid="{00000000-0005-0000-0000-000069050000}"/>
    <cellStyle name="Currency 2 2 2 2 2" xfId="1386" xr:uid="{00000000-0005-0000-0000-00006A050000}"/>
    <cellStyle name="Currency 2 2 2 2 2 2" xfId="1387" xr:uid="{00000000-0005-0000-0000-00006B050000}"/>
    <cellStyle name="Currency 2 2 2 2 2 2 2" xfId="1388" xr:uid="{00000000-0005-0000-0000-00006C050000}"/>
    <cellStyle name="Currency 2 2 2 2 2 2 3" xfId="1389" xr:uid="{00000000-0005-0000-0000-00006D050000}"/>
    <cellStyle name="Currency 2 2 2 2 2 2 3 2" xfId="1390" xr:uid="{00000000-0005-0000-0000-00006E050000}"/>
    <cellStyle name="Currency 2 2 2 2 2 2 3 3" xfId="1391" xr:uid="{00000000-0005-0000-0000-00006F050000}"/>
    <cellStyle name="Currency 2 2 2 2 2 2 4" xfId="1392" xr:uid="{00000000-0005-0000-0000-000070050000}"/>
    <cellStyle name="Currency 2 2 2 2 2 2 4 2" xfId="1393" xr:uid="{00000000-0005-0000-0000-000071050000}"/>
    <cellStyle name="Currency 2 2 2 2 2 2 4 2 2" xfId="1394" xr:uid="{00000000-0005-0000-0000-000072050000}"/>
    <cellStyle name="Currency 2 2 2 2 2 2 4 3" xfId="1395" xr:uid="{00000000-0005-0000-0000-000073050000}"/>
    <cellStyle name="Currency 2 2 2 2 2 2 5" xfId="1396" xr:uid="{00000000-0005-0000-0000-000074050000}"/>
    <cellStyle name="Currency 2 2 2 2 2 2 5 2" xfId="1397" xr:uid="{00000000-0005-0000-0000-000075050000}"/>
    <cellStyle name="Currency 2 2 2 2 2 2 5 2 2" xfId="1398" xr:uid="{00000000-0005-0000-0000-000076050000}"/>
    <cellStyle name="Currency 2 2 2 2 2 2 5 3" xfId="1399" xr:uid="{00000000-0005-0000-0000-000077050000}"/>
    <cellStyle name="Currency 2 2 2 2 2 2 6" xfId="1400" xr:uid="{00000000-0005-0000-0000-000078050000}"/>
    <cellStyle name="Currency 2 2 2 2 2 2 6 2" xfId="1401" xr:uid="{00000000-0005-0000-0000-000079050000}"/>
    <cellStyle name="Currency 2 2 2 2 2 2 6 2 2" xfId="1402" xr:uid="{00000000-0005-0000-0000-00007A050000}"/>
    <cellStyle name="Currency 2 2 2 2 2 2 6 3" xfId="1403" xr:uid="{00000000-0005-0000-0000-00007B050000}"/>
    <cellStyle name="Currency 2 2 2 2 2 2 7" xfId="1404" xr:uid="{00000000-0005-0000-0000-00007C050000}"/>
    <cellStyle name="Currency 2 2 2 2 2 2 7 2" xfId="1405" xr:uid="{00000000-0005-0000-0000-00007D050000}"/>
    <cellStyle name="Currency 2 2 2 2 2 2 8" xfId="1406" xr:uid="{00000000-0005-0000-0000-00007E050000}"/>
    <cellStyle name="Currency 2 2 2 2 2 2 8 2" xfId="1407" xr:uid="{00000000-0005-0000-0000-00007F050000}"/>
    <cellStyle name="Currency 2 2 2 2 2 2 9" xfId="1408" xr:uid="{00000000-0005-0000-0000-000080050000}"/>
    <cellStyle name="Currency 2 2 2 2 2 3" xfId="1409" xr:uid="{00000000-0005-0000-0000-000081050000}"/>
    <cellStyle name="Currency 2 2 2 2 2 3 2" xfId="1410" xr:uid="{00000000-0005-0000-0000-000082050000}"/>
    <cellStyle name="Currency 2 2 2 2 2 3 3" xfId="1411" xr:uid="{00000000-0005-0000-0000-000083050000}"/>
    <cellStyle name="Currency 2 2 2 2 2 3 3 2" xfId="1412" xr:uid="{00000000-0005-0000-0000-000084050000}"/>
    <cellStyle name="Currency 2 2 2 2 2 3 3 3" xfId="1413" xr:uid="{00000000-0005-0000-0000-000085050000}"/>
    <cellStyle name="Currency 2 2 2 2 2 3 4" xfId="1414" xr:uid="{00000000-0005-0000-0000-000086050000}"/>
    <cellStyle name="Currency 2 2 2 2 2 3 4 2" xfId="1415" xr:uid="{00000000-0005-0000-0000-000087050000}"/>
    <cellStyle name="Currency 2 2 2 2 2 3 4 2 2" xfId="1416" xr:uid="{00000000-0005-0000-0000-000088050000}"/>
    <cellStyle name="Currency 2 2 2 2 2 3 4 3" xfId="1417" xr:uid="{00000000-0005-0000-0000-000089050000}"/>
    <cellStyle name="Currency 2 2 2 2 2 3 5" xfId="1418" xr:uid="{00000000-0005-0000-0000-00008A050000}"/>
    <cellStyle name="Currency 2 2 2 2 2 3 5 2" xfId="1419" xr:uid="{00000000-0005-0000-0000-00008B050000}"/>
    <cellStyle name="Currency 2 2 2 2 2 3 5 2 2" xfId="1420" xr:uid="{00000000-0005-0000-0000-00008C050000}"/>
    <cellStyle name="Currency 2 2 2 2 2 3 5 3" xfId="1421" xr:uid="{00000000-0005-0000-0000-00008D050000}"/>
    <cellStyle name="Currency 2 2 2 2 2 3 6" xfId="1422" xr:uid="{00000000-0005-0000-0000-00008E050000}"/>
    <cellStyle name="Currency 2 2 2 2 2 3 6 2" xfId="1423" xr:uid="{00000000-0005-0000-0000-00008F050000}"/>
    <cellStyle name="Currency 2 2 2 2 2 3 6 2 2" xfId="1424" xr:uid="{00000000-0005-0000-0000-000090050000}"/>
    <cellStyle name="Currency 2 2 2 2 2 3 6 3" xfId="1425" xr:uid="{00000000-0005-0000-0000-000091050000}"/>
    <cellStyle name="Currency 2 2 2 2 2 3 7" xfId="1426" xr:uid="{00000000-0005-0000-0000-000092050000}"/>
    <cellStyle name="Currency 2 2 2 2 2 3 7 2" xfId="1427" xr:uid="{00000000-0005-0000-0000-000093050000}"/>
    <cellStyle name="Currency 2 2 2 2 2 3 8" xfId="1428" xr:uid="{00000000-0005-0000-0000-000094050000}"/>
    <cellStyle name="Currency 2 2 2 2 2 3 8 2" xfId="1429" xr:uid="{00000000-0005-0000-0000-000095050000}"/>
    <cellStyle name="Currency 2 2 2 2 2 3 9" xfId="1430" xr:uid="{00000000-0005-0000-0000-000096050000}"/>
    <cellStyle name="Currency 2 2 2 2 2 4" xfId="1431" xr:uid="{00000000-0005-0000-0000-000097050000}"/>
    <cellStyle name="Currency 2 2 2 2 2 4 2" xfId="1432" xr:uid="{00000000-0005-0000-0000-000098050000}"/>
    <cellStyle name="Currency 2 2 2 2 2 4 3" xfId="1433" xr:uid="{00000000-0005-0000-0000-000099050000}"/>
    <cellStyle name="Currency 2 2 2 2 2 4 3 2" xfId="1434" xr:uid="{00000000-0005-0000-0000-00009A050000}"/>
    <cellStyle name="Currency 2 2 2 2 2 4 3 2 2" xfId="1435" xr:uid="{00000000-0005-0000-0000-00009B050000}"/>
    <cellStyle name="Currency 2 2 2 2 2 4 3 3" xfId="1436" xr:uid="{00000000-0005-0000-0000-00009C050000}"/>
    <cellStyle name="Currency 2 2 2 2 2 4 4" xfId="1437" xr:uid="{00000000-0005-0000-0000-00009D050000}"/>
    <cellStyle name="Currency 2 2 2 2 2 4 4 2" xfId="1438" xr:uid="{00000000-0005-0000-0000-00009E050000}"/>
    <cellStyle name="Currency 2 2 2 2 2 4 4 2 2" xfId="1439" xr:uid="{00000000-0005-0000-0000-00009F050000}"/>
    <cellStyle name="Currency 2 2 2 2 2 4 4 3" xfId="1440" xr:uid="{00000000-0005-0000-0000-0000A0050000}"/>
    <cellStyle name="Currency 2 2 2 2 2 4 5" xfId="1441" xr:uid="{00000000-0005-0000-0000-0000A1050000}"/>
    <cellStyle name="Currency 2 2 2 2 2 4 5 2" xfId="1442" xr:uid="{00000000-0005-0000-0000-0000A2050000}"/>
    <cellStyle name="Currency 2 2 2 2 2 4 5 2 2" xfId="1443" xr:uid="{00000000-0005-0000-0000-0000A3050000}"/>
    <cellStyle name="Currency 2 2 2 2 2 4 5 3" xfId="1444" xr:uid="{00000000-0005-0000-0000-0000A4050000}"/>
    <cellStyle name="Currency 2 2 2 2 2 4 6" xfId="1445" xr:uid="{00000000-0005-0000-0000-0000A5050000}"/>
    <cellStyle name="Currency 2 2 2 2 2 4 6 2" xfId="1446" xr:uid="{00000000-0005-0000-0000-0000A6050000}"/>
    <cellStyle name="Currency 2 2 2 2 2 4 7" xfId="1447" xr:uid="{00000000-0005-0000-0000-0000A7050000}"/>
    <cellStyle name="Currency 2 2 2 2 2 4 7 2" xfId="1448" xr:uid="{00000000-0005-0000-0000-0000A8050000}"/>
    <cellStyle name="Currency 2 2 2 2 2 4 8" xfId="1449" xr:uid="{00000000-0005-0000-0000-0000A9050000}"/>
    <cellStyle name="Currency 2 2 2 2 2 4 9" xfId="1450" xr:uid="{00000000-0005-0000-0000-0000AA050000}"/>
    <cellStyle name="Currency 2 2 2 2 2 5" xfId="1451" xr:uid="{00000000-0005-0000-0000-0000AB050000}"/>
    <cellStyle name="Currency 2 2 2 2 2 5 2" xfId="1452" xr:uid="{00000000-0005-0000-0000-0000AC050000}"/>
    <cellStyle name="Currency 2 2 2 2 2 5 3" xfId="1453" xr:uid="{00000000-0005-0000-0000-0000AD050000}"/>
    <cellStyle name="Currency 2 2 2 2 2 6" xfId="1454" xr:uid="{00000000-0005-0000-0000-0000AE050000}"/>
    <cellStyle name="Currency 2 2 2 2 2 6 2" xfId="1455" xr:uid="{00000000-0005-0000-0000-0000AF050000}"/>
    <cellStyle name="Currency 2 2 2 2 2 6 2 2" xfId="1456" xr:uid="{00000000-0005-0000-0000-0000B0050000}"/>
    <cellStyle name="Currency 2 2 2 2 2 6 2 2 2" xfId="1457" xr:uid="{00000000-0005-0000-0000-0000B1050000}"/>
    <cellStyle name="Currency 2 2 2 2 2 6 2 3" xfId="1458" xr:uid="{00000000-0005-0000-0000-0000B2050000}"/>
    <cellStyle name="Currency 2 2 2 2 2 6 3" xfId="1459" xr:uid="{00000000-0005-0000-0000-0000B3050000}"/>
    <cellStyle name="Currency 2 2 2 2 2 6 3 2" xfId="1460" xr:uid="{00000000-0005-0000-0000-0000B4050000}"/>
    <cellStyle name="Currency 2 2 2 2 2 6 3 2 2" xfId="1461" xr:uid="{00000000-0005-0000-0000-0000B5050000}"/>
    <cellStyle name="Currency 2 2 2 2 2 6 3 3" xfId="1462" xr:uid="{00000000-0005-0000-0000-0000B6050000}"/>
    <cellStyle name="Currency 2 2 2 2 2 6 4" xfId="1463" xr:uid="{00000000-0005-0000-0000-0000B7050000}"/>
    <cellStyle name="Currency 2 2 2 2 2 6 4 2" xfId="1464" xr:uid="{00000000-0005-0000-0000-0000B8050000}"/>
    <cellStyle name="Currency 2 2 2 2 2 6 4 2 2" xfId="1465" xr:uid="{00000000-0005-0000-0000-0000B9050000}"/>
    <cellStyle name="Currency 2 2 2 2 2 6 4 3" xfId="1466" xr:uid="{00000000-0005-0000-0000-0000BA050000}"/>
    <cellStyle name="Currency 2 2 2 2 2 6 5" xfId="1467" xr:uid="{00000000-0005-0000-0000-0000BB050000}"/>
    <cellStyle name="Currency 2 2 2 2 2 6 5 2" xfId="1468" xr:uid="{00000000-0005-0000-0000-0000BC050000}"/>
    <cellStyle name="Currency 2 2 2 2 2 6 6" xfId="1469" xr:uid="{00000000-0005-0000-0000-0000BD050000}"/>
    <cellStyle name="Currency 2 2 2 2 2 6 6 2" xfId="1470" xr:uid="{00000000-0005-0000-0000-0000BE050000}"/>
    <cellStyle name="Currency 2 2 2 2 2 6 7" xfId="1471" xr:uid="{00000000-0005-0000-0000-0000BF050000}"/>
    <cellStyle name="Currency 2 2 2 2 2 7" xfId="1472" xr:uid="{00000000-0005-0000-0000-0000C0050000}"/>
    <cellStyle name="Currency 2 2 2 2 2 7 2" xfId="1473" xr:uid="{00000000-0005-0000-0000-0000C1050000}"/>
    <cellStyle name="Currency 2 2 2 2 2 7 2 2" xfId="1474" xr:uid="{00000000-0005-0000-0000-0000C2050000}"/>
    <cellStyle name="Currency 2 2 2 2 2 7 3" xfId="1475" xr:uid="{00000000-0005-0000-0000-0000C3050000}"/>
    <cellStyle name="Currency 2 2 2 2 2 8" xfId="1476" xr:uid="{00000000-0005-0000-0000-0000C4050000}"/>
    <cellStyle name="Currency 2 2 2 2 2 8 2" xfId="1477" xr:uid="{00000000-0005-0000-0000-0000C5050000}"/>
    <cellStyle name="Currency 2 2 2 2 2 8 2 2" xfId="1478" xr:uid="{00000000-0005-0000-0000-0000C6050000}"/>
    <cellStyle name="Currency 2 2 2 2 2 8 3" xfId="1479" xr:uid="{00000000-0005-0000-0000-0000C7050000}"/>
    <cellStyle name="Currency 2 2 2 2 3" xfId="1480" xr:uid="{00000000-0005-0000-0000-0000C8050000}"/>
    <cellStyle name="Currency 2 2 2 2 3 10" xfId="1481" xr:uid="{00000000-0005-0000-0000-0000C9050000}"/>
    <cellStyle name="Currency 2 2 2 2 3 2" xfId="1482" xr:uid="{00000000-0005-0000-0000-0000CA050000}"/>
    <cellStyle name="Currency 2 2 2 2 3 2 2" xfId="1483" xr:uid="{00000000-0005-0000-0000-0000CB050000}"/>
    <cellStyle name="Currency 2 2 2 2 3 2 3" xfId="1484" xr:uid="{00000000-0005-0000-0000-0000CC050000}"/>
    <cellStyle name="Currency 2 2 2 2 3 2 3 2" xfId="1485" xr:uid="{00000000-0005-0000-0000-0000CD050000}"/>
    <cellStyle name="Currency 2 2 2 2 3 2 3 3" xfId="1486" xr:uid="{00000000-0005-0000-0000-0000CE050000}"/>
    <cellStyle name="Currency 2 2 2 2 3 2 4" xfId="1487" xr:uid="{00000000-0005-0000-0000-0000CF050000}"/>
    <cellStyle name="Currency 2 2 2 2 3 2 4 2" xfId="1488" xr:uid="{00000000-0005-0000-0000-0000D0050000}"/>
    <cellStyle name="Currency 2 2 2 2 3 2 4 2 2" xfId="1489" xr:uid="{00000000-0005-0000-0000-0000D1050000}"/>
    <cellStyle name="Currency 2 2 2 2 3 2 4 3" xfId="1490" xr:uid="{00000000-0005-0000-0000-0000D2050000}"/>
    <cellStyle name="Currency 2 2 2 2 3 2 5" xfId="1491" xr:uid="{00000000-0005-0000-0000-0000D3050000}"/>
    <cellStyle name="Currency 2 2 2 2 3 2 5 2" xfId="1492" xr:uid="{00000000-0005-0000-0000-0000D4050000}"/>
    <cellStyle name="Currency 2 2 2 2 3 2 5 2 2" xfId="1493" xr:uid="{00000000-0005-0000-0000-0000D5050000}"/>
    <cellStyle name="Currency 2 2 2 2 3 2 5 3" xfId="1494" xr:uid="{00000000-0005-0000-0000-0000D6050000}"/>
    <cellStyle name="Currency 2 2 2 2 3 2 6" xfId="1495" xr:uid="{00000000-0005-0000-0000-0000D7050000}"/>
    <cellStyle name="Currency 2 2 2 2 3 2 6 2" xfId="1496" xr:uid="{00000000-0005-0000-0000-0000D8050000}"/>
    <cellStyle name="Currency 2 2 2 2 3 2 6 2 2" xfId="1497" xr:uid="{00000000-0005-0000-0000-0000D9050000}"/>
    <cellStyle name="Currency 2 2 2 2 3 2 6 3" xfId="1498" xr:uid="{00000000-0005-0000-0000-0000DA050000}"/>
    <cellStyle name="Currency 2 2 2 2 3 2 7" xfId="1499" xr:uid="{00000000-0005-0000-0000-0000DB050000}"/>
    <cellStyle name="Currency 2 2 2 2 3 2 7 2" xfId="1500" xr:uid="{00000000-0005-0000-0000-0000DC050000}"/>
    <cellStyle name="Currency 2 2 2 2 3 2 8" xfId="1501" xr:uid="{00000000-0005-0000-0000-0000DD050000}"/>
    <cellStyle name="Currency 2 2 2 2 3 2 8 2" xfId="1502" xr:uid="{00000000-0005-0000-0000-0000DE050000}"/>
    <cellStyle name="Currency 2 2 2 2 3 2 9" xfId="1503" xr:uid="{00000000-0005-0000-0000-0000DF050000}"/>
    <cellStyle name="Currency 2 2 2 2 3 3" xfId="1504" xr:uid="{00000000-0005-0000-0000-0000E0050000}"/>
    <cellStyle name="Currency 2 2 2 2 3 4" xfId="1505" xr:uid="{00000000-0005-0000-0000-0000E1050000}"/>
    <cellStyle name="Currency 2 2 2 2 3 4 2" xfId="1506" xr:uid="{00000000-0005-0000-0000-0000E2050000}"/>
    <cellStyle name="Currency 2 2 2 2 3 4 3" xfId="1507" xr:uid="{00000000-0005-0000-0000-0000E3050000}"/>
    <cellStyle name="Currency 2 2 2 2 3 5" xfId="1508" xr:uid="{00000000-0005-0000-0000-0000E4050000}"/>
    <cellStyle name="Currency 2 2 2 2 3 5 2" xfId="1509" xr:uid="{00000000-0005-0000-0000-0000E5050000}"/>
    <cellStyle name="Currency 2 2 2 2 3 5 2 2" xfId="1510" xr:uid="{00000000-0005-0000-0000-0000E6050000}"/>
    <cellStyle name="Currency 2 2 2 2 3 5 3" xfId="1511" xr:uid="{00000000-0005-0000-0000-0000E7050000}"/>
    <cellStyle name="Currency 2 2 2 2 3 6" xfId="1512" xr:uid="{00000000-0005-0000-0000-0000E8050000}"/>
    <cellStyle name="Currency 2 2 2 2 3 6 2" xfId="1513" xr:uid="{00000000-0005-0000-0000-0000E9050000}"/>
    <cellStyle name="Currency 2 2 2 2 3 6 2 2" xfId="1514" xr:uid="{00000000-0005-0000-0000-0000EA050000}"/>
    <cellStyle name="Currency 2 2 2 2 3 6 3" xfId="1515" xr:uid="{00000000-0005-0000-0000-0000EB050000}"/>
    <cellStyle name="Currency 2 2 2 2 3 7" xfId="1516" xr:uid="{00000000-0005-0000-0000-0000EC050000}"/>
    <cellStyle name="Currency 2 2 2 2 3 7 2" xfId="1517" xr:uid="{00000000-0005-0000-0000-0000ED050000}"/>
    <cellStyle name="Currency 2 2 2 2 3 7 2 2" xfId="1518" xr:uid="{00000000-0005-0000-0000-0000EE050000}"/>
    <cellStyle name="Currency 2 2 2 2 3 7 3" xfId="1519" xr:uid="{00000000-0005-0000-0000-0000EF050000}"/>
    <cellStyle name="Currency 2 2 2 2 3 8" xfId="1520" xr:uid="{00000000-0005-0000-0000-0000F0050000}"/>
    <cellStyle name="Currency 2 2 2 2 3 8 2" xfId="1521" xr:uid="{00000000-0005-0000-0000-0000F1050000}"/>
    <cellStyle name="Currency 2 2 2 2 3 9" xfId="1522" xr:uid="{00000000-0005-0000-0000-0000F2050000}"/>
    <cellStyle name="Currency 2 2 2 2 3 9 2" xfId="1523" xr:uid="{00000000-0005-0000-0000-0000F3050000}"/>
    <cellStyle name="Currency 2 2 2 2 4" xfId="1524" xr:uid="{00000000-0005-0000-0000-0000F4050000}"/>
    <cellStyle name="Currency 2 2 2 2 4 2" xfId="1525" xr:uid="{00000000-0005-0000-0000-0000F5050000}"/>
    <cellStyle name="Currency 2 2 2 2 4 2 10" xfId="1526" xr:uid="{00000000-0005-0000-0000-0000F6050000}"/>
    <cellStyle name="Currency 2 2 2 2 4 2 2" xfId="1527" xr:uid="{00000000-0005-0000-0000-0000F7050000}"/>
    <cellStyle name="Currency 2 2 2 2 4 2 3" xfId="1528" xr:uid="{00000000-0005-0000-0000-0000F8050000}"/>
    <cellStyle name="Currency 2 2 2 2 4 2 4" xfId="1529" xr:uid="{00000000-0005-0000-0000-0000F9050000}"/>
    <cellStyle name="Currency 2 2 2 2 4 2 4 2" xfId="1530" xr:uid="{00000000-0005-0000-0000-0000FA050000}"/>
    <cellStyle name="Currency 2 2 2 2 4 2 4 2 2" xfId="1531" xr:uid="{00000000-0005-0000-0000-0000FB050000}"/>
    <cellStyle name="Currency 2 2 2 2 4 2 4 3" xfId="1532" xr:uid="{00000000-0005-0000-0000-0000FC050000}"/>
    <cellStyle name="Currency 2 2 2 2 4 2 5" xfId="1533" xr:uid="{00000000-0005-0000-0000-0000FD050000}"/>
    <cellStyle name="Currency 2 2 2 2 4 2 5 2" xfId="1534" xr:uid="{00000000-0005-0000-0000-0000FE050000}"/>
    <cellStyle name="Currency 2 2 2 2 4 2 5 2 2" xfId="1535" xr:uid="{00000000-0005-0000-0000-0000FF050000}"/>
    <cellStyle name="Currency 2 2 2 2 4 2 5 3" xfId="1536" xr:uid="{00000000-0005-0000-0000-000000060000}"/>
    <cellStyle name="Currency 2 2 2 2 4 2 6" xfId="1537" xr:uid="{00000000-0005-0000-0000-000001060000}"/>
    <cellStyle name="Currency 2 2 2 2 4 2 6 2" xfId="1538" xr:uid="{00000000-0005-0000-0000-000002060000}"/>
    <cellStyle name="Currency 2 2 2 2 4 2 6 2 2" xfId="1539" xr:uid="{00000000-0005-0000-0000-000003060000}"/>
    <cellStyle name="Currency 2 2 2 2 4 2 6 3" xfId="1540" xr:uid="{00000000-0005-0000-0000-000004060000}"/>
    <cellStyle name="Currency 2 2 2 2 4 2 7" xfId="1541" xr:uid="{00000000-0005-0000-0000-000005060000}"/>
    <cellStyle name="Currency 2 2 2 2 4 2 7 2" xfId="1542" xr:uid="{00000000-0005-0000-0000-000006060000}"/>
    <cellStyle name="Currency 2 2 2 2 4 2 8" xfId="1543" xr:uid="{00000000-0005-0000-0000-000007060000}"/>
    <cellStyle name="Currency 2 2 2 2 4 2 8 2" xfId="1544" xr:uid="{00000000-0005-0000-0000-000008060000}"/>
    <cellStyle name="Currency 2 2 2 2 4 2 9" xfId="1545" xr:uid="{00000000-0005-0000-0000-000009060000}"/>
    <cellStyle name="Currency 2 2 2 2 4 3" xfId="1546" xr:uid="{00000000-0005-0000-0000-00000A060000}"/>
    <cellStyle name="Currency 2 2 2 2 4 4" xfId="1547" xr:uid="{00000000-0005-0000-0000-00000B060000}"/>
    <cellStyle name="Currency 2 2 2 2 4 4 2" xfId="1548" xr:uid="{00000000-0005-0000-0000-00000C060000}"/>
    <cellStyle name="Currency 2 2 2 2 4 4 2 2" xfId="1549" xr:uid="{00000000-0005-0000-0000-00000D060000}"/>
    <cellStyle name="Currency 2 2 2 2 4 4 3" xfId="1550" xr:uid="{00000000-0005-0000-0000-00000E060000}"/>
    <cellStyle name="Currency 2 2 2 2 4 5" xfId="1551" xr:uid="{00000000-0005-0000-0000-00000F060000}"/>
    <cellStyle name="Currency 2 2 2 2 4 5 2" xfId="1552" xr:uid="{00000000-0005-0000-0000-000010060000}"/>
    <cellStyle name="Currency 2 2 2 2 4 5 2 2" xfId="1553" xr:uid="{00000000-0005-0000-0000-000011060000}"/>
    <cellStyle name="Currency 2 2 2 2 4 5 3" xfId="1554" xr:uid="{00000000-0005-0000-0000-000012060000}"/>
    <cellStyle name="Currency 2 2 2 2 5" xfId="1555" xr:uid="{00000000-0005-0000-0000-000013060000}"/>
    <cellStyle name="Currency 2 2 2 2 5 2" xfId="1556" xr:uid="{00000000-0005-0000-0000-000014060000}"/>
    <cellStyle name="Currency 2 2 2 2 5 3" xfId="1557" xr:uid="{00000000-0005-0000-0000-000015060000}"/>
    <cellStyle name="Currency 2 2 2 2 5 3 2" xfId="1558" xr:uid="{00000000-0005-0000-0000-000016060000}"/>
    <cellStyle name="Currency 2 2 2 2 5 3 3" xfId="1559" xr:uid="{00000000-0005-0000-0000-000017060000}"/>
    <cellStyle name="Currency 2 2 2 2 5 4" xfId="1560" xr:uid="{00000000-0005-0000-0000-000018060000}"/>
    <cellStyle name="Currency 2 2 2 2 5 4 2" xfId="1561" xr:uid="{00000000-0005-0000-0000-000019060000}"/>
    <cellStyle name="Currency 2 2 2 2 5 4 2 2" xfId="1562" xr:uid="{00000000-0005-0000-0000-00001A060000}"/>
    <cellStyle name="Currency 2 2 2 2 5 4 3" xfId="1563" xr:uid="{00000000-0005-0000-0000-00001B060000}"/>
    <cellStyle name="Currency 2 2 2 2 5 5" xfId="1564" xr:uid="{00000000-0005-0000-0000-00001C060000}"/>
    <cellStyle name="Currency 2 2 2 2 5 5 2" xfId="1565" xr:uid="{00000000-0005-0000-0000-00001D060000}"/>
    <cellStyle name="Currency 2 2 2 2 5 5 2 2" xfId="1566" xr:uid="{00000000-0005-0000-0000-00001E060000}"/>
    <cellStyle name="Currency 2 2 2 2 5 5 3" xfId="1567" xr:uid="{00000000-0005-0000-0000-00001F060000}"/>
    <cellStyle name="Currency 2 2 2 2 5 6" xfId="1568" xr:uid="{00000000-0005-0000-0000-000020060000}"/>
    <cellStyle name="Currency 2 2 2 2 5 6 2" xfId="1569" xr:uid="{00000000-0005-0000-0000-000021060000}"/>
    <cellStyle name="Currency 2 2 2 2 5 6 2 2" xfId="1570" xr:uid="{00000000-0005-0000-0000-000022060000}"/>
    <cellStyle name="Currency 2 2 2 2 5 6 3" xfId="1571" xr:uid="{00000000-0005-0000-0000-000023060000}"/>
    <cellStyle name="Currency 2 2 2 2 5 7" xfId="1572" xr:uid="{00000000-0005-0000-0000-000024060000}"/>
    <cellStyle name="Currency 2 2 2 2 5 7 2" xfId="1573" xr:uid="{00000000-0005-0000-0000-000025060000}"/>
    <cellStyle name="Currency 2 2 2 2 5 8" xfId="1574" xr:uid="{00000000-0005-0000-0000-000026060000}"/>
    <cellStyle name="Currency 2 2 2 2 5 8 2" xfId="1575" xr:uid="{00000000-0005-0000-0000-000027060000}"/>
    <cellStyle name="Currency 2 2 2 2 5 9" xfId="1576" xr:uid="{00000000-0005-0000-0000-000028060000}"/>
    <cellStyle name="Currency 2 2 2 2 6" xfId="1577" xr:uid="{00000000-0005-0000-0000-000029060000}"/>
    <cellStyle name="Currency 2 2 2 2 6 2" xfId="1578" xr:uid="{00000000-0005-0000-0000-00002A060000}"/>
    <cellStyle name="Currency 2 2 2 2 6 3" xfId="1579" xr:uid="{00000000-0005-0000-0000-00002B060000}"/>
    <cellStyle name="Currency 2 2 2 2 7" xfId="1580" xr:uid="{00000000-0005-0000-0000-00002C060000}"/>
    <cellStyle name="Currency 2 2 2 2 8" xfId="1581" xr:uid="{00000000-0005-0000-0000-00002D060000}"/>
    <cellStyle name="Currency 2 2 2 2 8 2" xfId="1582" xr:uid="{00000000-0005-0000-0000-00002E060000}"/>
    <cellStyle name="Currency 2 2 2 2 8 2 2" xfId="1583" xr:uid="{00000000-0005-0000-0000-00002F060000}"/>
    <cellStyle name="Currency 2 2 2 2 8 3" xfId="1584" xr:uid="{00000000-0005-0000-0000-000030060000}"/>
    <cellStyle name="Currency 2 2 2 2 8 4" xfId="1585" xr:uid="{00000000-0005-0000-0000-000031060000}"/>
    <cellStyle name="Currency 2 2 2 2 9" xfId="1586" xr:uid="{00000000-0005-0000-0000-000032060000}"/>
    <cellStyle name="Currency 2 2 2 2 9 2" xfId="1587" xr:uid="{00000000-0005-0000-0000-000033060000}"/>
    <cellStyle name="Currency 2 2 2 2 9 2 2" xfId="1588" xr:uid="{00000000-0005-0000-0000-000034060000}"/>
    <cellStyle name="Currency 2 2 2 2 9 3" xfId="1589" xr:uid="{00000000-0005-0000-0000-000035060000}"/>
    <cellStyle name="Currency 2 2 2 3" xfId="1590" xr:uid="{00000000-0005-0000-0000-000036060000}"/>
    <cellStyle name="Currency 2 2 2 3 10" xfId="1591" xr:uid="{00000000-0005-0000-0000-000037060000}"/>
    <cellStyle name="Currency 2 2 2 3 10 2" xfId="1592" xr:uid="{00000000-0005-0000-0000-000038060000}"/>
    <cellStyle name="Currency 2 2 2 3 10 2 2" xfId="1593" xr:uid="{00000000-0005-0000-0000-000039060000}"/>
    <cellStyle name="Currency 2 2 2 3 10 3" xfId="1594" xr:uid="{00000000-0005-0000-0000-00003A060000}"/>
    <cellStyle name="Currency 2 2 2 3 11" xfId="1595" xr:uid="{00000000-0005-0000-0000-00003B060000}"/>
    <cellStyle name="Currency 2 2 2 3 11 2" xfId="1596" xr:uid="{00000000-0005-0000-0000-00003C060000}"/>
    <cellStyle name="Currency 2 2 2 3 12" xfId="1597" xr:uid="{00000000-0005-0000-0000-00003D060000}"/>
    <cellStyle name="Currency 2 2 2 3 12 2" xfId="1598" xr:uid="{00000000-0005-0000-0000-00003E060000}"/>
    <cellStyle name="Currency 2 2 2 3 13" xfId="1599" xr:uid="{00000000-0005-0000-0000-00003F060000}"/>
    <cellStyle name="Currency 2 2 2 3 14" xfId="1600" xr:uid="{00000000-0005-0000-0000-000040060000}"/>
    <cellStyle name="Currency 2 2 2 3 15" xfId="1601" xr:uid="{00000000-0005-0000-0000-000041060000}"/>
    <cellStyle name="Currency 2 2 2 3 2" xfId="1602" xr:uid="{00000000-0005-0000-0000-000042060000}"/>
    <cellStyle name="Currency 2 2 2 3 2 2" xfId="1603" xr:uid="{00000000-0005-0000-0000-000043060000}"/>
    <cellStyle name="Currency 2 2 2 3 2 2 2" xfId="1604" xr:uid="{00000000-0005-0000-0000-000044060000}"/>
    <cellStyle name="Currency 2 2 2 3 2 2 3" xfId="1605" xr:uid="{00000000-0005-0000-0000-000045060000}"/>
    <cellStyle name="Currency 2 2 2 3 2 2 3 2" xfId="1606" xr:uid="{00000000-0005-0000-0000-000046060000}"/>
    <cellStyle name="Currency 2 2 2 3 2 2 3 3" xfId="1607" xr:uid="{00000000-0005-0000-0000-000047060000}"/>
    <cellStyle name="Currency 2 2 2 3 2 2 4" xfId="1608" xr:uid="{00000000-0005-0000-0000-000048060000}"/>
    <cellStyle name="Currency 2 2 2 3 2 2 4 2" xfId="1609" xr:uid="{00000000-0005-0000-0000-000049060000}"/>
    <cellStyle name="Currency 2 2 2 3 2 2 4 2 2" xfId="1610" xr:uid="{00000000-0005-0000-0000-00004A060000}"/>
    <cellStyle name="Currency 2 2 2 3 2 2 4 3" xfId="1611" xr:uid="{00000000-0005-0000-0000-00004B060000}"/>
    <cellStyle name="Currency 2 2 2 3 2 2 5" xfId="1612" xr:uid="{00000000-0005-0000-0000-00004C060000}"/>
    <cellStyle name="Currency 2 2 2 3 2 2 5 2" xfId="1613" xr:uid="{00000000-0005-0000-0000-00004D060000}"/>
    <cellStyle name="Currency 2 2 2 3 2 2 5 2 2" xfId="1614" xr:uid="{00000000-0005-0000-0000-00004E060000}"/>
    <cellStyle name="Currency 2 2 2 3 2 2 5 3" xfId="1615" xr:uid="{00000000-0005-0000-0000-00004F060000}"/>
    <cellStyle name="Currency 2 2 2 3 2 2 6" xfId="1616" xr:uid="{00000000-0005-0000-0000-000050060000}"/>
    <cellStyle name="Currency 2 2 2 3 2 2 6 2" xfId="1617" xr:uid="{00000000-0005-0000-0000-000051060000}"/>
    <cellStyle name="Currency 2 2 2 3 2 2 6 2 2" xfId="1618" xr:uid="{00000000-0005-0000-0000-000052060000}"/>
    <cellStyle name="Currency 2 2 2 3 2 2 6 3" xfId="1619" xr:uid="{00000000-0005-0000-0000-000053060000}"/>
    <cellStyle name="Currency 2 2 2 3 2 2 7" xfId="1620" xr:uid="{00000000-0005-0000-0000-000054060000}"/>
    <cellStyle name="Currency 2 2 2 3 2 2 7 2" xfId="1621" xr:uid="{00000000-0005-0000-0000-000055060000}"/>
    <cellStyle name="Currency 2 2 2 3 2 2 8" xfId="1622" xr:uid="{00000000-0005-0000-0000-000056060000}"/>
    <cellStyle name="Currency 2 2 2 3 2 2 8 2" xfId="1623" xr:uid="{00000000-0005-0000-0000-000057060000}"/>
    <cellStyle name="Currency 2 2 2 3 2 2 9" xfId="1624" xr:uid="{00000000-0005-0000-0000-000058060000}"/>
    <cellStyle name="Currency 2 2 2 3 2 3" xfId="1625" xr:uid="{00000000-0005-0000-0000-000059060000}"/>
    <cellStyle name="Currency 2 2 2 3 2 3 2" xfId="1626" xr:uid="{00000000-0005-0000-0000-00005A060000}"/>
    <cellStyle name="Currency 2 2 2 3 2 3 3" xfId="1627" xr:uid="{00000000-0005-0000-0000-00005B060000}"/>
    <cellStyle name="Currency 2 2 2 3 2 3 3 2" xfId="1628" xr:uid="{00000000-0005-0000-0000-00005C060000}"/>
    <cellStyle name="Currency 2 2 2 3 2 3 3 3" xfId="1629" xr:uid="{00000000-0005-0000-0000-00005D060000}"/>
    <cellStyle name="Currency 2 2 2 3 2 3 4" xfId="1630" xr:uid="{00000000-0005-0000-0000-00005E060000}"/>
    <cellStyle name="Currency 2 2 2 3 2 3 4 2" xfId="1631" xr:uid="{00000000-0005-0000-0000-00005F060000}"/>
    <cellStyle name="Currency 2 2 2 3 2 3 4 2 2" xfId="1632" xr:uid="{00000000-0005-0000-0000-000060060000}"/>
    <cellStyle name="Currency 2 2 2 3 2 3 4 3" xfId="1633" xr:uid="{00000000-0005-0000-0000-000061060000}"/>
    <cellStyle name="Currency 2 2 2 3 2 3 5" xfId="1634" xr:uid="{00000000-0005-0000-0000-000062060000}"/>
    <cellStyle name="Currency 2 2 2 3 2 3 5 2" xfId="1635" xr:uid="{00000000-0005-0000-0000-000063060000}"/>
    <cellStyle name="Currency 2 2 2 3 2 3 5 2 2" xfId="1636" xr:uid="{00000000-0005-0000-0000-000064060000}"/>
    <cellStyle name="Currency 2 2 2 3 2 3 5 3" xfId="1637" xr:uid="{00000000-0005-0000-0000-000065060000}"/>
    <cellStyle name="Currency 2 2 2 3 2 3 6" xfId="1638" xr:uid="{00000000-0005-0000-0000-000066060000}"/>
    <cellStyle name="Currency 2 2 2 3 2 3 6 2" xfId="1639" xr:uid="{00000000-0005-0000-0000-000067060000}"/>
    <cellStyle name="Currency 2 2 2 3 2 3 6 2 2" xfId="1640" xr:uid="{00000000-0005-0000-0000-000068060000}"/>
    <cellStyle name="Currency 2 2 2 3 2 3 6 3" xfId="1641" xr:uid="{00000000-0005-0000-0000-000069060000}"/>
    <cellStyle name="Currency 2 2 2 3 2 3 7" xfId="1642" xr:uid="{00000000-0005-0000-0000-00006A060000}"/>
    <cellStyle name="Currency 2 2 2 3 2 3 7 2" xfId="1643" xr:uid="{00000000-0005-0000-0000-00006B060000}"/>
    <cellStyle name="Currency 2 2 2 3 2 3 8" xfId="1644" xr:uid="{00000000-0005-0000-0000-00006C060000}"/>
    <cellStyle name="Currency 2 2 2 3 2 3 8 2" xfId="1645" xr:uid="{00000000-0005-0000-0000-00006D060000}"/>
    <cellStyle name="Currency 2 2 2 3 2 3 9" xfId="1646" xr:uid="{00000000-0005-0000-0000-00006E060000}"/>
    <cellStyle name="Currency 2 2 2 3 2 4" xfId="1647" xr:uid="{00000000-0005-0000-0000-00006F060000}"/>
    <cellStyle name="Currency 2 2 2 3 2 4 2" xfId="1648" xr:uid="{00000000-0005-0000-0000-000070060000}"/>
    <cellStyle name="Currency 2 2 2 3 2 4 3" xfId="1649" xr:uid="{00000000-0005-0000-0000-000071060000}"/>
    <cellStyle name="Currency 2 2 2 3 2 4 3 2" xfId="1650" xr:uid="{00000000-0005-0000-0000-000072060000}"/>
    <cellStyle name="Currency 2 2 2 3 2 4 3 2 2" xfId="1651" xr:uid="{00000000-0005-0000-0000-000073060000}"/>
    <cellStyle name="Currency 2 2 2 3 2 4 3 3" xfId="1652" xr:uid="{00000000-0005-0000-0000-000074060000}"/>
    <cellStyle name="Currency 2 2 2 3 2 4 4" xfId="1653" xr:uid="{00000000-0005-0000-0000-000075060000}"/>
    <cellStyle name="Currency 2 2 2 3 2 4 4 2" xfId="1654" xr:uid="{00000000-0005-0000-0000-000076060000}"/>
    <cellStyle name="Currency 2 2 2 3 2 4 4 2 2" xfId="1655" xr:uid="{00000000-0005-0000-0000-000077060000}"/>
    <cellStyle name="Currency 2 2 2 3 2 4 4 3" xfId="1656" xr:uid="{00000000-0005-0000-0000-000078060000}"/>
    <cellStyle name="Currency 2 2 2 3 2 4 5" xfId="1657" xr:uid="{00000000-0005-0000-0000-000079060000}"/>
    <cellStyle name="Currency 2 2 2 3 2 4 5 2" xfId="1658" xr:uid="{00000000-0005-0000-0000-00007A060000}"/>
    <cellStyle name="Currency 2 2 2 3 2 4 5 2 2" xfId="1659" xr:uid="{00000000-0005-0000-0000-00007B060000}"/>
    <cellStyle name="Currency 2 2 2 3 2 4 5 3" xfId="1660" xr:uid="{00000000-0005-0000-0000-00007C060000}"/>
    <cellStyle name="Currency 2 2 2 3 2 4 6" xfId="1661" xr:uid="{00000000-0005-0000-0000-00007D060000}"/>
    <cellStyle name="Currency 2 2 2 3 2 4 6 2" xfId="1662" xr:uid="{00000000-0005-0000-0000-00007E060000}"/>
    <cellStyle name="Currency 2 2 2 3 2 4 7" xfId="1663" xr:uid="{00000000-0005-0000-0000-00007F060000}"/>
    <cellStyle name="Currency 2 2 2 3 2 4 7 2" xfId="1664" xr:uid="{00000000-0005-0000-0000-000080060000}"/>
    <cellStyle name="Currency 2 2 2 3 2 4 8" xfId="1665" xr:uid="{00000000-0005-0000-0000-000081060000}"/>
    <cellStyle name="Currency 2 2 2 3 2 4 9" xfId="1666" xr:uid="{00000000-0005-0000-0000-000082060000}"/>
    <cellStyle name="Currency 2 2 2 3 2 5" xfId="1667" xr:uid="{00000000-0005-0000-0000-000083060000}"/>
    <cellStyle name="Currency 2 2 2 3 2 5 2" xfId="1668" xr:uid="{00000000-0005-0000-0000-000084060000}"/>
    <cellStyle name="Currency 2 2 2 3 2 5 3" xfId="1669" xr:uid="{00000000-0005-0000-0000-000085060000}"/>
    <cellStyle name="Currency 2 2 2 3 2 6" xfId="1670" xr:uid="{00000000-0005-0000-0000-000086060000}"/>
    <cellStyle name="Currency 2 2 2 3 2 6 2" xfId="1671" xr:uid="{00000000-0005-0000-0000-000087060000}"/>
    <cellStyle name="Currency 2 2 2 3 2 6 2 2" xfId="1672" xr:uid="{00000000-0005-0000-0000-000088060000}"/>
    <cellStyle name="Currency 2 2 2 3 2 6 2 2 2" xfId="1673" xr:uid="{00000000-0005-0000-0000-000089060000}"/>
    <cellStyle name="Currency 2 2 2 3 2 6 2 3" xfId="1674" xr:uid="{00000000-0005-0000-0000-00008A060000}"/>
    <cellStyle name="Currency 2 2 2 3 2 6 3" xfId="1675" xr:uid="{00000000-0005-0000-0000-00008B060000}"/>
    <cellStyle name="Currency 2 2 2 3 2 6 3 2" xfId="1676" xr:uid="{00000000-0005-0000-0000-00008C060000}"/>
    <cellStyle name="Currency 2 2 2 3 2 6 3 2 2" xfId="1677" xr:uid="{00000000-0005-0000-0000-00008D060000}"/>
    <cellStyle name="Currency 2 2 2 3 2 6 3 3" xfId="1678" xr:uid="{00000000-0005-0000-0000-00008E060000}"/>
    <cellStyle name="Currency 2 2 2 3 2 6 4" xfId="1679" xr:uid="{00000000-0005-0000-0000-00008F060000}"/>
    <cellStyle name="Currency 2 2 2 3 2 6 4 2" xfId="1680" xr:uid="{00000000-0005-0000-0000-000090060000}"/>
    <cellStyle name="Currency 2 2 2 3 2 6 4 2 2" xfId="1681" xr:uid="{00000000-0005-0000-0000-000091060000}"/>
    <cellStyle name="Currency 2 2 2 3 2 6 4 3" xfId="1682" xr:uid="{00000000-0005-0000-0000-000092060000}"/>
    <cellStyle name="Currency 2 2 2 3 2 6 5" xfId="1683" xr:uid="{00000000-0005-0000-0000-000093060000}"/>
    <cellStyle name="Currency 2 2 2 3 2 6 5 2" xfId="1684" xr:uid="{00000000-0005-0000-0000-000094060000}"/>
    <cellStyle name="Currency 2 2 2 3 2 6 6" xfId="1685" xr:uid="{00000000-0005-0000-0000-000095060000}"/>
    <cellStyle name="Currency 2 2 2 3 2 6 6 2" xfId="1686" xr:uid="{00000000-0005-0000-0000-000096060000}"/>
    <cellStyle name="Currency 2 2 2 3 2 6 7" xfId="1687" xr:uid="{00000000-0005-0000-0000-000097060000}"/>
    <cellStyle name="Currency 2 2 2 3 2 7" xfId="1688" xr:uid="{00000000-0005-0000-0000-000098060000}"/>
    <cellStyle name="Currency 2 2 2 3 2 7 2" xfId="1689" xr:uid="{00000000-0005-0000-0000-000099060000}"/>
    <cellStyle name="Currency 2 2 2 3 2 7 2 2" xfId="1690" xr:uid="{00000000-0005-0000-0000-00009A060000}"/>
    <cellStyle name="Currency 2 2 2 3 2 7 3" xfId="1691" xr:uid="{00000000-0005-0000-0000-00009B060000}"/>
    <cellStyle name="Currency 2 2 2 3 2 8" xfId="1692" xr:uid="{00000000-0005-0000-0000-00009C060000}"/>
    <cellStyle name="Currency 2 2 2 3 2 8 2" xfId="1693" xr:uid="{00000000-0005-0000-0000-00009D060000}"/>
    <cellStyle name="Currency 2 2 2 3 2 8 2 2" xfId="1694" xr:uid="{00000000-0005-0000-0000-00009E060000}"/>
    <cellStyle name="Currency 2 2 2 3 2 8 3" xfId="1695" xr:uid="{00000000-0005-0000-0000-00009F060000}"/>
    <cellStyle name="Currency 2 2 2 3 3" xfId="1696" xr:uid="{00000000-0005-0000-0000-0000A0060000}"/>
    <cellStyle name="Currency 2 2 2 3 3 10" xfId="1697" xr:uid="{00000000-0005-0000-0000-0000A1060000}"/>
    <cellStyle name="Currency 2 2 2 3 3 2" xfId="1698" xr:uid="{00000000-0005-0000-0000-0000A2060000}"/>
    <cellStyle name="Currency 2 2 2 3 3 2 2" xfId="1699" xr:uid="{00000000-0005-0000-0000-0000A3060000}"/>
    <cellStyle name="Currency 2 2 2 3 3 2 3" xfId="1700" xr:uid="{00000000-0005-0000-0000-0000A4060000}"/>
    <cellStyle name="Currency 2 2 2 3 3 2 3 2" xfId="1701" xr:uid="{00000000-0005-0000-0000-0000A5060000}"/>
    <cellStyle name="Currency 2 2 2 3 3 2 3 3" xfId="1702" xr:uid="{00000000-0005-0000-0000-0000A6060000}"/>
    <cellStyle name="Currency 2 2 2 3 3 2 4" xfId="1703" xr:uid="{00000000-0005-0000-0000-0000A7060000}"/>
    <cellStyle name="Currency 2 2 2 3 3 2 4 2" xfId="1704" xr:uid="{00000000-0005-0000-0000-0000A8060000}"/>
    <cellStyle name="Currency 2 2 2 3 3 2 4 2 2" xfId="1705" xr:uid="{00000000-0005-0000-0000-0000A9060000}"/>
    <cellStyle name="Currency 2 2 2 3 3 2 4 3" xfId="1706" xr:uid="{00000000-0005-0000-0000-0000AA060000}"/>
    <cellStyle name="Currency 2 2 2 3 3 2 5" xfId="1707" xr:uid="{00000000-0005-0000-0000-0000AB060000}"/>
    <cellStyle name="Currency 2 2 2 3 3 2 5 2" xfId="1708" xr:uid="{00000000-0005-0000-0000-0000AC060000}"/>
    <cellStyle name="Currency 2 2 2 3 3 2 5 2 2" xfId="1709" xr:uid="{00000000-0005-0000-0000-0000AD060000}"/>
    <cellStyle name="Currency 2 2 2 3 3 2 5 3" xfId="1710" xr:uid="{00000000-0005-0000-0000-0000AE060000}"/>
    <cellStyle name="Currency 2 2 2 3 3 2 6" xfId="1711" xr:uid="{00000000-0005-0000-0000-0000AF060000}"/>
    <cellStyle name="Currency 2 2 2 3 3 2 6 2" xfId="1712" xr:uid="{00000000-0005-0000-0000-0000B0060000}"/>
    <cellStyle name="Currency 2 2 2 3 3 2 6 2 2" xfId="1713" xr:uid="{00000000-0005-0000-0000-0000B1060000}"/>
    <cellStyle name="Currency 2 2 2 3 3 2 6 3" xfId="1714" xr:uid="{00000000-0005-0000-0000-0000B2060000}"/>
    <cellStyle name="Currency 2 2 2 3 3 2 7" xfId="1715" xr:uid="{00000000-0005-0000-0000-0000B3060000}"/>
    <cellStyle name="Currency 2 2 2 3 3 2 7 2" xfId="1716" xr:uid="{00000000-0005-0000-0000-0000B4060000}"/>
    <cellStyle name="Currency 2 2 2 3 3 2 8" xfId="1717" xr:uid="{00000000-0005-0000-0000-0000B5060000}"/>
    <cellStyle name="Currency 2 2 2 3 3 2 8 2" xfId="1718" xr:uid="{00000000-0005-0000-0000-0000B6060000}"/>
    <cellStyle name="Currency 2 2 2 3 3 2 9" xfId="1719" xr:uid="{00000000-0005-0000-0000-0000B7060000}"/>
    <cellStyle name="Currency 2 2 2 3 3 3" xfId="1720" xr:uid="{00000000-0005-0000-0000-0000B8060000}"/>
    <cellStyle name="Currency 2 2 2 3 3 4" xfId="1721" xr:uid="{00000000-0005-0000-0000-0000B9060000}"/>
    <cellStyle name="Currency 2 2 2 3 3 4 2" xfId="1722" xr:uid="{00000000-0005-0000-0000-0000BA060000}"/>
    <cellStyle name="Currency 2 2 2 3 3 4 3" xfId="1723" xr:uid="{00000000-0005-0000-0000-0000BB060000}"/>
    <cellStyle name="Currency 2 2 2 3 3 5" xfId="1724" xr:uid="{00000000-0005-0000-0000-0000BC060000}"/>
    <cellStyle name="Currency 2 2 2 3 3 5 2" xfId="1725" xr:uid="{00000000-0005-0000-0000-0000BD060000}"/>
    <cellStyle name="Currency 2 2 2 3 3 5 2 2" xfId="1726" xr:uid="{00000000-0005-0000-0000-0000BE060000}"/>
    <cellStyle name="Currency 2 2 2 3 3 5 3" xfId="1727" xr:uid="{00000000-0005-0000-0000-0000BF060000}"/>
    <cellStyle name="Currency 2 2 2 3 3 6" xfId="1728" xr:uid="{00000000-0005-0000-0000-0000C0060000}"/>
    <cellStyle name="Currency 2 2 2 3 3 6 2" xfId="1729" xr:uid="{00000000-0005-0000-0000-0000C1060000}"/>
    <cellStyle name="Currency 2 2 2 3 3 6 2 2" xfId="1730" xr:uid="{00000000-0005-0000-0000-0000C2060000}"/>
    <cellStyle name="Currency 2 2 2 3 3 6 3" xfId="1731" xr:uid="{00000000-0005-0000-0000-0000C3060000}"/>
    <cellStyle name="Currency 2 2 2 3 3 7" xfId="1732" xr:uid="{00000000-0005-0000-0000-0000C4060000}"/>
    <cellStyle name="Currency 2 2 2 3 3 7 2" xfId="1733" xr:uid="{00000000-0005-0000-0000-0000C5060000}"/>
    <cellStyle name="Currency 2 2 2 3 3 7 2 2" xfId="1734" xr:uid="{00000000-0005-0000-0000-0000C6060000}"/>
    <cellStyle name="Currency 2 2 2 3 3 7 3" xfId="1735" xr:uid="{00000000-0005-0000-0000-0000C7060000}"/>
    <cellStyle name="Currency 2 2 2 3 3 8" xfId="1736" xr:uid="{00000000-0005-0000-0000-0000C8060000}"/>
    <cellStyle name="Currency 2 2 2 3 3 8 2" xfId="1737" xr:uid="{00000000-0005-0000-0000-0000C9060000}"/>
    <cellStyle name="Currency 2 2 2 3 3 9" xfId="1738" xr:uid="{00000000-0005-0000-0000-0000CA060000}"/>
    <cellStyle name="Currency 2 2 2 3 3 9 2" xfId="1739" xr:uid="{00000000-0005-0000-0000-0000CB060000}"/>
    <cellStyle name="Currency 2 2 2 3 4" xfId="1740" xr:uid="{00000000-0005-0000-0000-0000CC060000}"/>
    <cellStyle name="Currency 2 2 2 3 4 2" xfId="1741" xr:uid="{00000000-0005-0000-0000-0000CD060000}"/>
    <cellStyle name="Currency 2 2 2 3 4 2 10" xfId="1742" xr:uid="{00000000-0005-0000-0000-0000CE060000}"/>
    <cellStyle name="Currency 2 2 2 3 4 2 2" xfId="1743" xr:uid="{00000000-0005-0000-0000-0000CF060000}"/>
    <cellStyle name="Currency 2 2 2 3 4 2 3" xfId="1744" xr:uid="{00000000-0005-0000-0000-0000D0060000}"/>
    <cellStyle name="Currency 2 2 2 3 4 2 4" xfId="1745" xr:uid="{00000000-0005-0000-0000-0000D1060000}"/>
    <cellStyle name="Currency 2 2 2 3 4 2 4 2" xfId="1746" xr:uid="{00000000-0005-0000-0000-0000D2060000}"/>
    <cellStyle name="Currency 2 2 2 3 4 2 4 2 2" xfId="1747" xr:uid="{00000000-0005-0000-0000-0000D3060000}"/>
    <cellStyle name="Currency 2 2 2 3 4 2 4 3" xfId="1748" xr:uid="{00000000-0005-0000-0000-0000D4060000}"/>
    <cellStyle name="Currency 2 2 2 3 4 2 5" xfId="1749" xr:uid="{00000000-0005-0000-0000-0000D5060000}"/>
    <cellStyle name="Currency 2 2 2 3 4 2 5 2" xfId="1750" xr:uid="{00000000-0005-0000-0000-0000D6060000}"/>
    <cellStyle name="Currency 2 2 2 3 4 2 5 2 2" xfId="1751" xr:uid="{00000000-0005-0000-0000-0000D7060000}"/>
    <cellStyle name="Currency 2 2 2 3 4 2 5 3" xfId="1752" xr:uid="{00000000-0005-0000-0000-0000D8060000}"/>
    <cellStyle name="Currency 2 2 2 3 4 2 6" xfId="1753" xr:uid="{00000000-0005-0000-0000-0000D9060000}"/>
    <cellStyle name="Currency 2 2 2 3 4 2 6 2" xfId="1754" xr:uid="{00000000-0005-0000-0000-0000DA060000}"/>
    <cellStyle name="Currency 2 2 2 3 4 2 6 2 2" xfId="1755" xr:uid="{00000000-0005-0000-0000-0000DB060000}"/>
    <cellStyle name="Currency 2 2 2 3 4 2 6 3" xfId="1756" xr:uid="{00000000-0005-0000-0000-0000DC060000}"/>
    <cellStyle name="Currency 2 2 2 3 4 2 7" xfId="1757" xr:uid="{00000000-0005-0000-0000-0000DD060000}"/>
    <cellStyle name="Currency 2 2 2 3 4 2 7 2" xfId="1758" xr:uid="{00000000-0005-0000-0000-0000DE060000}"/>
    <cellStyle name="Currency 2 2 2 3 4 2 8" xfId="1759" xr:uid="{00000000-0005-0000-0000-0000DF060000}"/>
    <cellStyle name="Currency 2 2 2 3 4 2 8 2" xfId="1760" xr:uid="{00000000-0005-0000-0000-0000E0060000}"/>
    <cellStyle name="Currency 2 2 2 3 4 2 9" xfId="1761" xr:uid="{00000000-0005-0000-0000-0000E1060000}"/>
    <cellStyle name="Currency 2 2 2 3 4 3" xfId="1762" xr:uid="{00000000-0005-0000-0000-0000E2060000}"/>
    <cellStyle name="Currency 2 2 2 3 4 4" xfId="1763" xr:uid="{00000000-0005-0000-0000-0000E3060000}"/>
    <cellStyle name="Currency 2 2 2 3 4 4 2" xfId="1764" xr:uid="{00000000-0005-0000-0000-0000E4060000}"/>
    <cellStyle name="Currency 2 2 2 3 4 4 2 2" xfId="1765" xr:uid="{00000000-0005-0000-0000-0000E5060000}"/>
    <cellStyle name="Currency 2 2 2 3 4 4 3" xfId="1766" xr:uid="{00000000-0005-0000-0000-0000E6060000}"/>
    <cellStyle name="Currency 2 2 2 3 4 5" xfId="1767" xr:uid="{00000000-0005-0000-0000-0000E7060000}"/>
    <cellStyle name="Currency 2 2 2 3 4 5 2" xfId="1768" xr:uid="{00000000-0005-0000-0000-0000E8060000}"/>
    <cellStyle name="Currency 2 2 2 3 4 5 2 2" xfId="1769" xr:uid="{00000000-0005-0000-0000-0000E9060000}"/>
    <cellStyle name="Currency 2 2 2 3 4 5 3" xfId="1770" xr:uid="{00000000-0005-0000-0000-0000EA060000}"/>
    <cellStyle name="Currency 2 2 2 3 5" xfId="1771" xr:uid="{00000000-0005-0000-0000-0000EB060000}"/>
    <cellStyle name="Currency 2 2 2 3 5 2" xfId="1772" xr:uid="{00000000-0005-0000-0000-0000EC060000}"/>
    <cellStyle name="Currency 2 2 2 3 5 3" xfId="1773" xr:uid="{00000000-0005-0000-0000-0000ED060000}"/>
    <cellStyle name="Currency 2 2 2 3 5 3 2" xfId="1774" xr:uid="{00000000-0005-0000-0000-0000EE060000}"/>
    <cellStyle name="Currency 2 2 2 3 5 3 3" xfId="1775" xr:uid="{00000000-0005-0000-0000-0000EF060000}"/>
    <cellStyle name="Currency 2 2 2 3 5 4" xfId="1776" xr:uid="{00000000-0005-0000-0000-0000F0060000}"/>
    <cellStyle name="Currency 2 2 2 3 5 4 2" xfId="1777" xr:uid="{00000000-0005-0000-0000-0000F1060000}"/>
    <cellStyle name="Currency 2 2 2 3 5 4 2 2" xfId="1778" xr:uid="{00000000-0005-0000-0000-0000F2060000}"/>
    <cellStyle name="Currency 2 2 2 3 5 4 3" xfId="1779" xr:uid="{00000000-0005-0000-0000-0000F3060000}"/>
    <cellStyle name="Currency 2 2 2 3 5 5" xfId="1780" xr:uid="{00000000-0005-0000-0000-0000F4060000}"/>
    <cellStyle name="Currency 2 2 2 3 5 5 2" xfId="1781" xr:uid="{00000000-0005-0000-0000-0000F5060000}"/>
    <cellStyle name="Currency 2 2 2 3 5 5 2 2" xfId="1782" xr:uid="{00000000-0005-0000-0000-0000F6060000}"/>
    <cellStyle name="Currency 2 2 2 3 5 5 3" xfId="1783" xr:uid="{00000000-0005-0000-0000-0000F7060000}"/>
    <cellStyle name="Currency 2 2 2 3 5 6" xfId="1784" xr:uid="{00000000-0005-0000-0000-0000F8060000}"/>
    <cellStyle name="Currency 2 2 2 3 5 6 2" xfId="1785" xr:uid="{00000000-0005-0000-0000-0000F9060000}"/>
    <cellStyle name="Currency 2 2 2 3 5 6 2 2" xfId="1786" xr:uid="{00000000-0005-0000-0000-0000FA060000}"/>
    <cellStyle name="Currency 2 2 2 3 5 6 3" xfId="1787" xr:uid="{00000000-0005-0000-0000-0000FB060000}"/>
    <cellStyle name="Currency 2 2 2 3 5 7" xfId="1788" xr:uid="{00000000-0005-0000-0000-0000FC060000}"/>
    <cellStyle name="Currency 2 2 2 3 5 7 2" xfId="1789" xr:uid="{00000000-0005-0000-0000-0000FD060000}"/>
    <cellStyle name="Currency 2 2 2 3 5 8" xfId="1790" xr:uid="{00000000-0005-0000-0000-0000FE060000}"/>
    <cellStyle name="Currency 2 2 2 3 5 8 2" xfId="1791" xr:uid="{00000000-0005-0000-0000-0000FF060000}"/>
    <cellStyle name="Currency 2 2 2 3 5 9" xfId="1792" xr:uid="{00000000-0005-0000-0000-000000070000}"/>
    <cellStyle name="Currency 2 2 2 3 6" xfId="1793" xr:uid="{00000000-0005-0000-0000-000001070000}"/>
    <cellStyle name="Currency 2 2 2 3 6 2" xfId="1794" xr:uid="{00000000-0005-0000-0000-000002070000}"/>
    <cellStyle name="Currency 2 2 2 3 6 3" xfId="1795" xr:uid="{00000000-0005-0000-0000-000003070000}"/>
    <cellStyle name="Currency 2 2 2 3 7" xfId="1796" xr:uid="{00000000-0005-0000-0000-000004070000}"/>
    <cellStyle name="Currency 2 2 2 3 8" xfId="1797" xr:uid="{00000000-0005-0000-0000-000005070000}"/>
    <cellStyle name="Currency 2 2 2 3 8 2" xfId="1798" xr:uid="{00000000-0005-0000-0000-000006070000}"/>
    <cellStyle name="Currency 2 2 2 3 8 2 2" xfId="1799" xr:uid="{00000000-0005-0000-0000-000007070000}"/>
    <cellStyle name="Currency 2 2 2 3 8 3" xfId="1800" xr:uid="{00000000-0005-0000-0000-000008070000}"/>
    <cellStyle name="Currency 2 2 2 3 8 4" xfId="1801" xr:uid="{00000000-0005-0000-0000-000009070000}"/>
    <cellStyle name="Currency 2 2 2 3 9" xfId="1802" xr:uid="{00000000-0005-0000-0000-00000A070000}"/>
    <cellStyle name="Currency 2 2 2 3 9 2" xfId="1803" xr:uid="{00000000-0005-0000-0000-00000B070000}"/>
    <cellStyle name="Currency 2 2 2 3 9 2 2" xfId="1804" xr:uid="{00000000-0005-0000-0000-00000C070000}"/>
    <cellStyle name="Currency 2 2 2 3 9 3" xfId="1805" xr:uid="{00000000-0005-0000-0000-00000D070000}"/>
    <cellStyle name="Currency 2 2 2 4" xfId="1806" xr:uid="{00000000-0005-0000-0000-00000E070000}"/>
    <cellStyle name="Currency 2 2 2 4 2" xfId="1807" xr:uid="{00000000-0005-0000-0000-00000F070000}"/>
    <cellStyle name="Currency 2 2 2 4 2 2" xfId="1808" xr:uid="{00000000-0005-0000-0000-000010070000}"/>
    <cellStyle name="Currency 2 2 2 4 2 3" xfId="1809" xr:uid="{00000000-0005-0000-0000-000011070000}"/>
    <cellStyle name="Currency 2 2 2 4 2 3 2" xfId="1810" xr:uid="{00000000-0005-0000-0000-000012070000}"/>
    <cellStyle name="Currency 2 2 2 4 2 3 3" xfId="1811" xr:uid="{00000000-0005-0000-0000-000013070000}"/>
    <cellStyle name="Currency 2 2 2 4 2 4" xfId="1812" xr:uid="{00000000-0005-0000-0000-000014070000}"/>
    <cellStyle name="Currency 2 2 2 4 2 4 2" xfId="1813" xr:uid="{00000000-0005-0000-0000-000015070000}"/>
    <cellStyle name="Currency 2 2 2 4 2 4 2 2" xfId="1814" xr:uid="{00000000-0005-0000-0000-000016070000}"/>
    <cellStyle name="Currency 2 2 2 4 2 4 3" xfId="1815" xr:uid="{00000000-0005-0000-0000-000017070000}"/>
    <cellStyle name="Currency 2 2 2 4 2 5" xfId="1816" xr:uid="{00000000-0005-0000-0000-000018070000}"/>
    <cellStyle name="Currency 2 2 2 4 2 5 2" xfId="1817" xr:uid="{00000000-0005-0000-0000-000019070000}"/>
    <cellStyle name="Currency 2 2 2 4 2 5 2 2" xfId="1818" xr:uid="{00000000-0005-0000-0000-00001A070000}"/>
    <cellStyle name="Currency 2 2 2 4 2 5 3" xfId="1819" xr:uid="{00000000-0005-0000-0000-00001B070000}"/>
    <cellStyle name="Currency 2 2 2 4 2 6" xfId="1820" xr:uid="{00000000-0005-0000-0000-00001C070000}"/>
    <cellStyle name="Currency 2 2 2 4 2 6 2" xfId="1821" xr:uid="{00000000-0005-0000-0000-00001D070000}"/>
    <cellStyle name="Currency 2 2 2 4 2 6 2 2" xfId="1822" xr:uid="{00000000-0005-0000-0000-00001E070000}"/>
    <cellStyle name="Currency 2 2 2 4 2 6 3" xfId="1823" xr:uid="{00000000-0005-0000-0000-00001F070000}"/>
    <cellStyle name="Currency 2 2 2 4 2 7" xfId="1824" xr:uid="{00000000-0005-0000-0000-000020070000}"/>
    <cellStyle name="Currency 2 2 2 4 2 7 2" xfId="1825" xr:uid="{00000000-0005-0000-0000-000021070000}"/>
    <cellStyle name="Currency 2 2 2 4 2 8" xfId="1826" xr:uid="{00000000-0005-0000-0000-000022070000}"/>
    <cellStyle name="Currency 2 2 2 4 2 8 2" xfId="1827" xr:uid="{00000000-0005-0000-0000-000023070000}"/>
    <cellStyle name="Currency 2 2 2 4 2 9" xfId="1828" xr:uid="{00000000-0005-0000-0000-000024070000}"/>
    <cellStyle name="Currency 2 2 2 4 3" xfId="1829" xr:uid="{00000000-0005-0000-0000-000025070000}"/>
    <cellStyle name="Currency 2 2 2 4 3 2" xfId="1830" xr:uid="{00000000-0005-0000-0000-000026070000}"/>
    <cellStyle name="Currency 2 2 2 4 3 3" xfId="1831" xr:uid="{00000000-0005-0000-0000-000027070000}"/>
    <cellStyle name="Currency 2 2 2 4 3 3 2" xfId="1832" xr:uid="{00000000-0005-0000-0000-000028070000}"/>
    <cellStyle name="Currency 2 2 2 4 3 3 3" xfId="1833" xr:uid="{00000000-0005-0000-0000-000029070000}"/>
    <cellStyle name="Currency 2 2 2 4 3 4" xfId="1834" xr:uid="{00000000-0005-0000-0000-00002A070000}"/>
    <cellStyle name="Currency 2 2 2 4 3 4 2" xfId="1835" xr:uid="{00000000-0005-0000-0000-00002B070000}"/>
    <cellStyle name="Currency 2 2 2 4 3 4 2 2" xfId="1836" xr:uid="{00000000-0005-0000-0000-00002C070000}"/>
    <cellStyle name="Currency 2 2 2 4 3 4 3" xfId="1837" xr:uid="{00000000-0005-0000-0000-00002D070000}"/>
    <cellStyle name="Currency 2 2 2 4 3 5" xfId="1838" xr:uid="{00000000-0005-0000-0000-00002E070000}"/>
    <cellStyle name="Currency 2 2 2 4 3 5 2" xfId="1839" xr:uid="{00000000-0005-0000-0000-00002F070000}"/>
    <cellStyle name="Currency 2 2 2 4 3 5 2 2" xfId="1840" xr:uid="{00000000-0005-0000-0000-000030070000}"/>
    <cellStyle name="Currency 2 2 2 4 3 5 3" xfId="1841" xr:uid="{00000000-0005-0000-0000-000031070000}"/>
    <cellStyle name="Currency 2 2 2 4 3 6" xfId="1842" xr:uid="{00000000-0005-0000-0000-000032070000}"/>
    <cellStyle name="Currency 2 2 2 4 3 6 2" xfId="1843" xr:uid="{00000000-0005-0000-0000-000033070000}"/>
    <cellStyle name="Currency 2 2 2 4 3 6 2 2" xfId="1844" xr:uid="{00000000-0005-0000-0000-000034070000}"/>
    <cellStyle name="Currency 2 2 2 4 3 6 3" xfId="1845" xr:uid="{00000000-0005-0000-0000-000035070000}"/>
    <cellStyle name="Currency 2 2 2 4 3 7" xfId="1846" xr:uid="{00000000-0005-0000-0000-000036070000}"/>
    <cellStyle name="Currency 2 2 2 4 3 7 2" xfId="1847" xr:uid="{00000000-0005-0000-0000-000037070000}"/>
    <cellStyle name="Currency 2 2 2 4 3 8" xfId="1848" xr:uid="{00000000-0005-0000-0000-000038070000}"/>
    <cellStyle name="Currency 2 2 2 4 3 8 2" xfId="1849" xr:uid="{00000000-0005-0000-0000-000039070000}"/>
    <cellStyle name="Currency 2 2 2 4 3 9" xfId="1850" xr:uid="{00000000-0005-0000-0000-00003A070000}"/>
    <cellStyle name="Currency 2 2 2 4 4" xfId="1851" xr:uid="{00000000-0005-0000-0000-00003B070000}"/>
    <cellStyle name="Currency 2 2 2 4 4 2" xfId="1852" xr:uid="{00000000-0005-0000-0000-00003C070000}"/>
    <cellStyle name="Currency 2 2 2 4 4 3" xfId="1853" xr:uid="{00000000-0005-0000-0000-00003D070000}"/>
    <cellStyle name="Currency 2 2 2 4 4 3 2" xfId="1854" xr:uid="{00000000-0005-0000-0000-00003E070000}"/>
    <cellStyle name="Currency 2 2 2 4 4 3 2 2" xfId="1855" xr:uid="{00000000-0005-0000-0000-00003F070000}"/>
    <cellStyle name="Currency 2 2 2 4 4 3 3" xfId="1856" xr:uid="{00000000-0005-0000-0000-000040070000}"/>
    <cellStyle name="Currency 2 2 2 4 4 4" xfId="1857" xr:uid="{00000000-0005-0000-0000-000041070000}"/>
    <cellStyle name="Currency 2 2 2 4 4 4 2" xfId="1858" xr:uid="{00000000-0005-0000-0000-000042070000}"/>
    <cellStyle name="Currency 2 2 2 4 4 4 2 2" xfId="1859" xr:uid="{00000000-0005-0000-0000-000043070000}"/>
    <cellStyle name="Currency 2 2 2 4 4 4 3" xfId="1860" xr:uid="{00000000-0005-0000-0000-000044070000}"/>
    <cellStyle name="Currency 2 2 2 4 4 5" xfId="1861" xr:uid="{00000000-0005-0000-0000-000045070000}"/>
    <cellStyle name="Currency 2 2 2 4 4 5 2" xfId="1862" xr:uid="{00000000-0005-0000-0000-000046070000}"/>
    <cellStyle name="Currency 2 2 2 4 4 5 2 2" xfId="1863" xr:uid="{00000000-0005-0000-0000-000047070000}"/>
    <cellStyle name="Currency 2 2 2 4 4 5 3" xfId="1864" xr:uid="{00000000-0005-0000-0000-000048070000}"/>
    <cellStyle name="Currency 2 2 2 4 4 6" xfId="1865" xr:uid="{00000000-0005-0000-0000-000049070000}"/>
    <cellStyle name="Currency 2 2 2 4 4 6 2" xfId="1866" xr:uid="{00000000-0005-0000-0000-00004A070000}"/>
    <cellStyle name="Currency 2 2 2 4 4 7" xfId="1867" xr:uid="{00000000-0005-0000-0000-00004B070000}"/>
    <cellStyle name="Currency 2 2 2 4 4 7 2" xfId="1868" xr:uid="{00000000-0005-0000-0000-00004C070000}"/>
    <cellStyle name="Currency 2 2 2 4 4 8" xfId="1869" xr:uid="{00000000-0005-0000-0000-00004D070000}"/>
    <cellStyle name="Currency 2 2 2 4 4 9" xfId="1870" xr:uid="{00000000-0005-0000-0000-00004E070000}"/>
    <cellStyle name="Currency 2 2 2 4 5" xfId="1871" xr:uid="{00000000-0005-0000-0000-00004F070000}"/>
    <cellStyle name="Currency 2 2 2 4 5 2" xfId="1872" xr:uid="{00000000-0005-0000-0000-000050070000}"/>
    <cellStyle name="Currency 2 2 2 4 5 3" xfId="1873" xr:uid="{00000000-0005-0000-0000-000051070000}"/>
    <cellStyle name="Currency 2 2 2 4 6" xfId="1874" xr:uid="{00000000-0005-0000-0000-000052070000}"/>
    <cellStyle name="Currency 2 2 2 4 6 2" xfId="1875" xr:uid="{00000000-0005-0000-0000-000053070000}"/>
    <cellStyle name="Currency 2 2 2 4 6 2 2" xfId="1876" xr:uid="{00000000-0005-0000-0000-000054070000}"/>
    <cellStyle name="Currency 2 2 2 4 6 2 2 2" xfId="1877" xr:uid="{00000000-0005-0000-0000-000055070000}"/>
    <cellStyle name="Currency 2 2 2 4 6 2 3" xfId="1878" xr:uid="{00000000-0005-0000-0000-000056070000}"/>
    <cellStyle name="Currency 2 2 2 4 6 3" xfId="1879" xr:uid="{00000000-0005-0000-0000-000057070000}"/>
    <cellStyle name="Currency 2 2 2 4 6 3 2" xfId="1880" xr:uid="{00000000-0005-0000-0000-000058070000}"/>
    <cellStyle name="Currency 2 2 2 4 6 3 2 2" xfId="1881" xr:uid="{00000000-0005-0000-0000-000059070000}"/>
    <cellStyle name="Currency 2 2 2 4 6 3 3" xfId="1882" xr:uid="{00000000-0005-0000-0000-00005A070000}"/>
    <cellStyle name="Currency 2 2 2 4 6 4" xfId="1883" xr:uid="{00000000-0005-0000-0000-00005B070000}"/>
    <cellStyle name="Currency 2 2 2 4 6 4 2" xfId="1884" xr:uid="{00000000-0005-0000-0000-00005C070000}"/>
    <cellStyle name="Currency 2 2 2 4 6 4 2 2" xfId="1885" xr:uid="{00000000-0005-0000-0000-00005D070000}"/>
    <cellStyle name="Currency 2 2 2 4 6 4 3" xfId="1886" xr:uid="{00000000-0005-0000-0000-00005E070000}"/>
    <cellStyle name="Currency 2 2 2 4 6 5" xfId="1887" xr:uid="{00000000-0005-0000-0000-00005F070000}"/>
    <cellStyle name="Currency 2 2 2 4 6 5 2" xfId="1888" xr:uid="{00000000-0005-0000-0000-000060070000}"/>
    <cellStyle name="Currency 2 2 2 4 6 6" xfId="1889" xr:uid="{00000000-0005-0000-0000-000061070000}"/>
    <cellStyle name="Currency 2 2 2 4 6 6 2" xfId="1890" xr:uid="{00000000-0005-0000-0000-000062070000}"/>
    <cellStyle name="Currency 2 2 2 4 6 7" xfId="1891" xr:uid="{00000000-0005-0000-0000-000063070000}"/>
    <cellStyle name="Currency 2 2 2 4 7" xfId="1892" xr:uid="{00000000-0005-0000-0000-000064070000}"/>
    <cellStyle name="Currency 2 2 2 4 7 2" xfId="1893" xr:uid="{00000000-0005-0000-0000-000065070000}"/>
    <cellStyle name="Currency 2 2 2 4 7 2 2" xfId="1894" xr:uid="{00000000-0005-0000-0000-000066070000}"/>
    <cellStyle name="Currency 2 2 2 4 7 3" xfId="1895" xr:uid="{00000000-0005-0000-0000-000067070000}"/>
    <cellStyle name="Currency 2 2 2 4 8" xfId="1896" xr:uid="{00000000-0005-0000-0000-000068070000}"/>
    <cellStyle name="Currency 2 2 2 4 8 2" xfId="1897" xr:uid="{00000000-0005-0000-0000-000069070000}"/>
    <cellStyle name="Currency 2 2 2 4 8 2 2" xfId="1898" xr:uid="{00000000-0005-0000-0000-00006A070000}"/>
    <cellStyle name="Currency 2 2 2 4 8 3" xfId="1899" xr:uid="{00000000-0005-0000-0000-00006B070000}"/>
    <cellStyle name="Currency 2 2 2 5" xfId="1900" xr:uid="{00000000-0005-0000-0000-00006C070000}"/>
    <cellStyle name="Currency 2 2 2 5 10" xfId="1901" xr:uid="{00000000-0005-0000-0000-00006D070000}"/>
    <cellStyle name="Currency 2 2 2 5 2" xfId="1902" xr:uid="{00000000-0005-0000-0000-00006E070000}"/>
    <cellStyle name="Currency 2 2 2 5 2 2" xfId="1903" xr:uid="{00000000-0005-0000-0000-00006F070000}"/>
    <cellStyle name="Currency 2 2 2 5 2 3" xfId="1904" xr:uid="{00000000-0005-0000-0000-000070070000}"/>
    <cellStyle name="Currency 2 2 2 5 2 3 2" xfId="1905" xr:uid="{00000000-0005-0000-0000-000071070000}"/>
    <cellStyle name="Currency 2 2 2 5 2 3 3" xfId="1906" xr:uid="{00000000-0005-0000-0000-000072070000}"/>
    <cellStyle name="Currency 2 2 2 5 2 4" xfId="1907" xr:uid="{00000000-0005-0000-0000-000073070000}"/>
    <cellStyle name="Currency 2 2 2 5 2 4 2" xfId="1908" xr:uid="{00000000-0005-0000-0000-000074070000}"/>
    <cellStyle name="Currency 2 2 2 5 2 4 2 2" xfId="1909" xr:uid="{00000000-0005-0000-0000-000075070000}"/>
    <cellStyle name="Currency 2 2 2 5 2 4 3" xfId="1910" xr:uid="{00000000-0005-0000-0000-000076070000}"/>
    <cellStyle name="Currency 2 2 2 5 2 5" xfId="1911" xr:uid="{00000000-0005-0000-0000-000077070000}"/>
    <cellStyle name="Currency 2 2 2 5 2 5 2" xfId="1912" xr:uid="{00000000-0005-0000-0000-000078070000}"/>
    <cellStyle name="Currency 2 2 2 5 2 5 2 2" xfId="1913" xr:uid="{00000000-0005-0000-0000-000079070000}"/>
    <cellStyle name="Currency 2 2 2 5 2 5 3" xfId="1914" xr:uid="{00000000-0005-0000-0000-00007A070000}"/>
    <cellStyle name="Currency 2 2 2 5 2 6" xfId="1915" xr:uid="{00000000-0005-0000-0000-00007B070000}"/>
    <cellStyle name="Currency 2 2 2 5 2 6 2" xfId="1916" xr:uid="{00000000-0005-0000-0000-00007C070000}"/>
    <cellStyle name="Currency 2 2 2 5 2 6 2 2" xfId="1917" xr:uid="{00000000-0005-0000-0000-00007D070000}"/>
    <cellStyle name="Currency 2 2 2 5 2 6 3" xfId="1918" xr:uid="{00000000-0005-0000-0000-00007E070000}"/>
    <cellStyle name="Currency 2 2 2 5 2 7" xfId="1919" xr:uid="{00000000-0005-0000-0000-00007F070000}"/>
    <cellStyle name="Currency 2 2 2 5 2 7 2" xfId="1920" xr:uid="{00000000-0005-0000-0000-000080070000}"/>
    <cellStyle name="Currency 2 2 2 5 2 8" xfId="1921" xr:uid="{00000000-0005-0000-0000-000081070000}"/>
    <cellStyle name="Currency 2 2 2 5 2 8 2" xfId="1922" xr:uid="{00000000-0005-0000-0000-000082070000}"/>
    <cellStyle name="Currency 2 2 2 5 2 9" xfId="1923" xr:uid="{00000000-0005-0000-0000-000083070000}"/>
    <cellStyle name="Currency 2 2 2 5 3" xfId="1924" xr:uid="{00000000-0005-0000-0000-000084070000}"/>
    <cellStyle name="Currency 2 2 2 5 4" xfId="1925" xr:uid="{00000000-0005-0000-0000-000085070000}"/>
    <cellStyle name="Currency 2 2 2 5 4 2" xfId="1926" xr:uid="{00000000-0005-0000-0000-000086070000}"/>
    <cellStyle name="Currency 2 2 2 5 4 3" xfId="1927" xr:uid="{00000000-0005-0000-0000-000087070000}"/>
    <cellStyle name="Currency 2 2 2 5 5" xfId="1928" xr:uid="{00000000-0005-0000-0000-000088070000}"/>
    <cellStyle name="Currency 2 2 2 5 5 2" xfId="1929" xr:uid="{00000000-0005-0000-0000-000089070000}"/>
    <cellStyle name="Currency 2 2 2 5 5 2 2" xfId="1930" xr:uid="{00000000-0005-0000-0000-00008A070000}"/>
    <cellStyle name="Currency 2 2 2 5 5 3" xfId="1931" xr:uid="{00000000-0005-0000-0000-00008B070000}"/>
    <cellStyle name="Currency 2 2 2 5 6" xfId="1932" xr:uid="{00000000-0005-0000-0000-00008C070000}"/>
    <cellStyle name="Currency 2 2 2 5 6 2" xfId="1933" xr:uid="{00000000-0005-0000-0000-00008D070000}"/>
    <cellStyle name="Currency 2 2 2 5 6 2 2" xfId="1934" xr:uid="{00000000-0005-0000-0000-00008E070000}"/>
    <cellStyle name="Currency 2 2 2 5 6 3" xfId="1935" xr:uid="{00000000-0005-0000-0000-00008F070000}"/>
    <cellStyle name="Currency 2 2 2 5 7" xfId="1936" xr:uid="{00000000-0005-0000-0000-000090070000}"/>
    <cellStyle name="Currency 2 2 2 5 7 2" xfId="1937" xr:uid="{00000000-0005-0000-0000-000091070000}"/>
    <cellStyle name="Currency 2 2 2 5 7 2 2" xfId="1938" xr:uid="{00000000-0005-0000-0000-000092070000}"/>
    <cellStyle name="Currency 2 2 2 5 7 3" xfId="1939" xr:uid="{00000000-0005-0000-0000-000093070000}"/>
    <cellStyle name="Currency 2 2 2 5 8" xfId="1940" xr:uid="{00000000-0005-0000-0000-000094070000}"/>
    <cellStyle name="Currency 2 2 2 5 8 2" xfId="1941" xr:uid="{00000000-0005-0000-0000-000095070000}"/>
    <cellStyle name="Currency 2 2 2 5 9" xfId="1942" xr:uid="{00000000-0005-0000-0000-000096070000}"/>
    <cellStyle name="Currency 2 2 2 5 9 2" xfId="1943" xr:uid="{00000000-0005-0000-0000-000097070000}"/>
    <cellStyle name="Currency 2 2 2 6" xfId="1944" xr:uid="{00000000-0005-0000-0000-000098070000}"/>
    <cellStyle name="Currency 2 2 2 6 2" xfId="1945" xr:uid="{00000000-0005-0000-0000-000099070000}"/>
    <cellStyle name="Currency 2 2 2 6 2 10" xfId="1946" xr:uid="{00000000-0005-0000-0000-00009A070000}"/>
    <cellStyle name="Currency 2 2 2 6 2 2" xfId="1947" xr:uid="{00000000-0005-0000-0000-00009B070000}"/>
    <cellStyle name="Currency 2 2 2 6 2 3" xfId="1948" xr:uid="{00000000-0005-0000-0000-00009C070000}"/>
    <cellStyle name="Currency 2 2 2 6 2 4" xfId="1949" xr:uid="{00000000-0005-0000-0000-00009D070000}"/>
    <cellStyle name="Currency 2 2 2 6 2 4 2" xfId="1950" xr:uid="{00000000-0005-0000-0000-00009E070000}"/>
    <cellStyle name="Currency 2 2 2 6 2 4 2 2" xfId="1951" xr:uid="{00000000-0005-0000-0000-00009F070000}"/>
    <cellStyle name="Currency 2 2 2 6 2 4 3" xfId="1952" xr:uid="{00000000-0005-0000-0000-0000A0070000}"/>
    <cellStyle name="Currency 2 2 2 6 2 5" xfId="1953" xr:uid="{00000000-0005-0000-0000-0000A1070000}"/>
    <cellStyle name="Currency 2 2 2 6 2 5 2" xfId="1954" xr:uid="{00000000-0005-0000-0000-0000A2070000}"/>
    <cellStyle name="Currency 2 2 2 6 2 5 2 2" xfId="1955" xr:uid="{00000000-0005-0000-0000-0000A3070000}"/>
    <cellStyle name="Currency 2 2 2 6 2 5 3" xfId="1956" xr:uid="{00000000-0005-0000-0000-0000A4070000}"/>
    <cellStyle name="Currency 2 2 2 6 2 6" xfId="1957" xr:uid="{00000000-0005-0000-0000-0000A5070000}"/>
    <cellStyle name="Currency 2 2 2 6 2 6 2" xfId="1958" xr:uid="{00000000-0005-0000-0000-0000A6070000}"/>
    <cellStyle name="Currency 2 2 2 6 2 6 2 2" xfId="1959" xr:uid="{00000000-0005-0000-0000-0000A7070000}"/>
    <cellStyle name="Currency 2 2 2 6 2 6 3" xfId="1960" xr:uid="{00000000-0005-0000-0000-0000A8070000}"/>
    <cellStyle name="Currency 2 2 2 6 2 7" xfId="1961" xr:uid="{00000000-0005-0000-0000-0000A9070000}"/>
    <cellStyle name="Currency 2 2 2 6 2 7 2" xfId="1962" xr:uid="{00000000-0005-0000-0000-0000AA070000}"/>
    <cellStyle name="Currency 2 2 2 6 2 8" xfId="1963" xr:uid="{00000000-0005-0000-0000-0000AB070000}"/>
    <cellStyle name="Currency 2 2 2 6 2 8 2" xfId="1964" xr:uid="{00000000-0005-0000-0000-0000AC070000}"/>
    <cellStyle name="Currency 2 2 2 6 2 9" xfId="1965" xr:uid="{00000000-0005-0000-0000-0000AD070000}"/>
    <cellStyle name="Currency 2 2 2 6 3" xfId="1966" xr:uid="{00000000-0005-0000-0000-0000AE070000}"/>
    <cellStyle name="Currency 2 2 2 6 4" xfId="1967" xr:uid="{00000000-0005-0000-0000-0000AF070000}"/>
    <cellStyle name="Currency 2 2 2 6 4 2" xfId="1968" xr:uid="{00000000-0005-0000-0000-0000B0070000}"/>
    <cellStyle name="Currency 2 2 2 6 4 2 2" xfId="1969" xr:uid="{00000000-0005-0000-0000-0000B1070000}"/>
    <cellStyle name="Currency 2 2 2 6 4 3" xfId="1970" xr:uid="{00000000-0005-0000-0000-0000B2070000}"/>
    <cellStyle name="Currency 2 2 2 6 5" xfId="1971" xr:uid="{00000000-0005-0000-0000-0000B3070000}"/>
    <cellStyle name="Currency 2 2 2 6 5 2" xfId="1972" xr:uid="{00000000-0005-0000-0000-0000B4070000}"/>
    <cellStyle name="Currency 2 2 2 6 5 2 2" xfId="1973" xr:uid="{00000000-0005-0000-0000-0000B5070000}"/>
    <cellStyle name="Currency 2 2 2 6 5 3" xfId="1974" xr:uid="{00000000-0005-0000-0000-0000B6070000}"/>
    <cellStyle name="Currency 2 2 2 7" xfId="1975" xr:uid="{00000000-0005-0000-0000-0000B7070000}"/>
    <cellStyle name="Currency 2 2 2 7 2" xfId="1976" xr:uid="{00000000-0005-0000-0000-0000B8070000}"/>
    <cellStyle name="Currency 2 2 2 7 3" xfId="1977" xr:uid="{00000000-0005-0000-0000-0000B9070000}"/>
    <cellStyle name="Currency 2 2 2 7 3 2" xfId="1978" xr:uid="{00000000-0005-0000-0000-0000BA070000}"/>
    <cellStyle name="Currency 2 2 2 7 3 3" xfId="1979" xr:uid="{00000000-0005-0000-0000-0000BB070000}"/>
    <cellStyle name="Currency 2 2 2 7 4" xfId="1980" xr:uid="{00000000-0005-0000-0000-0000BC070000}"/>
    <cellStyle name="Currency 2 2 2 7 4 2" xfId="1981" xr:uid="{00000000-0005-0000-0000-0000BD070000}"/>
    <cellStyle name="Currency 2 2 2 7 4 2 2" xfId="1982" xr:uid="{00000000-0005-0000-0000-0000BE070000}"/>
    <cellStyle name="Currency 2 2 2 7 4 3" xfId="1983" xr:uid="{00000000-0005-0000-0000-0000BF070000}"/>
    <cellStyle name="Currency 2 2 2 7 5" xfId="1984" xr:uid="{00000000-0005-0000-0000-0000C0070000}"/>
    <cellStyle name="Currency 2 2 2 7 5 2" xfId="1985" xr:uid="{00000000-0005-0000-0000-0000C1070000}"/>
    <cellStyle name="Currency 2 2 2 7 5 2 2" xfId="1986" xr:uid="{00000000-0005-0000-0000-0000C2070000}"/>
    <cellStyle name="Currency 2 2 2 7 5 3" xfId="1987" xr:uid="{00000000-0005-0000-0000-0000C3070000}"/>
    <cellStyle name="Currency 2 2 2 7 6" xfId="1988" xr:uid="{00000000-0005-0000-0000-0000C4070000}"/>
    <cellStyle name="Currency 2 2 2 7 6 2" xfId="1989" xr:uid="{00000000-0005-0000-0000-0000C5070000}"/>
    <cellStyle name="Currency 2 2 2 7 6 2 2" xfId="1990" xr:uid="{00000000-0005-0000-0000-0000C6070000}"/>
    <cellStyle name="Currency 2 2 2 7 6 3" xfId="1991" xr:uid="{00000000-0005-0000-0000-0000C7070000}"/>
    <cellStyle name="Currency 2 2 2 7 7" xfId="1992" xr:uid="{00000000-0005-0000-0000-0000C8070000}"/>
    <cellStyle name="Currency 2 2 2 7 7 2" xfId="1993" xr:uid="{00000000-0005-0000-0000-0000C9070000}"/>
    <cellStyle name="Currency 2 2 2 7 8" xfId="1994" xr:uid="{00000000-0005-0000-0000-0000CA070000}"/>
    <cellStyle name="Currency 2 2 2 7 8 2" xfId="1995" xr:uid="{00000000-0005-0000-0000-0000CB070000}"/>
    <cellStyle name="Currency 2 2 2 7 9" xfId="1996" xr:uid="{00000000-0005-0000-0000-0000CC070000}"/>
    <cellStyle name="Currency 2 2 2 8" xfId="1997" xr:uid="{00000000-0005-0000-0000-0000CD070000}"/>
    <cellStyle name="Currency 2 2 2 8 2" xfId="1998" xr:uid="{00000000-0005-0000-0000-0000CE070000}"/>
    <cellStyle name="Currency 2 2 2 8 3" xfId="1999" xr:uid="{00000000-0005-0000-0000-0000CF070000}"/>
    <cellStyle name="Currency 2 2 2 9" xfId="2000" xr:uid="{00000000-0005-0000-0000-0000D0070000}"/>
    <cellStyle name="Currency 2 2 3" xfId="2001" xr:uid="{00000000-0005-0000-0000-0000D1070000}"/>
    <cellStyle name="Currency 2 2 3 2" xfId="2002" xr:uid="{00000000-0005-0000-0000-0000D2070000}"/>
    <cellStyle name="Currency 2 2 4" xfId="2003" xr:uid="{00000000-0005-0000-0000-0000D3070000}"/>
    <cellStyle name="Currency 2 20" xfId="2004" xr:uid="{00000000-0005-0000-0000-0000D4070000}"/>
    <cellStyle name="Currency 2 20 2" xfId="2005" xr:uid="{00000000-0005-0000-0000-0000D5070000}"/>
    <cellStyle name="Currency 2 20 2 2" xfId="2006" xr:uid="{00000000-0005-0000-0000-0000D6070000}"/>
    <cellStyle name="Currency 2 20 3" xfId="2007" xr:uid="{00000000-0005-0000-0000-0000D7070000}"/>
    <cellStyle name="Currency 2 21" xfId="2008" xr:uid="{00000000-0005-0000-0000-0000D8070000}"/>
    <cellStyle name="Currency 2 21 2" xfId="2009" xr:uid="{00000000-0005-0000-0000-0000D9070000}"/>
    <cellStyle name="Currency 2 22" xfId="2010" xr:uid="{00000000-0005-0000-0000-0000DA070000}"/>
    <cellStyle name="Currency 2 22 2" xfId="2011" xr:uid="{00000000-0005-0000-0000-0000DB070000}"/>
    <cellStyle name="Currency 2 23" xfId="2012" xr:uid="{00000000-0005-0000-0000-0000DC070000}"/>
    <cellStyle name="Currency 2 24" xfId="2013" xr:uid="{00000000-0005-0000-0000-0000DD070000}"/>
    <cellStyle name="Currency 2 25" xfId="2014" xr:uid="{00000000-0005-0000-0000-0000DE070000}"/>
    <cellStyle name="Currency 2 3" xfId="2015" xr:uid="{00000000-0005-0000-0000-0000DF070000}"/>
    <cellStyle name="Currency 2 3 2" xfId="2016" xr:uid="{00000000-0005-0000-0000-0000E0070000}"/>
    <cellStyle name="Currency 2 3 2 2" xfId="2017" xr:uid="{00000000-0005-0000-0000-0000E1070000}"/>
    <cellStyle name="Currency 2 3 3" xfId="2018" xr:uid="{00000000-0005-0000-0000-0000E2070000}"/>
    <cellStyle name="Currency 2 4" xfId="2019" xr:uid="{00000000-0005-0000-0000-0000E3070000}"/>
    <cellStyle name="Currency 2 4 10" xfId="2020" xr:uid="{00000000-0005-0000-0000-0000E4070000}"/>
    <cellStyle name="Currency 2 4 10 2" xfId="2021" xr:uid="{00000000-0005-0000-0000-0000E5070000}"/>
    <cellStyle name="Currency 2 4 10 3" xfId="2022" xr:uid="{00000000-0005-0000-0000-0000E6070000}"/>
    <cellStyle name="Currency 2 4 11" xfId="2023" xr:uid="{00000000-0005-0000-0000-0000E7070000}"/>
    <cellStyle name="Currency 2 4 12" xfId="2024" xr:uid="{00000000-0005-0000-0000-0000E8070000}"/>
    <cellStyle name="Currency 2 4 12 2" xfId="2025" xr:uid="{00000000-0005-0000-0000-0000E9070000}"/>
    <cellStyle name="Currency 2 4 12 2 2" xfId="2026" xr:uid="{00000000-0005-0000-0000-0000EA070000}"/>
    <cellStyle name="Currency 2 4 12 3" xfId="2027" xr:uid="{00000000-0005-0000-0000-0000EB070000}"/>
    <cellStyle name="Currency 2 4 12 4" xfId="2028" xr:uid="{00000000-0005-0000-0000-0000EC070000}"/>
    <cellStyle name="Currency 2 4 13" xfId="2029" xr:uid="{00000000-0005-0000-0000-0000ED070000}"/>
    <cellStyle name="Currency 2 4 13 2" xfId="2030" xr:uid="{00000000-0005-0000-0000-0000EE070000}"/>
    <cellStyle name="Currency 2 4 13 2 2" xfId="2031" xr:uid="{00000000-0005-0000-0000-0000EF070000}"/>
    <cellStyle name="Currency 2 4 13 3" xfId="2032" xr:uid="{00000000-0005-0000-0000-0000F0070000}"/>
    <cellStyle name="Currency 2 4 14" xfId="2033" xr:uid="{00000000-0005-0000-0000-0000F1070000}"/>
    <cellStyle name="Currency 2 4 14 2" xfId="2034" xr:uid="{00000000-0005-0000-0000-0000F2070000}"/>
    <cellStyle name="Currency 2 4 14 2 2" xfId="2035" xr:uid="{00000000-0005-0000-0000-0000F3070000}"/>
    <cellStyle name="Currency 2 4 14 3" xfId="2036" xr:uid="{00000000-0005-0000-0000-0000F4070000}"/>
    <cellStyle name="Currency 2 4 15" xfId="2037" xr:uid="{00000000-0005-0000-0000-0000F5070000}"/>
    <cellStyle name="Currency 2 4 15 2" xfId="2038" xr:uid="{00000000-0005-0000-0000-0000F6070000}"/>
    <cellStyle name="Currency 2 4 16" xfId="2039" xr:uid="{00000000-0005-0000-0000-0000F7070000}"/>
    <cellStyle name="Currency 2 4 16 2" xfId="2040" xr:uid="{00000000-0005-0000-0000-0000F8070000}"/>
    <cellStyle name="Currency 2 4 17" xfId="2041" xr:uid="{00000000-0005-0000-0000-0000F9070000}"/>
    <cellStyle name="Currency 2 4 18" xfId="2042" xr:uid="{00000000-0005-0000-0000-0000FA070000}"/>
    <cellStyle name="Currency 2 4 19" xfId="2043" xr:uid="{00000000-0005-0000-0000-0000FB070000}"/>
    <cellStyle name="Currency 2 4 2" xfId="2044" xr:uid="{00000000-0005-0000-0000-0000FC070000}"/>
    <cellStyle name="Currency 2 4 2 10" xfId="2045" xr:uid="{00000000-0005-0000-0000-0000FD070000}"/>
    <cellStyle name="Currency 2 4 2 10 2" xfId="2046" xr:uid="{00000000-0005-0000-0000-0000FE070000}"/>
    <cellStyle name="Currency 2 4 2 10 2 2" xfId="2047" xr:uid="{00000000-0005-0000-0000-0000FF070000}"/>
    <cellStyle name="Currency 2 4 2 10 3" xfId="2048" xr:uid="{00000000-0005-0000-0000-000000080000}"/>
    <cellStyle name="Currency 2 4 2 10 4" xfId="2049" xr:uid="{00000000-0005-0000-0000-000001080000}"/>
    <cellStyle name="Currency 2 4 2 11" xfId="2050" xr:uid="{00000000-0005-0000-0000-000002080000}"/>
    <cellStyle name="Currency 2 4 2 11 2" xfId="2051" xr:uid="{00000000-0005-0000-0000-000003080000}"/>
    <cellStyle name="Currency 2 4 2 11 2 2" xfId="2052" xr:uid="{00000000-0005-0000-0000-000004080000}"/>
    <cellStyle name="Currency 2 4 2 11 3" xfId="2053" xr:uid="{00000000-0005-0000-0000-000005080000}"/>
    <cellStyle name="Currency 2 4 2 12" xfId="2054" xr:uid="{00000000-0005-0000-0000-000006080000}"/>
    <cellStyle name="Currency 2 4 2 12 2" xfId="2055" xr:uid="{00000000-0005-0000-0000-000007080000}"/>
    <cellStyle name="Currency 2 4 2 12 2 2" xfId="2056" xr:uid="{00000000-0005-0000-0000-000008080000}"/>
    <cellStyle name="Currency 2 4 2 12 3" xfId="2057" xr:uid="{00000000-0005-0000-0000-000009080000}"/>
    <cellStyle name="Currency 2 4 2 13" xfId="2058" xr:uid="{00000000-0005-0000-0000-00000A080000}"/>
    <cellStyle name="Currency 2 4 2 13 2" xfId="2059" xr:uid="{00000000-0005-0000-0000-00000B080000}"/>
    <cellStyle name="Currency 2 4 2 14" xfId="2060" xr:uid="{00000000-0005-0000-0000-00000C080000}"/>
    <cellStyle name="Currency 2 4 2 14 2" xfId="2061" xr:uid="{00000000-0005-0000-0000-00000D080000}"/>
    <cellStyle name="Currency 2 4 2 15" xfId="2062" xr:uid="{00000000-0005-0000-0000-00000E080000}"/>
    <cellStyle name="Currency 2 4 2 16" xfId="2063" xr:uid="{00000000-0005-0000-0000-00000F080000}"/>
    <cellStyle name="Currency 2 4 2 17" xfId="2064" xr:uid="{00000000-0005-0000-0000-000010080000}"/>
    <cellStyle name="Currency 2 4 2 2" xfId="2065" xr:uid="{00000000-0005-0000-0000-000011080000}"/>
    <cellStyle name="Currency 2 4 2 2 10" xfId="2066" xr:uid="{00000000-0005-0000-0000-000012080000}"/>
    <cellStyle name="Currency 2 4 2 2 10 2" xfId="2067" xr:uid="{00000000-0005-0000-0000-000013080000}"/>
    <cellStyle name="Currency 2 4 2 2 10 2 2" xfId="2068" xr:uid="{00000000-0005-0000-0000-000014080000}"/>
    <cellStyle name="Currency 2 4 2 2 10 3" xfId="2069" xr:uid="{00000000-0005-0000-0000-000015080000}"/>
    <cellStyle name="Currency 2 4 2 2 11" xfId="2070" xr:uid="{00000000-0005-0000-0000-000016080000}"/>
    <cellStyle name="Currency 2 4 2 2 11 2" xfId="2071" xr:uid="{00000000-0005-0000-0000-000017080000}"/>
    <cellStyle name="Currency 2 4 2 2 12" xfId="2072" xr:uid="{00000000-0005-0000-0000-000018080000}"/>
    <cellStyle name="Currency 2 4 2 2 12 2" xfId="2073" xr:uid="{00000000-0005-0000-0000-000019080000}"/>
    <cellStyle name="Currency 2 4 2 2 13" xfId="2074" xr:uid="{00000000-0005-0000-0000-00001A080000}"/>
    <cellStyle name="Currency 2 4 2 2 14" xfId="2075" xr:uid="{00000000-0005-0000-0000-00001B080000}"/>
    <cellStyle name="Currency 2 4 2 2 15" xfId="2076" xr:uid="{00000000-0005-0000-0000-00001C080000}"/>
    <cellStyle name="Currency 2 4 2 2 2" xfId="2077" xr:uid="{00000000-0005-0000-0000-00001D080000}"/>
    <cellStyle name="Currency 2 4 2 2 2 2" xfId="2078" xr:uid="{00000000-0005-0000-0000-00001E080000}"/>
    <cellStyle name="Currency 2 4 2 2 2 2 2" xfId="2079" xr:uid="{00000000-0005-0000-0000-00001F080000}"/>
    <cellStyle name="Currency 2 4 2 2 2 2 3" xfId="2080" xr:uid="{00000000-0005-0000-0000-000020080000}"/>
    <cellStyle name="Currency 2 4 2 2 2 2 3 2" xfId="2081" xr:uid="{00000000-0005-0000-0000-000021080000}"/>
    <cellStyle name="Currency 2 4 2 2 2 2 3 3" xfId="2082" xr:uid="{00000000-0005-0000-0000-000022080000}"/>
    <cellStyle name="Currency 2 4 2 2 2 2 4" xfId="2083" xr:uid="{00000000-0005-0000-0000-000023080000}"/>
    <cellStyle name="Currency 2 4 2 2 2 2 4 2" xfId="2084" xr:uid="{00000000-0005-0000-0000-000024080000}"/>
    <cellStyle name="Currency 2 4 2 2 2 2 4 2 2" xfId="2085" xr:uid="{00000000-0005-0000-0000-000025080000}"/>
    <cellStyle name="Currency 2 4 2 2 2 2 4 3" xfId="2086" xr:uid="{00000000-0005-0000-0000-000026080000}"/>
    <cellStyle name="Currency 2 4 2 2 2 2 5" xfId="2087" xr:uid="{00000000-0005-0000-0000-000027080000}"/>
    <cellStyle name="Currency 2 4 2 2 2 2 5 2" xfId="2088" xr:uid="{00000000-0005-0000-0000-000028080000}"/>
    <cellStyle name="Currency 2 4 2 2 2 2 5 2 2" xfId="2089" xr:uid="{00000000-0005-0000-0000-000029080000}"/>
    <cellStyle name="Currency 2 4 2 2 2 2 5 3" xfId="2090" xr:uid="{00000000-0005-0000-0000-00002A080000}"/>
    <cellStyle name="Currency 2 4 2 2 2 2 6" xfId="2091" xr:uid="{00000000-0005-0000-0000-00002B080000}"/>
    <cellStyle name="Currency 2 4 2 2 2 2 6 2" xfId="2092" xr:uid="{00000000-0005-0000-0000-00002C080000}"/>
    <cellStyle name="Currency 2 4 2 2 2 2 6 2 2" xfId="2093" xr:uid="{00000000-0005-0000-0000-00002D080000}"/>
    <cellStyle name="Currency 2 4 2 2 2 2 6 3" xfId="2094" xr:uid="{00000000-0005-0000-0000-00002E080000}"/>
    <cellStyle name="Currency 2 4 2 2 2 2 7" xfId="2095" xr:uid="{00000000-0005-0000-0000-00002F080000}"/>
    <cellStyle name="Currency 2 4 2 2 2 2 7 2" xfId="2096" xr:uid="{00000000-0005-0000-0000-000030080000}"/>
    <cellStyle name="Currency 2 4 2 2 2 2 8" xfId="2097" xr:uid="{00000000-0005-0000-0000-000031080000}"/>
    <cellStyle name="Currency 2 4 2 2 2 2 8 2" xfId="2098" xr:uid="{00000000-0005-0000-0000-000032080000}"/>
    <cellStyle name="Currency 2 4 2 2 2 2 9" xfId="2099" xr:uid="{00000000-0005-0000-0000-000033080000}"/>
    <cellStyle name="Currency 2 4 2 2 2 3" xfId="2100" xr:uid="{00000000-0005-0000-0000-000034080000}"/>
    <cellStyle name="Currency 2 4 2 2 2 3 2" xfId="2101" xr:uid="{00000000-0005-0000-0000-000035080000}"/>
    <cellStyle name="Currency 2 4 2 2 2 3 3" xfId="2102" xr:uid="{00000000-0005-0000-0000-000036080000}"/>
    <cellStyle name="Currency 2 4 2 2 2 3 3 2" xfId="2103" xr:uid="{00000000-0005-0000-0000-000037080000}"/>
    <cellStyle name="Currency 2 4 2 2 2 3 3 3" xfId="2104" xr:uid="{00000000-0005-0000-0000-000038080000}"/>
    <cellStyle name="Currency 2 4 2 2 2 3 4" xfId="2105" xr:uid="{00000000-0005-0000-0000-000039080000}"/>
    <cellStyle name="Currency 2 4 2 2 2 3 4 2" xfId="2106" xr:uid="{00000000-0005-0000-0000-00003A080000}"/>
    <cellStyle name="Currency 2 4 2 2 2 3 4 2 2" xfId="2107" xr:uid="{00000000-0005-0000-0000-00003B080000}"/>
    <cellStyle name="Currency 2 4 2 2 2 3 4 3" xfId="2108" xr:uid="{00000000-0005-0000-0000-00003C080000}"/>
    <cellStyle name="Currency 2 4 2 2 2 3 5" xfId="2109" xr:uid="{00000000-0005-0000-0000-00003D080000}"/>
    <cellStyle name="Currency 2 4 2 2 2 3 5 2" xfId="2110" xr:uid="{00000000-0005-0000-0000-00003E080000}"/>
    <cellStyle name="Currency 2 4 2 2 2 3 5 2 2" xfId="2111" xr:uid="{00000000-0005-0000-0000-00003F080000}"/>
    <cellStyle name="Currency 2 4 2 2 2 3 5 3" xfId="2112" xr:uid="{00000000-0005-0000-0000-000040080000}"/>
    <cellStyle name="Currency 2 4 2 2 2 3 6" xfId="2113" xr:uid="{00000000-0005-0000-0000-000041080000}"/>
    <cellStyle name="Currency 2 4 2 2 2 3 6 2" xfId="2114" xr:uid="{00000000-0005-0000-0000-000042080000}"/>
    <cellStyle name="Currency 2 4 2 2 2 3 6 2 2" xfId="2115" xr:uid="{00000000-0005-0000-0000-000043080000}"/>
    <cellStyle name="Currency 2 4 2 2 2 3 6 3" xfId="2116" xr:uid="{00000000-0005-0000-0000-000044080000}"/>
    <cellStyle name="Currency 2 4 2 2 2 3 7" xfId="2117" xr:uid="{00000000-0005-0000-0000-000045080000}"/>
    <cellStyle name="Currency 2 4 2 2 2 3 7 2" xfId="2118" xr:uid="{00000000-0005-0000-0000-000046080000}"/>
    <cellStyle name="Currency 2 4 2 2 2 3 8" xfId="2119" xr:uid="{00000000-0005-0000-0000-000047080000}"/>
    <cellStyle name="Currency 2 4 2 2 2 3 8 2" xfId="2120" xr:uid="{00000000-0005-0000-0000-000048080000}"/>
    <cellStyle name="Currency 2 4 2 2 2 3 9" xfId="2121" xr:uid="{00000000-0005-0000-0000-000049080000}"/>
    <cellStyle name="Currency 2 4 2 2 2 4" xfId="2122" xr:uid="{00000000-0005-0000-0000-00004A080000}"/>
    <cellStyle name="Currency 2 4 2 2 2 4 2" xfId="2123" xr:uid="{00000000-0005-0000-0000-00004B080000}"/>
    <cellStyle name="Currency 2 4 2 2 2 4 3" xfId="2124" xr:uid="{00000000-0005-0000-0000-00004C080000}"/>
    <cellStyle name="Currency 2 4 2 2 2 4 3 2" xfId="2125" xr:uid="{00000000-0005-0000-0000-00004D080000}"/>
    <cellStyle name="Currency 2 4 2 2 2 4 3 2 2" xfId="2126" xr:uid="{00000000-0005-0000-0000-00004E080000}"/>
    <cellStyle name="Currency 2 4 2 2 2 4 3 3" xfId="2127" xr:uid="{00000000-0005-0000-0000-00004F080000}"/>
    <cellStyle name="Currency 2 4 2 2 2 4 4" xfId="2128" xr:uid="{00000000-0005-0000-0000-000050080000}"/>
    <cellStyle name="Currency 2 4 2 2 2 4 4 2" xfId="2129" xr:uid="{00000000-0005-0000-0000-000051080000}"/>
    <cellStyle name="Currency 2 4 2 2 2 4 4 2 2" xfId="2130" xr:uid="{00000000-0005-0000-0000-000052080000}"/>
    <cellStyle name="Currency 2 4 2 2 2 4 4 3" xfId="2131" xr:uid="{00000000-0005-0000-0000-000053080000}"/>
    <cellStyle name="Currency 2 4 2 2 2 4 5" xfId="2132" xr:uid="{00000000-0005-0000-0000-000054080000}"/>
    <cellStyle name="Currency 2 4 2 2 2 4 5 2" xfId="2133" xr:uid="{00000000-0005-0000-0000-000055080000}"/>
    <cellStyle name="Currency 2 4 2 2 2 4 5 2 2" xfId="2134" xr:uid="{00000000-0005-0000-0000-000056080000}"/>
    <cellStyle name="Currency 2 4 2 2 2 4 5 3" xfId="2135" xr:uid="{00000000-0005-0000-0000-000057080000}"/>
    <cellStyle name="Currency 2 4 2 2 2 4 6" xfId="2136" xr:uid="{00000000-0005-0000-0000-000058080000}"/>
    <cellStyle name="Currency 2 4 2 2 2 4 6 2" xfId="2137" xr:uid="{00000000-0005-0000-0000-000059080000}"/>
    <cellStyle name="Currency 2 4 2 2 2 4 7" xfId="2138" xr:uid="{00000000-0005-0000-0000-00005A080000}"/>
    <cellStyle name="Currency 2 4 2 2 2 4 7 2" xfId="2139" xr:uid="{00000000-0005-0000-0000-00005B080000}"/>
    <cellStyle name="Currency 2 4 2 2 2 4 8" xfId="2140" xr:uid="{00000000-0005-0000-0000-00005C080000}"/>
    <cellStyle name="Currency 2 4 2 2 2 4 9" xfId="2141" xr:uid="{00000000-0005-0000-0000-00005D080000}"/>
    <cellStyle name="Currency 2 4 2 2 2 5" xfId="2142" xr:uid="{00000000-0005-0000-0000-00005E080000}"/>
    <cellStyle name="Currency 2 4 2 2 2 5 2" xfId="2143" xr:uid="{00000000-0005-0000-0000-00005F080000}"/>
    <cellStyle name="Currency 2 4 2 2 2 5 3" xfId="2144" xr:uid="{00000000-0005-0000-0000-000060080000}"/>
    <cellStyle name="Currency 2 4 2 2 2 6" xfId="2145" xr:uid="{00000000-0005-0000-0000-000061080000}"/>
    <cellStyle name="Currency 2 4 2 2 2 6 2" xfId="2146" xr:uid="{00000000-0005-0000-0000-000062080000}"/>
    <cellStyle name="Currency 2 4 2 2 2 6 2 2" xfId="2147" xr:uid="{00000000-0005-0000-0000-000063080000}"/>
    <cellStyle name="Currency 2 4 2 2 2 6 2 2 2" xfId="2148" xr:uid="{00000000-0005-0000-0000-000064080000}"/>
    <cellStyle name="Currency 2 4 2 2 2 6 2 3" xfId="2149" xr:uid="{00000000-0005-0000-0000-000065080000}"/>
    <cellStyle name="Currency 2 4 2 2 2 6 3" xfId="2150" xr:uid="{00000000-0005-0000-0000-000066080000}"/>
    <cellStyle name="Currency 2 4 2 2 2 6 3 2" xfId="2151" xr:uid="{00000000-0005-0000-0000-000067080000}"/>
    <cellStyle name="Currency 2 4 2 2 2 6 3 2 2" xfId="2152" xr:uid="{00000000-0005-0000-0000-000068080000}"/>
    <cellStyle name="Currency 2 4 2 2 2 6 3 3" xfId="2153" xr:uid="{00000000-0005-0000-0000-000069080000}"/>
    <cellStyle name="Currency 2 4 2 2 2 6 4" xfId="2154" xr:uid="{00000000-0005-0000-0000-00006A080000}"/>
    <cellStyle name="Currency 2 4 2 2 2 6 4 2" xfId="2155" xr:uid="{00000000-0005-0000-0000-00006B080000}"/>
    <cellStyle name="Currency 2 4 2 2 2 6 4 2 2" xfId="2156" xr:uid="{00000000-0005-0000-0000-00006C080000}"/>
    <cellStyle name="Currency 2 4 2 2 2 6 4 3" xfId="2157" xr:uid="{00000000-0005-0000-0000-00006D080000}"/>
    <cellStyle name="Currency 2 4 2 2 2 6 5" xfId="2158" xr:uid="{00000000-0005-0000-0000-00006E080000}"/>
    <cellStyle name="Currency 2 4 2 2 2 6 5 2" xfId="2159" xr:uid="{00000000-0005-0000-0000-00006F080000}"/>
    <cellStyle name="Currency 2 4 2 2 2 6 6" xfId="2160" xr:uid="{00000000-0005-0000-0000-000070080000}"/>
    <cellStyle name="Currency 2 4 2 2 2 6 6 2" xfId="2161" xr:uid="{00000000-0005-0000-0000-000071080000}"/>
    <cellStyle name="Currency 2 4 2 2 2 6 7" xfId="2162" xr:uid="{00000000-0005-0000-0000-000072080000}"/>
    <cellStyle name="Currency 2 4 2 2 2 7" xfId="2163" xr:uid="{00000000-0005-0000-0000-000073080000}"/>
    <cellStyle name="Currency 2 4 2 2 2 7 2" xfId="2164" xr:uid="{00000000-0005-0000-0000-000074080000}"/>
    <cellStyle name="Currency 2 4 2 2 2 7 2 2" xfId="2165" xr:uid="{00000000-0005-0000-0000-000075080000}"/>
    <cellStyle name="Currency 2 4 2 2 2 7 3" xfId="2166" xr:uid="{00000000-0005-0000-0000-000076080000}"/>
    <cellStyle name="Currency 2 4 2 2 2 8" xfId="2167" xr:uid="{00000000-0005-0000-0000-000077080000}"/>
    <cellStyle name="Currency 2 4 2 2 2 8 2" xfId="2168" xr:uid="{00000000-0005-0000-0000-000078080000}"/>
    <cellStyle name="Currency 2 4 2 2 2 8 2 2" xfId="2169" xr:uid="{00000000-0005-0000-0000-000079080000}"/>
    <cellStyle name="Currency 2 4 2 2 2 8 3" xfId="2170" xr:uid="{00000000-0005-0000-0000-00007A080000}"/>
    <cellStyle name="Currency 2 4 2 2 3" xfId="2171" xr:uid="{00000000-0005-0000-0000-00007B080000}"/>
    <cellStyle name="Currency 2 4 2 2 3 10" xfId="2172" xr:uid="{00000000-0005-0000-0000-00007C080000}"/>
    <cellStyle name="Currency 2 4 2 2 3 2" xfId="2173" xr:uid="{00000000-0005-0000-0000-00007D080000}"/>
    <cellStyle name="Currency 2 4 2 2 3 2 2" xfId="2174" xr:uid="{00000000-0005-0000-0000-00007E080000}"/>
    <cellStyle name="Currency 2 4 2 2 3 2 3" xfId="2175" xr:uid="{00000000-0005-0000-0000-00007F080000}"/>
    <cellStyle name="Currency 2 4 2 2 3 2 3 2" xfId="2176" xr:uid="{00000000-0005-0000-0000-000080080000}"/>
    <cellStyle name="Currency 2 4 2 2 3 2 3 3" xfId="2177" xr:uid="{00000000-0005-0000-0000-000081080000}"/>
    <cellStyle name="Currency 2 4 2 2 3 2 4" xfId="2178" xr:uid="{00000000-0005-0000-0000-000082080000}"/>
    <cellStyle name="Currency 2 4 2 2 3 2 4 2" xfId="2179" xr:uid="{00000000-0005-0000-0000-000083080000}"/>
    <cellStyle name="Currency 2 4 2 2 3 2 4 2 2" xfId="2180" xr:uid="{00000000-0005-0000-0000-000084080000}"/>
    <cellStyle name="Currency 2 4 2 2 3 2 4 3" xfId="2181" xr:uid="{00000000-0005-0000-0000-000085080000}"/>
    <cellStyle name="Currency 2 4 2 2 3 2 5" xfId="2182" xr:uid="{00000000-0005-0000-0000-000086080000}"/>
    <cellStyle name="Currency 2 4 2 2 3 2 5 2" xfId="2183" xr:uid="{00000000-0005-0000-0000-000087080000}"/>
    <cellStyle name="Currency 2 4 2 2 3 2 5 2 2" xfId="2184" xr:uid="{00000000-0005-0000-0000-000088080000}"/>
    <cellStyle name="Currency 2 4 2 2 3 2 5 3" xfId="2185" xr:uid="{00000000-0005-0000-0000-000089080000}"/>
    <cellStyle name="Currency 2 4 2 2 3 2 6" xfId="2186" xr:uid="{00000000-0005-0000-0000-00008A080000}"/>
    <cellStyle name="Currency 2 4 2 2 3 2 6 2" xfId="2187" xr:uid="{00000000-0005-0000-0000-00008B080000}"/>
    <cellStyle name="Currency 2 4 2 2 3 2 6 2 2" xfId="2188" xr:uid="{00000000-0005-0000-0000-00008C080000}"/>
    <cellStyle name="Currency 2 4 2 2 3 2 6 3" xfId="2189" xr:uid="{00000000-0005-0000-0000-00008D080000}"/>
    <cellStyle name="Currency 2 4 2 2 3 2 7" xfId="2190" xr:uid="{00000000-0005-0000-0000-00008E080000}"/>
    <cellStyle name="Currency 2 4 2 2 3 2 7 2" xfId="2191" xr:uid="{00000000-0005-0000-0000-00008F080000}"/>
    <cellStyle name="Currency 2 4 2 2 3 2 8" xfId="2192" xr:uid="{00000000-0005-0000-0000-000090080000}"/>
    <cellStyle name="Currency 2 4 2 2 3 2 8 2" xfId="2193" xr:uid="{00000000-0005-0000-0000-000091080000}"/>
    <cellStyle name="Currency 2 4 2 2 3 2 9" xfId="2194" xr:uid="{00000000-0005-0000-0000-000092080000}"/>
    <cellStyle name="Currency 2 4 2 2 3 3" xfId="2195" xr:uid="{00000000-0005-0000-0000-000093080000}"/>
    <cellStyle name="Currency 2 4 2 2 3 4" xfId="2196" xr:uid="{00000000-0005-0000-0000-000094080000}"/>
    <cellStyle name="Currency 2 4 2 2 3 4 2" xfId="2197" xr:uid="{00000000-0005-0000-0000-000095080000}"/>
    <cellStyle name="Currency 2 4 2 2 3 4 3" xfId="2198" xr:uid="{00000000-0005-0000-0000-000096080000}"/>
    <cellStyle name="Currency 2 4 2 2 3 5" xfId="2199" xr:uid="{00000000-0005-0000-0000-000097080000}"/>
    <cellStyle name="Currency 2 4 2 2 3 5 2" xfId="2200" xr:uid="{00000000-0005-0000-0000-000098080000}"/>
    <cellStyle name="Currency 2 4 2 2 3 5 2 2" xfId="2201" xr:uid="{00000000-0005-0000-0000-000099080000}"/>
    <cellStyle name="Currency 2 4 2 2 3 5 3" xfId="2202" xr:uid="{00000000-0005-0000-0000-00009A080000}"/>
    <cellStyle name="Currency 2 4 2 2 3 6" xfId="2203" xr:uid="{00000000-0005-0000-0000-00009B080000}"/>
    <cellStyle name="Currency 2 4 2 2 3 6 2" xfId="2204" xr:uid="{00000000-0005-0000-0000-00009C080000}"/>
    <cellStyle name="Currency 2 4 2 2 3 6 2 2" xfId="2205" xr:uid="{00000000-0005-0000-0000-00009D080000}"/>
    <cellStyle name="Currency 2 4 2 2 3 6 3" xfId="2206" xr:uid="{00000000-0005-0000-0000-00009E080000}"/>
    <cellStyle name="Currency 2 4 2 2 3 7" xfId="2207" xr:uid="{00000000-0005-0000-0000-00009F080000}"/>
    <cellStyle name="Currency 2 4 2 2 3 7 2" xfId="2208" xr:uid="{00000000-0005-0000-0000-0000A0080000}"/>
    <cellStyle name="Currency 2 4 2 2 3 7 2 2" xfId="2209" xr:uid="{00000000-0005-0000-0000-0000A1080000}"/>
    <cellStyle name="Currency 2 4 2 2 3 7 3" xfId="2210" xr:uid="{00000000-0005-0000-0000-0000A2080000}"/>
    <cellStyle name="Currency 2 4 2 2 3 8" xfId="2211" xr:uid="{00000000-0005-0000-0000-0000A3080000}"/>
    <cellStyle name="Currency 2 4 2 2 3 8 2" xfId="2212" xr:uid="{00000000-0005-0000-0000-0000A4080000}"/>
    <cellStyle name="Currency 2 4 2 2 3 9" xfId="2213" xr:uid="{00000000-0005-0000-0000-0000A5080000}"/>
    <cellStyle name="Currency 2 4 2 2 3 9 2" xfId="2214" xr:uid="{00000000-0005-0000-0000-0000A6080000}"/>
    <cellStyle name="Currency 2 4 2 2 4" xfId="2215" xr:uid="{00000000-0005-0000-0000-0000A7080000}"/>
    <cellStyle name="Currency 2 4 2 2 4 2" xfId="2216" xr:uid="{00000000-0005-0000-0000-0000A8080000}"/>
    <cellStyle name="Currency 2 4 2 2 4 2 10" xfId="2217" xr:uid="{00000000-0005-0000-0000-0000A9080000}"/>
    <cellStyle name="Currency 2 4 2 2 4 2 2" xfId="2218" xr:uid="{00000000-0005-0000-0000-0000AA080000}"/>
    <cellStyle name="Currency 2 4 2 2 4 2 3" xfId="2219" xr:uid="{00000000-0005-0000-0000-0000AB080000}"/>
    <cellStyle name="Currency 2 4 2 2 4 2 4" xfId="2220" xr:uid="{00000000-0005-0000-0000-0000AC080000}"/>
    <cellStyle name="Currency 2 4 2 2 4 2 4 2" xfId="2221" xr:uid="{00000000-0005-0000-0000-0000AD080000}"/>
    <cellStyle name="Currency 2 4 2 2 4 2 4 2 2" xfId="2222" xr:uid="{00000000-0005-0000-0000-0000AE080000}"/>
    <cellStyle name="Currency 2 4 2 2 4 2 4 3" xfId="2223" xr:uid="{00000000-0005-0000-0000-0000AF080000}"/>
    <cellStyle name="Currency 2 4 2 2 4 2 5" xfId="2224" xr:uid="{00000000-0005-0000-0000-0000B0080000}"/>
    <cellStyle name="Currency 2 4 2 2 4 2 5 2" xfId="2225" xr:uid="{00000000-0005-0000-0000-0000B1080000}"/>
    <cellStyle name="Currency 2 4 2 2 4 2 5 2 2" xfId="2226" xr:uid="{00000000-0005-0000-0000-0000B2080000}"/>
    <cellStyle name="Currency 2 4 2 2 4 2 5 3" xfId="2227" xr:uid="{00000000-0005-0000-0000-0000B3080000}"/>
    <cellStyle name="Currency 2 4 2 2 4 2 6" xfId="2228" xr:uid="{00000000-0005-0000-0000-0000B4080000}"/>
    <cellStyle name="Currency 2 4 2 2 4 2 6 2" xfId="2229" xr:uid="{00000000-0005-0000-0000-0000B5080000}"/>
    <cellStyle name="Currency 2 4 2 2 4 2 6 2 2" xfId="2230" xr:uid="{00000000-0005-0000-0000-0000B6080000}"/>
    <cellStyle name="Currency 2 4 2 2 4 2 6 3" xfId="2231" xr:uid="{00000000-0005-0000-0000-0000B7080000}"/>
    <cellStyle name="Currency 2 4 2 2 4 2 7" xfId="2232" xr:uid="{00000000-0005-0000-0000-0000B8080000}"/>
    <cellStyle name="Currency 2 4 2 2 4 2 7 2" xfId="2233" xr:uid="{00000000-0005-0000-0000-0000B9080000}"/>
    <cellStyle name="Currency 2 4 2 2 4 2 8" xfId="2234" xr:uid="{00000000-0005-0000-0000-0000BA080000}"/>
    <cellStyle name="Currency 2 4 2 2 4 2 8 2" xfId="2235" xr:uid="{00000000-0005-0000-0000-0000BB080000}"/>
    <cellStyle name="Currency 2 4 2 2 4 2 9" xfId="2236" xr:uid="{00000000-0005-0000-0000-0000BC080000}"/>
    <cellStyle name="Currency 2 4 2 2 4 3" xfId="2237" xr:uid="{00000000-0005-0000-0000-0000BD080000}"/>
    <cellStyle name="Currency 2 4 2 2 4 4" xfId="2238" xr:uid="{00000000-0005-0000-0000-0000BE080000}"/>
    <cellStyle name="Currency 2 4 2 2 4 4 2" xfId="2239" xr:uid="{00000000-0005-0000-0000-0000BF080000}"/>
    <cellStyle name="Currency 2 4 2 2 4 4 2 2" xfId="2240" xr:uid="{00000000-0005-0000-0000-0000C0080000}"/>
    <cellStyle name="Currency 2 4 2 2 4 4 3" xfId="2241" xr:uid="{00000000-0005-0000-0000-0000C1080000}"/>
    <cellStyle name="Currency 2 4 2 2 4 5" xfId="2242" xr:uid="{00000000-0005-0000-0000-0000C2080000}"/>
    <cellStyle name="Currency 2 4 2 2 4 5 2" xfId="2243" xr:uid="{00000000-0005-0000-0000-0000C3080000}"/>
    <cellStyle name="Currency 2 4 2 2 4 5 2 2" xfId="2244" xr:uid="{00000000-0005-0000-0000-0000C4080000}"/>
    <cellStyle name="Currency 2 4 2 2 4 5 3" xfId="2245" xr:uid="{00000000-0005-0000-0000-0000C5080000}"/>
    <cellStyle name="Currency 2 4 2 2 5" xfId="2246" xr:uid="{00000000-0005-0000-0000-0000C6080000}"/>
    <cellStyle name="Currency 2 4 2 2 5 2" xfId="2247" xr:uid="{00000000-0005-0000-0000-0000C7080000}"/>
    <cellStyle name="Currency 2 4 2 2 5 3" xfId="2248" xr:uid="{00000000-0005-0000-0000-0000C8080000}"/>
    <cellStyle name="Currency 2 4 2 2 5 3 2" xfId="2249" xr:uid="{00000000-0005-0000-0000-0000C9080000}"/>
    <cellStyle name="Currency 2 4 2 2 5 3 3" xfId="2250" xr:uid="{00000000-0005-0000-0000-0000CA080000}"/>
    <cellStyle name="Currency 2 4 2 2 5 4" xfId="2251" xr:uid="{00000000-0005-0000-0000-0000CB080000}"/>
    <cellStyle name="Currency 2 4 2 2 5 4 2" xfId="2252" xr:uid="{00000000-0005-0000-0000-0000CC080000}"/>
    <cellStyle name="Currency 2 4 2 2 5 4 2 2" xfId="2253" xr:uid="{00000000-0005-0000-0000-0000CD080000}"/>
    <cellStyle name="Currency 2 4 2 2 5 4 3" xfId="2254" xr:uid="{00000000-0005-0000-0000-0000CE080000}"/>
    <cellStyle name="Currency 2 4 2 2 5 5" xfId="2255" xr:uid="{00000000-0005-0000-0000-0000CF080000}"/>
    <cellStyle name="Currency 2 4 2 2 5 5 2" xfId="2256" xr:uid="{00000000-0005-0000-0000-0000D0080000}"/>
    <cellStyle name="Currency 2 4 2 2 5 5 2 2" xfId="2257" xr:uid="{00000000-0005-0000-0000-0000D1080000}"/>
    <cellStyle name="Currency 2 4 2 2 5 5 3" xfId="2258" xr:uid="{00000000-0005-0000-0000-0000D2080000}"/>
    <cellStyle name="Currency 2 4 2 2 5 6" xfId="2259" xr:uid="{00000000-0005-0000-0000-0000D3080000}"/>
    <cellStyle name="Currency 2 4 2 2 5 6 2" xfId="2260" xr:uid="{00000000-0005-0000-0000-0000D4080000}"/>
    <cellStyle name="Currency 2 4 2 2 5 6 2 2" xfId="2261" xr:uid="{00000000-0005-0000-0000-0000D5080000}"/>
    <cellStyle name="Currency 2 4 2 2 5 6 3" xfId="2262" xr:uid="{00000000-0005-0000-0000-0000D6080000}"/>
    <cellStyle name="Currency 2 4 2 2 5 7" xfId="2263" xr:uid="{00000000-0005-0000-0000-0000D7080000}"/>
    <cellStyle name="Currency 2 4 2 2 5 7 2" xfId="2264" xr:uid="{00000000-0005-0000-0000-0000D8080000}"/>
    <cellStyle name="Currency 2 4 2 2 5 8" xfId="2265" xr:uid="{00000000-0005-0000-0000-0000D9080000}"/>
    <cellStyle name="Currency 2 4 2 2 5 8 2" xfId="2266" xr:uid="{00000000-0005-0000-0000-0000DA080000}"/>
    <cellStyle name="Currency 2 4 2 2 5 9" xfId="2267" xr:uid="{00000000-0005-0000-0000-0000DB080000}"/>
    <cellStyle name="Currency 2 4 2 2 6" xfId="2268" xr:uid="{00000000-0005-0000-0000-0000DC080000}"/>
    <cellStyle name="Currency 2 4 2 2 6 2" xfId="2269" xr:uid="{00000000-0005-0000-0000-0000DD080000}"/>
    <cellStyle name="Currency 2 4 2 2 6 3" xfId="2270" xr:uid="{00000000-0005-0000-0000-0000DE080000}"/>
    <cellStyle name="Currency 2 4 2 2 7" xfId="2271" xr:uid="{00000000-0005-0000-0000-0000DF080000}"/>
    <cellStyle name="Currency 2 4 2 2 8" xfId="2272" xr:uid="{00000000-0005-0000-0000-0000E0080000}"/>
    <cellStyle name="Currency 2 4 2 2 8 2" xfId="2273" xr:uid="{00000000-0005-0000-0000-0000E1080000}"/>
    <cellStyle name="Currency 2 4 2 2 8 2 2" xfId="2274" xr:uid="{00000000-0005-0000-0000-0000E2080000}"/>
    <cellStyle name="Currency 2 4 2 2 8 3" xfId="2275" xr:uid="{00000000-0005-0000-0000-0000E3080000}"/>
    <cellStyle name="Currency 2 4 2 2 8 4" xfId="2276" xr:uid="{00000000-0005-0000-0000-0000E4080000}"/>
    <cellStyle name="Currency 2 4 2 2 9" xfId="2277" xr:uid="{00000000-0005-0000-0000-0000E5080000}"/>
    <cellStyle name="Currency 2 4 2 2 9 2" xfId="2278" xr:uid="{00000000-0005-0000-0000-0000E6080000}"/>
    <cellStyle name="Currency 2 4 2 2 9 2 2" xfId="2279" xr:uid="{00000000-0005-0000-0000-0000E7080000}"/>
    <cellStyle name="Currency 2 4 2 2 9 3" xfId="2280" xr:uid="{00000000-0005-0000-0000-0000E8080000}"/>
    <cellStyle name="Currency 2 4 2 3" xfId="2281" xr:uid="{00000000-0005-0000-0000-0000E9080000}"/>
    <cellStyle name="Currency 2 4 2 3 10" xfId="2282" xr:uid="{00000000-0005-0000-0000-0000EA080000}"/>
    <cellStyle name="Currency 2 4 2 3 10 2" xfId="2283" xr:uid="{00000000-0005-0000-0000-0000EB080000}"/>
    <cellStyle name="Currency 2 4 2 3 10 2 2" xfId="2284" xr:uid="{00000000-0005-0000-0000-0000EC080000}"/>
    <cellStyle name="Currency 2 4 2 3 10 3" xfId="2285" xr:uid="{00000000-0005-0000-0000-0000ED080000}"/>
    <cellStyle name="Currency 2 4 2 3 11" xfId="2286" xr:uid="{00000000-0005-0000-0000-0000EE080000}"/>
    <cellStyle name="Currency 2 4 2 3 11 2" xfId="2287" xr:uid="{00000000-0005-0000-0000-0000EF080000}"/>
    <cellStyle name="Currency 2 4 2 3 12" xfId="2288" xr:uid="{00000000-0005-0000-0000-0000F0080000}"/>
    <cellStyle name="Currency 2 4 2 3 12 2" xfId="2289" xr:uid="{00000000-0005-0000-0000-0000F1080000}"/>
    <cellStyle name="Currency 2 4 2 3 13" xfId="2290" xr:uid="{00000000-0005-0000-0000-0000F2080000}"/>
    <cellStyle name="Currency 2 4 2 3 14" xfId="2291" xr:uid="{00000000-0005-0000-0000-0000F3080000}"/>
    <cellStyle name="Currency 2 4 2 3 15" xfId="2292" xr:uid="{00000000-0005-0000-0000-0000F4080000}"/>
    <cellStyle name="Currency 2 4 2 3 2" xfId="2293" xr:uid="{00000000-0005-0000-0000-0000F5080000}"/>
    <cellStyle name="Currency 2 4 2 3 2 2" xfId="2294" xr:uid="{00000000-0005-0000-0000-0000F6080000}"/>
    <cellStyle name="Currency 2 4 2 3 2 2 2" xfId="2295" xr:uid="{00000000-0005-0000-0000-0000F7080000}"/>
    <cellStyle name="Currency 2 4 2 3 2 2 3" xfId="2296" xr:uid="{00000000-0005-0000-0000-0000F8080000}"/>
    <cellStyle name="Currency 2 4 2 3 2 2 3 2" xfId="2297" xr:uid="{00000000-0005-0000-0000-0000F9080000}"/>
    <cellStyle name="Currency 2 4 2 3 2 2 3 3" xfId="2298" xr:uid="{00000000-0005-0000-0000-0000FA080000}"/>
    <cellStyle name="Currency 2 4 2 3 2 2 4" xfId="2299" xr:uid="{00000000-0005-0000-0000-0000FB080000}"/>
    <cellStyle name="Currency 2 4 2 3 2 2 4 2" xfId="2300" xr:uid="{00000000-0005-0000-0000-0000FC080000}"/>
    <cellStyle name="Currency 2 4 2 3 2 2 4 2 2" xfId="2301" xr:uid="{00000000-0005-0000-0000-0000FD080000}"/>
    <cellStyle name="Currency 2 4 2 3 2 2 4 3" xfId="2302" xr:uid="{00000000-0005-0000-0000-0000FE080000}"/>
    <cellStyle name="Currency 2 4 2 3 2 2 5" xfId="2303" xr:uid="{00000000-0005-0000-0000-0000FF080000}"/>
    <cellStyle name="Currency 2 4 2 3 2 2 5 2" xfId="2304" xr:uid="{00000000-0005-0000-0000-000000090000}"/>
    <cellStyle name="Currency 2 4 2 3 2 2 5 2 2" xfId="2305" xr:uid="{00000000-0005-0000-0000-000001090000}"/>
    <cellStyle name="Currency 2 4 2 3 2 2 5 3" xfId="2306" xr:uid="{00000000-0005-0000-0000-000002090000}"/>
    <cellStyle name="Currency 2 4 2 3 2 2 6" xfId="2307" xr:uid="{00000000-0005-0000-0000-000003090000}"/>
    <cellStyle name="Currency 2 4 2 3 2 2 6 2" xfId="2308" xr:uid="{00000000-0005-0000-0000-000004090000}"/>
    <cellStyle name="Currency 2 4 2 3 2 2 6 2 2" xfId="2309" xr:uid="{00000000-0005-0000-0000-000005090000}"/>
    <cellStyle name="Currency 2 4 2 3 2 2 6 3" xfId="2310" xr:uid="{00000000-0005-0000-0000-000006090000}"/>
    <cellStyle name="Currency 2 4 2 3 2 2 7" xfId="2311" xr:uid="{00000000-0005-0000-0000-000007090000}"/>
    <cellStyle name="Currency 2 4 2 3 2 2 7 2" xfId="2312" xr:uid="{00000000-0005-0000-0000-000008090000}"/>
    <cellStyle name="Currency 2 4 2 3 2 2 8" xfId="2313" xr:uid="{00000000-0005-0000-0000-000009090000}"/>
    <cellStyle name="Currency 2 4 2 3 2 2 8 2" xfId="2314" xr:uid="{00000000-0005-0000-0000-00000A090000}"/>
    <cellStyle name="Currency 2 4 2 3 2 2 9" xfId="2315" xr:uid="{00000000-0005-0000-0000-00000B090000}"/>
    <cellStyle name="Currency 2 4 2 3 2 3" xfId="2316" xr:uid="{00000000-0005-0000-0000-00000C090000}"/>
    <cellStyle name="Currency 2 4 2 3 2 3 2" xfId="2317" xr:uid="{00000000-0005-0000-0000-00000D090000}"/>
    <cellStyle name="Currency 2 4 2 3 2 3 3" xfId="2318" xr:uid="{00000000-0005-0000-0000-00000E090000}"/>
    <cellStyle name="Currency 2 4 2 3 2 3 3 2" xfId="2319" xr:uid="{00000000-0005-0000-0000-00000F090000}"/>
    <cellStyle name="Currency 2 4 2 3 2 3 3 3" xfId="2320" xr:uid="{00000000-0005-0000-0000-000010090000}"/>
    <cellStyle name="Currency 2 4 2 3 2 3 4" xfId="2321" xr:uid="{00000000-0005-0000-0000-000011090000}"/>
    <cellStyle name="Currency 2 4 2 3 2 3 4 2" xfId="2322" xr:uid="{00000000-0005-0000-0000-000012090000}"/>
    <cellStyle name="Currency 2 4 2 3 2 3 4 2 2" xfId="2323" xr:uid="{00000000-0005-0000-0000-000013090000}"/>
    <cellStyle name="Currency 2 4 2 3 2 3 4 3" xfId="2324" xr:uid="{00000000-0005-0000-0000-000014090000}"/>
    <cellStyle name="Currency 2 4 2 3 2 3 5" xfId="2325" xr:uid="{00000000-0005-0000-0000-000015090000}"/>
    <cellStyle name="Currency 2 4 2 3 2 3 5 2" xfId="2326" xr:uid="{00000000-0005-0000-0000-000016090000}"/>
    <cellStyle name="Currency 2 4 2 3 2 3 5 2 2" xfId="2327" xr:uid="{00000000-0005-0000-0000-000017090000}"/>
    <cellStyle name="Currency 2 4 2 3 2 3 5 3" xfId="2328" xr:uid="{00000000-0005-0000-0000-000018090000}"/>
    <cellStyle name="Currency 2 4 2 3 2 3 6" xfId="2329" xr:uid="{00000000-0005-0000-0000-000019090000}"/>
    <cellStyle name="Currency 2 4 2 3 2 3 6 2" xfId="2330" xr:uid="{00000000-0005-0000-0000-00001A090000}"/>
    <cellStyle name="Currency 2 4 2 3 2 3 6 2 2" xfId="2331" xr:uid="{00000000-0005-0000-0000-00001B090000}"/>
    <cellStyle name="Currency 2 4 2 3 2 3 6 3" xfId="2332" xr:uid="{00000000-0005-0000-0000-00001C090000}"/>
    <cellStyle name="Currency 2 4 2 3 2 3 7" xfId="2333" xr:uid="{00000000-0005-0000-0000-00001D090000}"/>
    <cellStyle name="Currency 2 4 2 3 2 3 7 2" xfId="2334" xr:uid="{00000000-0005-0000-0000-00001E090000}"/>
    <cellStyle name="Currency 2 4 2 3 2 3 8" xfId="2335" xr:uid="{00000000-0005-0000-0000-00001F090000}"/>
    <cellStyle name="Currency 2 4 2 3 2 3 8 2" xfId="2336" xr:uid="{00000000-0005-0000-0000-000020090000}"/>
    <cellStyle name="Currency 2 4 2 3 2 3 9" xfId="2337" xr:uid="{00000000-0005-0000-0000-000021090000}"/>
    <cellStyle name="Currency 2 4 2 3 2 4" xfId="2338" xr:uid="{00000000-0005-0000-0000-000022090000}"/>
    <cellStyle name="Currency 2 4 2 3 2 4 2" xfId="2339" xr:uid="{00000000-0005-0000-0000-000023090000}"/>
    <cellStyle name="Currency 2 4 2 3 2 4 3" xfId="2340" xr:uid="{00000000-0005-0000-0000-000024090000}"/>
    <cellStyle name="Currency 2 4 2 3 2 4 3 2" xfId="2341" xr:uid="{00000000-0005-0000-0000-000025090000}"/>
    <cellStyle name="Currency 2 4 2 3 2 4 3 2 2" xfId="2342" xr:uid="{00000000-0005-0000-0000-000026090000}"/>
    <cellStyle name="Currency 2 4 2 3 2 4 3 3" xfId="2343" xr:uid="{00000000-0005-0000-0000-000027090000}"/>
    <cellStyle name="Currency 2 4 2 3 2 4 4" xfId="2344" xr:uid="{00000000-0005-0000-0000-000028090000}"/>
    <cellStyle name="Currency 2 4 2 3 2 4 4 2" xfId="2345" xr:uid="{00000000-0005-0000-0000-000029090000}"/>
    <cellStyle name="Currency 2 4 2 3 2 4 4 2 2" xfId="2346" xr:uid="{00000000-0005-0000-0000-00002A090000}"/>
    <cellStyle name="Currency 2 4 2 3 2 4 4 3" xfId="2347" xr:uid="{00000000-0005-0000-0000-00002B090000}"/>
    <cellStyle name="Currency 2 4 2 3 2 4 5" xfId="2348" xr:uid="{00000000-0005-0000-0000-00002C090000}"/>
    <cellStyle name="Currency 2 4 2 3 2 4 5 2" xfId="2349" xr:uid="{00000000-0005-0000-0000-00002D090000}"/>
    <cellStyle name="Currency 2 4 2 3 2 4 5 2 2" xfId="2350" xr:uid="{00000000-0005-0000-0000-00002E090000}"/>
    <cellStyle name="Currency 2 4 2 3 2 4 5 3" xfId="2351" xr:uid="{00000000-0005-0000-0000-00002F090000}"/>
    <cellStyle name="Currency 2 4 2 3 2 4 6" xfId="2352" xr:uid="{00000000-0005-0000-0000-000030090000}"/>
    <cellStyle name="Currency 2 4 2 3 2 4 6 2" xfId="2353" xr:uid="{00000000-0005-0000-0000-000031090000}"/>
    <cellStyle name="Currency 2 4 2 3 2 4 7" xfId="2354" xr:uid="{00000000-0005-0000-0000-000032090000}"/>
    <cellStyle name="Currency 2 4 2 3 2 4 7 2" xfId="2355" xr:uid="{00000000-0005-0000-0000-000033090000}"/>
    <cellStyle name="Currency 2 4 2 3 2 4 8" xfId="2356" xr:uid="{00000000-0005-0000-0000-000034090000}"/>
    <cellStyle name="Currency 2 4 2 3 2 4 9" xfId="2357" xr:uid="{00000000-0005-0000-0000-000035090000}"/>
    <cellStyle name="Currency 2 4 2 3 2 5" xfId="2358" xr:uid="{00000000-0005-0000-0000-000036090000}"/>
    <cellStyle name="Currency 2 4 2 3 2 5 2" xfId="2359" xr:uid="{00000000-0005-0000-0000-000037090000}"/>
    <cellStyle name="Currency 2 4 2 3 2 5 3" xfId="2360" xr:uid="{00000000-0005-0000-0000-000038090000}"/>
    <cellStyle name="Currency 2 4 2 3 2 6" xfId="2361" xr:uid="{00000000-0005-0000-0000-000039090000}"/>
    <cellStyle name="Currency 2 4 2 3 2 6 2" xfId="2362" xr:uid="{00000000-0005-0000-0000-00003A090000}"/>
    <cellStyle name="Currency 2 4 2 3 2 6 2 2" xfId="2363" xr:uid="{00000000-0005-0000-0000-00003B090000}"/>
    <cellStyle name="Currency 2 4 2 3 2 6 2 2 2" xfId="2364" xr:uid="{00000000-0005-0000-0000-00003C090000}"/>
    <cellStyle name="Currency 2 4 2 3 2 6 2 3" xfId="2365" xr:uid="{00000000-0005-0000-0000-00003D090000}"/>
    <cellStyle name="Currency 2 4 2 3 2 6 3" xfId="2366" xr:uid="{00000000-0005-0000-0000-00003E090000}"/>
    <cellStyle name="Currency 2 4 2 3 2 6 3 2" xfId="2367" xr:uid="{00000000-0005-0000-0000-00003F090000}"/>
    <cellStyle name="Currency 2 4 2 3 2 6 3 2 2" xfId="2368" xr:uid="{00000000-0005-0000-0000-000040090000}"/>
    <cellStyle name="Currency 2 4 2 3 2 6 3 3" xfId="2369" xr:uid="{00000000-0005-0000-0000-000041090000}"/>
    <cellStyle name="Currency 2 4 2 3 2 6 4" xfId="2370" xr:uid="{00000000-0005-0000-0000-000042090000}"/>
    <cellStyle name="Currency 2 4 2 3 2 6 4 2" xfId="2371" xr:uid="{00000000-0005-0000-0000-000043090000}"/>
    <cellStyle name="Currency 2 4 2 3 2 6 4 2 2" xfId="2372" xr:uid="{00000000-0005-0000-0000-000044090000}"/>
    <cellStyle name="Currency 2 4 2 3 2 6 4 3" xfId="2373" xr:uid="{00000000-0005-0000-0000-000045090000}"/>
    <cellStyle name="Currency 2 4 2 3 2 6 5" xfId="2374" xr:uid="{00000000-0005-0000-0000-000046090000}"/>
    <cellStyle name="Currency 2 4 2 3 2 6 5 2" xfId="2375" xr:uid="{00000000-0005-0000-0000-000047090000}"/>
    <cellStyle name="Currency 2 4 2 3 2 6 6" xfId="2376" xr:uid="{00000000-0005-0000-0000-000048090000}"/>
    <cellStyle name="Currency 2 4 2 3 2 6 6 2" xfId="2377" xr:uid="{00000000-0005-0000-0000-000049090000}"/>
    <cellStyle name="Currency 2 4 2 3 2 6 7" xfId="2378" xr:uid="{00000000-0005-0000-0000-00004A090000}"/>
    <cellStyle name="Currency 2 4 2 3 2 7" xfId="2379" xr:uid="{00000000-0005-0000-0000-00004B090000}"/>
    <cellStyle name="Currency 2 4 2 3 2 7 2" xfId="2380" xr:uid="{00000000-0005-0000-0000-00004C090000}"/>
    <cellStyle name="Currency 2 4 2 3 2 7 2 2" xfId="2381" xr:uid="{00000000-0005-0000-0000-00004D090000}"/>
    <cellStyle name="Currency 2 4 2 3 2 7 3" xfId="2382" xr:uid="{00000000-0005-0000-0000-00004E090000}"/>
    <cellStyle name="Currency 2 4 2 3 2 8" xfId="2383" xr:uid="{00000000-0005-0000-0000-00004F090000}"/>
    <cellStyle name="Currency 2 4 2 3 2 8 2" xfId="2384" xr:uid="{00000000-0005-0000-0000-000050090000}"/>
    <cellStyle name="Currency 2 4 2 3 2 8 2 2" xfId="2385" xr:uid="{00000000-0005-0000-0000-000051090000}"/>
    <cellStyle name="Currency 2 4 2 3 2 8 3" xfId="2386" xr:uid="{00000000-0005-0000-0000-000052090000}"/>
    <cellStyle name="Currency 2 4 2 3 3" xfId="2387" xr:uid="{00000000-0005-0000-0000-000053090000}"/>
    <cellStyle name="Currency 2 4 2 3 3 10" xfId="2388" xr:uid="{00000000-0005-0000-0000-000054090000}"/>
    <cellStyle name="Currency 2 4 2 3 3 2" xfId="2389" xr:uid="{00000000-0005-0000-0000-000055090000}"/>
    <cellStyle name="Currency 2 4 2 3 3 2 2" xfId="2390" xr:uid="{00000000-0005-0000-0000-000056090000}"/>
    <cellStyle name="Currency 2 4 2 3 3 2 3" xfId="2391" xr:uid="{00000000-0005-0000-0000-000057090000}"/>
    <cellStyle name="Currency 2 4 2 3 3 2 3 2" xfId="2392" xr:uid="{00000000-0005-0000-0000-000058090000}"/>
    <cellStyle name="Currency 2 4 2 3 3 2 3 3" xfId="2393" xr:uid="{00000000-0005-0000-0000-000059090000}"/>
    <cellStyle name="Currency 2 4 2 3 3 2 4" xfId="2394" xr:uid="{00000000-0005-0000-0000-00005A090000}"/>
    <cellStyle name="Currency 2 4 2 3 3 2 4 2" xfId="2395" xr:uid="{00000000-0005-0000-0000-00005B090000}"/>
    <cellStyle name="Currency 2 4 2 3 3 2 4 2 2" xfId="2396" xr:uid="{00000000-0005-0000-0000-00005C090000}"/>
    <cellStyle name="Currency 2 4 2 3 3 2 4 3" xfId="2397" xr:uid="{00000000-0005-0000-0000-00005D090000}"/>
    <cellStyle name="Currency 2 4 2 3 3 2 5" xfId="2398" xr:uid="{00000000-0005-0000-0000-00005E090000}"/>
    <cellStyle name="Currency 2 4 2 3 3 2 5 2" xfId="2399" xr:uid="{00000000-0005-0000-0000-00005F090000}"/>
    <cellStyle name="Currency 2 4 2 3 3 2 5 2 2" xfId="2400" xr:uid="{00000000-0005-0000-0000-000060090000}"/>
    <cellStyle name="Currency 2 4 2 3 3 2 5 3" xfId="2401" xr:uid="{00000000-0005-0000-0000-000061090000}"/>
    <cellStyle name="Currency 2 4 2 3 3 2 6" xfId="2402" xr:uid="{00000000-0005-0000-0000-000062090000}"/>
    <cellStyle name="Currency 2 4 2 3 3 2 6 2" xfId="2403" xr:uid="{00000000-0005-0000-0000-000063090000}"/>
    <cellStyle name="Currency 2 4 2 3 3 2 6 2 2" xfId="2404" xr:uid="{00000000-0005-0000-0000-000064090000}"/>
    <cellStyle name="Currency 2 4 2 3 3 2 6 3" xfId="2405" xr:uid="{00000000-0005-0000-0000-000065090000}"/>
    <cellStyle name="Currency 2 4 2 3 3 2 7" xfId="2406" xr:uid="{00000000-0005-0000-0000-000066090000}"/>
    <cellStyle name="Currency 2 4 2 3 3 2 7 2" xfId="2407" xr:uid="{00000000-0005-0000-0000-000067090000}"/>
    <cellStyle name="Currency 2 4 2 3 3 2 8" xfId="2408" xr:uid="{00000000-0005-0000-0000-000068090000}"/>
    <cellStyle name="Currency 2 4 2 3 3 2 8 2" xfId="2409" xr:uid="{00000000-0005-0000-0000-000069090000}"/>
    <cellStyle name="Currency 2 4 2 3 3 2 9" xfId="2410" xr:uid="{00000000-0005-0000-0000-00006A090000}"/>
    <cellStyle name="Currency 2 4 2 3 3 3" xfId="2411" xr:uid="{00000000-0005-0000-0000-00006B090000}"/>
    <cellStyle name="Currency 2 4 2 3 3 4" xfId="2412" xr:uid="{00000000-0005-0000-0000-00006C090000}"/>
    <cellStyle name="Currency 2 4 2 3 3 4 2" xfId="2413" xr:uid="{00000000-0005-0000-0000-00006D090000}"/>
    <cellStyle name="Currency 2 4 2 3 3 4 3" xfId="2414" xr:uid="{00000000-0005-0000-0000-00006E090000}"/>
    <cellStyle name="Currency 2 4 2 3 3 5" xfId="2415" xr:uid="{00000000-0005-0000-0000-00006F090000}"/>
    <cellStyle name="Currency 2 4 2 3 3 5 2" xfId="2416" xr:uid="{00000000-0005-0000-0000-000070090000}"/>
    <cellStyle name="Currency 2 4 2 3 3 5 2 2" xfId="2417" xr:uid="{00000000-0005-0000-0000-000071090000}"/>
    <cellStyle name="Currency 2 4 2 3 3 5 3" xfId="2418" xr:uid="{00000000-0005-0000-0000-000072090000}"/>
    <cellStyle name="Currency 2 4 2 3 3 6" xfId="2419" xr:uid="{00000000-0005-0000-0000-000073090000}"/>
    <cellStyle name="Currency 2 4 2 3 3 6 2" xfId="2420" xr:uid="{00000000-0005-0000-0000-000074090000}"/>
    <cellStyle name="Currency 2 4 2 3 3 6 2 2" xfId="2421" xr:uid="{00000000-0005-0000-0000-000075090000}"/>
    <cellStyle name="Currency 2 4 2 3 3 6 3" xfId="2422" xr:uid="{00000000-0005-0000-0000-000076090000}"/>
    <cellStyle name="Currency 2 4 2 3 3 7" xfId="2423" xr:uid="{00000000-0005-0000-0000-000077090000}"/>
    <cellStyle name="Currency 2 4 2 3 3 7 2" xfId="2424" xr:uid="{00000000-0005-0000-0000-000078090000}"/>
    <cellStyle name="Currency 2 4 2 3 3 7 2 2" xfId="2425" xr:uid="{00000000-0005-0000-0000-000079090000}"/>
    <cellStyle name="Currency 2 4 2 3 3 7 3" xfId="2426" xr:uid="{00000000-0005-0000-0000-00007A090000}"/>
    <cellStyle name="Currency 2 4 2 3 3 8" xfId="2427" xr:uid="{00000000-0005-0000-0000-00007B090000}"/>
    <cellStyle name="Currency 2 4 2 3 3 8 2" xfId="2428" xr:uid="{00000000-0005-0000-0000-00007C090000}"/>
    <cellStyle name="Currency 2 4 2 3 3 9" xfId="2429" xr:uid="{00000000-0005-0000-0000-00007D090000}"/>
    <cellStyle name="Currency 2 4 2 3 3 9 2" xfId="2430" xr:uid="{00000000-0005-0000-0000-00007E090000}"/>
    <cellStyle name="Currency 2 4 2 3 4" xfId="2431" xr:uid="{00000000-0005-0000-0000-00007F090000}"/>
    <cellStyle name="Currency 2 4 2 3 4 2" xfId="2432" xr:uid="{00000000-0005-0000-0000-000080090000}"/>
    <cellStyle name="Currency 2 4 2 3 4 2 10" xfId="2433" xr:uid="{00000000-0005-0000-0000-000081090000}"/>
    <cellStyle name="Currency 2 4 2 3 4 2 2" xfId="2434" xr:uid="{00000000-0005-0000-0000-000082090000}"/>
    <cellStyle name="Currency 2 4 2 3 4 2 3" xfId="2435" xr:uid="{00000000-0005-0000-0000-000083090000}"/>
    <cellStyle name="Currency 2 4 2 3 4 2 4" xfId="2436" xr:uid="{00000000-0005-0000-0000-000084090000}"/>
    <cellStyle name="Currency 2 4 2 3 4 2 4 2" xfId="2437" xr:uid="{00000000-0005-0000-0000-000085090000}"/>
    <cellStyle name="Currency 2 4 2 3 4 2 4 2 2" xfId="2438" xr:uid="{00000000-0005-0000-0000-000086090000}"/>
    <cellStyle name="Currency 2 4 2 3 4 2 4 3" xfId="2439" xr:uid="{00000000-0005-0000-0000-000087090000}"/>
    <cellStyle name="Currency 2 4 2 3 4 2 5" xfId="2440" xr:uid="{00000000-0005-0000-0000-000088090000}"/>
    <cellStyle name="Currency 2 4 2 3 4 2 5 2" xfId="2441" xr:uid="{00000000-0005-0000-0000-000089090000}"/>
    <cellStyle name="Currency 2 4 2 3 4 2 5 2 2" xfId="2442" xr:uid="{00000000-0005-0000-0000-00008A090000}"/>
    <cellStyle name="Currency 2 4 2 3 4 2 5 3" xfId="2443" xr:uid="{00000000-0005-0000-0000-00008B090000}"/>
    <cellStyle name="Currency 2 4 2 3 4 2 6" xfId="2444" xr:uid="{00000000-0005-0000-0000-00008C090000}"/>
    <cellStyle name="Currency 2 4 2 3 4 2 6 2" xfId="2445" xr:uid="{00000000-0005-0000-0000-00008D090000}"/>
    <cellStyle name="Currency 2 4 2 3 4 2 6 2 2" xfId="2446" xr:uid="{00000000-0005-0000-0000-00008E090000}"/>
    <cellStyle name="Currency 2 4 2 3 4 2 6 3" xfId="2447" xr:uid="{00000000-0005-0000-0000-00008F090000}"/>
    <cellStyle name="Currency 2 4 2 3 4 2 7" xfId="2448" xr:uid="{00000000-0005-0000-0000-000090090000}"/>
    <cellStyle name="Currency 2 4 2 3 4 2 7 2" xfId="2449" xr:uid="{00000000-0005-0000-0000-000091090000}"/>
    <cellStyle name="Currency 2 4 2 3 4 2 8" xfId="2450" xr:uid="{00000000-0005-0000-0000-000092090000}"/>
    <cellStyle name="Currency 2 4 2 3 4 2 8 2" xfId="2451" xr:uid="{00000000-0005-0000-0000-000093090000}"/>
    <cellStyle name="Currency 2 4 2 3 4 2 9" xfId="2452" xr:uid="{00000000-0005-0000-0000-000094090000}"/>
    <cellStyle name="Currency 2 4 2 3 4 3" xfId="2453" xr:uid="{00000000-0005-0000-0000-000095090000}"/>
    <cellStyle name="Currency 2 4 2 3 4 4" xfId="2454" xr:uid="{00000000-0005-0000-0000-000096090000}"/>
    <cellStyle name="Currency 2 4 2 3 4 4 2" xfId="2455" xr:uid="{00000000-0005-0000-0000-000097090000}"/>
    <cellStyle name="Currency 2 4 2 3 4 4 2 2" xfId="2456" xr:uid="{00000000-0005-0000-0000-000098090000}"/>
    <cellStyle name="Currency 2 4 2 3 4 4 3" xfId="2457" xr:uid="{00000000-0005-0000-0000-000099090000}"/>
    <cellStyle name="Currency 2 4 2 3 4 5" xfId="2458" xr:uid="{00000000-0005-0000-0000-00009A090000}"/>
    <cellStyle name="Currency 2 4 2 3 4 5 2" xfId="2459" xr:uid="{00000000-0005-0000-0000-00009B090000}"/>
    <cellStyle name="Currency 2 4 2 3 4 5 2 2" xfId="2460" xr:uid="{00000000-0005-0000-0000-00009C090000}"/>
    <cellStyle name="Currency 2 4 2 3 4 5 3" xfId="2461" xr:uid="{00000000-0005-0000-0000-00009D090000}"/>
    <cellStyle name="Currency 2 4 2 3 5" xfId="2462" xr:uid="{00000000-0005-0000-0000-00009E090000}"/>
    <cellStyle name="Currency 2 4 2 3 5 2" xfId="2463" xr:uid="{00000000-0005-0000-0000-00009F090000}"/>
    <cellStyle name="Currency 2 4 2 3 5 3" xfId="2464" xr:uid="{00000000-0005-0000-0000-0000A0090000}"/>
    <cellStyle name="Currency 2 4 2 3 5 3 2" xfId="2465" xr:uid="{00000000-0005-0000-0000-0000A1090000}"/>
    <cellStyle name="Currency 2 4 2 3 5 3 3" xfId="2466" xr:uid="{00000000-0005-0000-0000-0000A2090000}"/>
    <cellStyle name="Currency 2 4 2 3 5 4" xfId="2467" xr:uid="{00000000-0005-0000-0000-0000A3090000}"/>
    <cellStyle name="Currency 2 4 2 3 5 4 2" xfId="2468" xr:uid="{00000000-0005-0000-0000-0000A4090000}"/>
    <cellStyle name="Currency 2 4 2 3 5 4 2 2" xfId="2469" xr:uid="{00000000-0005-0000-0000-0000A5090000}"/>
    <cellStyle name="Currency 2 4 2 3 5 4 3" xfId="2470" xr:uid="{00000000-0005-0000-0000-0000A6090000}"/>
    <cellStyle name="Currency 2 4 2 3 5 5" xfId="2471" xr:uid="{00000000-0005-0000-0000-0000A7090000}"/>
    <cellStyle name="Currency 2 4 2 3 5 5 2" xfId="2472" xr:uid="{00000000-0005-0000-0000-0000A8090000}"/>
    <cellStyle name="Currency 2 4 2 3 5 5 2 2" xfId="2473" xr:uid="{00000000-0005-0000-0000-0000A9090000}"/>
    <cellStyle name="Currency 2 4 2 3 5 5 3" xfId="2474" xr:uid="{00000000-0005-0000-0000-0000AA090000}"/>
    <cellStyle name="Currency 2 4 2 3 5 6" xfId="2475" xr:uid="{00000000-0005-0000-0000-0000AB090000}"/>
    <cellStyle name="Currency 2 4 2 3 5 6 2" xfId="2476" xr:uid="{00000000-0005-0000-0000-0000AC090000}"/>
    <cellStyle name="Currency 2 4 2 3 5 6 2 2" xfId="2477" xr:uid="{00000000-0005-0000-0000-0000AD090000}"/>
    <cellStyle name="Currency 2 4 2 3 5 6 3" xfId="2478" xr:uid="{00000000-0005-0000-0000-0000AE090000}"/>
    <cellStyle name="Currency 2 4 2 3 5 7" xfId="2479" xr:uid="{00000000-0005-0000-0000-0000AF090000}"/>
    <cellStyle name="Currency 2 4 2 3 5 7 2" xfId="2480" xr:uid="{00000000-0005-0000-0000-0000B0090000}"/>
    <cellStyle name="Currency 2 4 2 3 5 8" xfId="2481" xr:uid="{00000000-0005-0000-0000-0000B1090000}"/>
    <cellStyle name="Currency 2 4 2 3 5 8 2" xfId="2482" xr:uid="{00000000-0005-0000-0000-0000B2090000}"/>
    <cellStyle name="Currency 2 4 2 3 5 9" xfId="2483" xr:uid="{00000000-0005-0000-0000-0000B3090000}"/>
    <cellStyle name="Currency 2 4 2 3 6" xfId="2484" xr:uid="{00000000-0005-0000-0000-0000B4090000}"/>
    <cellStyle name="Currency 2 4 2 3 6 2" xfId="2485" xr:uid="{00000000-0005-0000-0000-0000B5090000}"/>
    <cellStyle name="Currency 2 4 2 3 6 3" xfId="2486" xr:uid="{00000000-0005-0000-0000-0000B6090000}"/>
    <cellStyle name="Currency 2 4 2 3 7" xfId="2487" xr:uid="{00000000-0005-0000-0000-0000B7090000}"/>
    <cellStyle name="Currency 2 4 2 3 8" xfId="2488" xr:uid="{00000000-0005-0000-0000-0000B8090000}"/>
    <cellStyle name="Currency 2 4 2 3 8 2" xfId="2489" xr:uid="{00000000-0005-0000-0000-0000B9090000}"/>
    <cellStyle name="Currency 2 4 2 3 8 2 2" xfId="2490" xr:uid="{00000000-0005-0000-0000-0000BA090000}"/>
    <cellStyle name="Currency 2 4 2 3 8 3" xfId="2491" xr:uid="{00000000-0005-0000-0000-0000BB090000}"/>
    <cellStyle name="Currency 2 4 2 3 8 4" xfId="2492" xr:uid="{00000000-0005-0000-0000-0000BC090000}"/>
    <cellStyle name="Currency 2 4 2 3 9" xfId="2493" xr:uid="{00000000-0005-0000-0000-0000BD090000}"/>
    <cellStyle name="Currency 2 4 2 3 9 2" xfId="2494" xr:uid="{00000000-0005-0000-0000-0000BE090000}"/>
    <cellStyle name="Currency 2 4 2 3 9 2 2" xfId="2495" xr:uid="{00000000-0005-0000-0000-0000BF090000}"/>
    <cellStyle name="Currency 2 4 2 3 9 3" xfId="2496" xr:uid="{00000000-0005-0000-0000-0000C0090000}"/>
    <cellStyle name="Currency 2 4 2 4" xfId="2497" xr:uid="{00000000-0005-0000-0000-0000C1090000}"/>
    <cellStyle name="Currency 2 4 2 4 2" xfId="2498" xr:uid="{00000000-0005-0000-0000-0000C2090000}"/>
    <cellStyle name="Currency 2 4 2 4 2 2" xfId="2499" xr:uid="{00000000-0005-0000-0000-0000C3090000}"/>
    <cellStyle name="Currency 2 4 2 4 2 3" xfId="2500" xr:uid="{00000000-0005-0000-0000-0000C4090000}"/>
    <cellStyle name="Currency 2 4 2 4 2 3 2" xfId="2501" xr:uid="{00000000-0005-0000-0000-0000C5090000}"/>
    <cellStyle name="Currency 2 4 2 4 2 3 3" xfId="2502" xr:uid="{00000000-0005-0000-0000-0000C6090000}"/>
    <cellStyle name="Currency 2 4 2 4 2 4" xfId="2503" xr:uid="{00000000-0005-0000-0000-0000C7090000}"/>
    <cellStyle name="Currency 2 4 2 4 2 4 2" xfId="2504" xr:uid="{00000000-0005-0000-0000-0000C8090000}"/>
    <cellStyle name="Currency 2 4 2 4 2 4 2 2" xfId="2505" xr:uid="{00000000-0005-0000-0000-0000C9090000}"/>
    <cellStyle name="Currency 2 4 2 4 2 4 3" xfId="2506" xr:uid="{00000000-0005-0000-0000-0000CA090000}"/>
    <cellStyle name="Currency 2 4 2 4 2 5" xfId="2507" xr:uid="{00000000-0005-0000-0000-0000CB090000}"/>
    <cellStyle name="Currency 2 4 2 4 2 5 2" xfId="2508" xr:uid="{00000000-0005-0000-0000-0000CC090000}"/>
    <cellStyle name="Currency 2 4 2 4 2 5 2 2" xfId="2509" xr:uid="{00000000-0005-0000-0000-0000CD090000}"/>
    <cellStyle name="Currency 2 4 2 4 2 5 3" xfId="2510" xr:uid="{00000000-0005-0000-0000-0000CE090000}"/>
    <cellStyle name="Currency 2 4 2 4 2 6" xfId="2511" xr:uid="{00000000-0005-0000-0000-0000CF090000}"/>
    <cellStyle name="Currency 2 4 2 4 2 6 2" xfId="2512" xr:uid="{00000000-0005-0000-0000-0000D0090000}"/>
    <cellStyle name="Currency 2 4 2 4 2 6 2 2" xfId="2513" xr:uid="{00000000-0005-0000-0000-0000D1090000}"/>
    <cellStyle name="Currency 2 4 2 4 2 6 3" xfId="2514" xr:uid="{00000000-0005-0000-0000-0000D2090000}"/>
    <cellStyle name="Currency 2 4 2 4 2 7" xfId="2515" xr:uid="{00000000-0005-0000-0000-0000D3090000}"/>
    <cellStyle name="Currency 2 4 2 4 2 7 2" xfId="2516" xr:uid="{00000000-0005-0000-0000-0000D4090000}"/>
    <cellStyle name="Currency 2 4 2 4 2 8" xfId="2517" xr:uid="{00000000-0005-0000-0000-0000D5090000}"/>
    <cellStyle name="Currency 2 4 2 4 2 8 2" xfId="2518" xr:uid="{00000000-0005-0000-0000-0000D6090000}"/>
    <cellStyle name="Currency 2 4 2 4 2 9" xfId="2519" xr:uid="{00000000-0005-0000-0000-0000D7090000}"/>
    <cellStyle name="Currency 2 4 2 4 3" xfId="2520" xr:uid="{00000000-0005-0000-0000-0000D8090000}"/>
    <cellStyle name="Currency 2 4 2 4 3 2" xfId="2521" xr:uid="{00000000-0005-0000-0000-0000D9090000}"/>
    <cellStyle name="Currency 2 4 2 4 3 3" xfId="2522" xr:uid="{00000000-0005-0000-0000-0000DA090000}"/>
    <cellStyle name="Currency 2 4 2 4 3 3 2" xfId="2523" xr:uid="{00000000-0005-0000-0000-0000DB090000}"/>
    <cellStyle name="Currency 2 4 2 4 3 3 3" xfId="2524" xr:uid="{00000000-0005-0000-0000-0000DC090000}"/>
    <cellStyle name="Currency 2 4 2 4 3 4" xfId="2525" xr:uid="{00000000-0005-0000-0000-0000DD090000}"/>
    <cellStyle name="Currency 2 4 2 4 3 4 2" xfId="2526" xr:uid="{00000000-0005-0000-0000-0000DE090000}"/>
    <cellStyle name="Currency 2 4 2 4 3 4 2 2" xfId="2527" xr:uid="{00000000-0005-0000-0000-0000DF090000}"/>
    <cellStyle name="Currency 2 4 2 4 3 4 3" xfId="2528" xr:uid="{00000000-0005-0000-0000-0000E0090000}"/>
    <cellStyle name="Currency 2 4 2 4 3 5" xfId="2529" xr:uid="{00000000-0005-0000-0000-0000E1090000}"/>
    <cellStyle name="Currency 2 4 2 4 3 5 2" xfId="2530" xr:uid="{00000000-0005-0000-0000-0000E2090000}"/>
    <cellStyle name="Currency 2 4 2 4 3 5 2 2" xfId="2531" xr:uid="{00000000-0005-0000-0000-0000E3090000}"/>
    <cellStyle name="Currency 2 4 2 4 3 5 3" xfId="2532" xr:uid="{00000000-0005-0000-0000-0000E4090000}"/>
    <cellStyle name="Currency 2 4 2 4 3 6" xfId="2533" xr:uid="{00000000-0005-0000-0000-0000E5090000}"/>
    <cellStyle name="Currency 2 4 2 4 3 6 2" xfId="2534" xr:uid="{00000000-0005-0000-0000-0000E6090000}"/>
    <cellStyle name="Currency 2 4 2 4 3 6 2 2" xfId="2535" xr:uid="{00000000-0005-0000-0000-0000E7090000}"/>
    <cellStyle name="Currency 2 4 2 4 3 6 3" xfId="2536" xr:uid="{00000000-0005-0000-0000-0000E8090000}"/>
    <cellStyle name="Currency 2 4 2 4 3 7" xfId="2537" xr:uid="{00000000-0005-0000-0000-0000E9090000}"/>
    <cellStyle name="Currency 2 4 2 4 3 7 2" xfId="2538" xr:uid="{00000000-0005-0000-0000-0000EA090000}"/>
    <cellStyle name="Currency 2 4 2 4 3 8" xfId="2539" xr:uid="{00000000-0005-0000-0000-0000EB090000}"/>
    <cellStyle name="Currency 2 4 2 4 3 8 2" xfId="2540" xr:uid="{00000000-0005-0000-0000-0000EC090000}"/>
    <cellStyle name="Currency 2 4 2 4 3 9" xfId="2541" xr:uid="{00000000-0005-0000-0000-0000ED090000}"/>
    <cellStyle name="Currency 2 4 2 4 4" xfId="2542" xr:uid="{00000000-0005-0000-0000-0000EE090000}"/>
    <cellStyle name="Currency 2 4 2 4 4 2" xfId="2543" xr:uid="{00000000-0005-0000-0000-0000EF090000}"/>
    <cellStyle name="Currency 2 4 2 4 4 3" xfId="2544" xr:uid="{00000000-0005-0000-0000-0000F0090000}"/>
    <cellStyle name="Currency 2 4 2 4 4 3 2" xfId="2545" xr:uid="{00000000-0005-0000-0000-0000F1090000}"/>
    <cellStyle name="Currency 2 4 2 4 4 3 2 2" xfId="2546" xr:uid="{00000000-0005-0000-0000-0000F2090000}"/>
    <cellStyle name="Currency 2 4 2 4 4 3 3" xfId="2547" xr:uid="{00000000-0005-0000-0000-0000F3090000}"/>
    <cellStyle name="Currency 2 4 2 4 4 4" xfId="2548" xr:uid="{00000000-0005-0000-0000-0000F4090000}"/>
    <cellStyle name="Currency 2 4 2 4 4 4 2" xfId="2549" xr:uid="{00000000-0005-0000-0000-0000F5090000}"/>
    <cellStyle name="Currency 2 4 2 4 4 4 2 2" xfId="2550" xr:uid="{00000000-0005-0000-0000-0000F6090000}"/>
    <cellStyle name="Currency 2 4 2 4 4 4 3" xfId="2551" xr:uid="{00000000-0005-0000-0000-0000F7090000}"/>
    <cellStyle name="Currency 2 4 2 4 4 5" xfId="2552" xr:uid="{00000000-0005-0000-0000-0000F8090000}"/>
    <cellStyle name="Currency 2 4 2 4 4 5 2" xfId="2553" xr:uid="{00000000-0005-0000-0000-0000F9090000}"/>
    <cellStyle name="Currency 2 4 2 4 4 5 2 2" xfId="2554" xr:uid="{00000000-0005-0000-0000-0000FA090000}"/>
    <cellStyle name="Currency 2 4 2 4 4 5 3" xfId="2555" xr:uid="{00000000-0005-0000-0000-0000FB090000}"/>
    <cellStyle name="Currency 2 4 2 4 4 6" xfId="2556" xr:uid="{00000000-0005-0000-0000-0000FC090000}"/>
    <cellStyle name="Currency 2 4 2 4 4 6 2" xfId="2557" xr:uid="{00000000-0005-0000-0000-0000FD090000}"/>
    <cellStyle name="Currency 2 4 2 4 4 7" xfId="2558" xr:uid="{00000000-0005-0000-0000-0000FE090000}"/>
    <cellStyle name="Currency 2 4 2 4 4 7 2" xfId="2559" xr:uid="{00000000-0005-0000-0000-0000FF090000}"/>
    <cellStyle name="Currency 2 4 2 4 4 8" xfId="2560" xr:uid="{00000000-0005-0000-0000-0000000A0000}"/>
    <cellStyle name="Currency 2 4 2 4 4 9" xfId="2561" xr:uid="{00000000-0005-0000-0000-0000010A0000}"/>
    <cellStyle name="Currency 2 4 2 4 5" xfId="2562" xr:uid="{00000000-0005-0000-0000-0000020A0000}"/>
    <cellStyle name="Currency 2 4 2 4 5 2" xfId="2563" xr:uid="{00000000-0005-0000-0000-0000030A0000}"/>
    <cellStyle name="Currency 2 4 2 4 5 3" xfId="2564" xr:uid="{00000000-0005-0000-0000-0000040A0000}"/>
    <cellStyle name="Currency 2 4 2 4 6" xfId="2565" xr:uid="{00000000-0005-0000-0000-0000050A0000}"/>
    <cellStyle name="Currency 2 4 2 4 6 2" xfId="2566" xr:uid="{00000000-0005-0000-0000-0000060A0000}"/>
    <cellStyle name="Currency 2 4 2 4 6 2 2" xfId="2567" xr:uid="{00000000-0005-0000-0000-0000070A0000}"/>
    <cellStyle name="Currency 2 4 2 4 6 2 2 2" xfId="2568" xr:uid="{00000000-0005-0000-0000-0000080A0000}"/>
    <cellStyle name="Currency 2 4 2 4 6 2 3" xfId="2569" xr:uid="{00000000-0005-0000-0000-0000090A0000}"/>
    <cellStyle name="Currency 2 4 2 4 6 3" xfId="2570" xr:uid="{00000000-0005-0000-0000-00000A0A0000}"/>
    <cellStyle name="Currency 2 4 2 4 6 3 2" xfId="2571" xr:uid="{00000000-0005-0000-0000-00000B0A0000}"/>
    <cellStyle name="Currency 2 4 2 4 6 3 2 2" xfId="2572" xr:uid="{00000000-0005-0000-0000-00000C0A0000}"/>
    <cellStyle name="Currency 2 4 2 4 6 3 3" xfId="2573" xr:uid="{00000000-0005-0000-0000-00000D0A0000}"/>
    <cellStyle name="Currency 2 4 2 4 6 4" xfId="2574" xr:uid="{00000000-0005-0000-0000-00000E0A0000}"/>
    <cellStyle name="Currency 2 4 2 4 6 4 2" xfId="2575" xr:uid="{00000000-0005-0000-0000-00000F0A0000}"/>
    <cellStyle name="Currency 2 4 2 4 6 4 2 2" xfId="2576" xr:uid="{00000000-0005-0000-0000-0000100A0000}"/>
    <cellStyle name="Currency 2 4 2 4 6 4 3" xfId="2577" xr:uid="{00000000-0005-0000-0000-0000110A0000}"/>
    <cellStyle name="Currency 2 4 2 4 6 5" xfId="2578" xr:uid="{00000000-0005-0000-0000-0000120A0000}"/>
    <cellStyle name="Currency 2 4 2 4 6 5 2" xfId="2579" xr:uid="{00000000-0005-0000-0000-0000130A0000}"/>
    <cellStyle name="Currency 2 4 2 4 6 6" xfId="2580" xr:uid="{00000000-0005-0000-0000-0000140A0000}"/>
    <cellStyle name="Currency 2 4 2 4 6 6 2" xfId="2581" xr:uid="{00000000-0005-0000-0000-0000150A0000}"/>
    <cellStyle name="Currency 2 4 2 4 6 7" xfId="2582" xr:uid="{00000000-0005-0000-0000-0000160A0000}"/>
    <cellStyle name="Currency 2 4 2 4 7" xfId="2583" xr:uid="{00000000-0005-0000-0000-0000170A0000}"/>
    <cellStyle name="Currency 2 4 2 4 7 2" xfId="2584" xr:uid="{00000000-0005-0000-0000-0000180A0000}"/>
    <cellStyle name="Currency 2 4 2 4 7 2 2" xfId="2585" xr:uid="{00000000-0005-0000-0000-0000190A0000}"/>
    <cellStyle name="Currency 2 4 2 4 7 3" xfId="2586" xr:uid="{00000000-0005-0000-0000-00001A0A0000}"/>
    <cellStyle name="Currency 2 4 2 4 8" xfId="2587" xr:uid="{00000000-0005-0000-0000-00001B0A0000}"/>
    <cellStyle name="Currency 2 4 2 4 8 2" xfId="2588" xr:uid="{00000000-0005-0000-0000-00001C0A0000}"/>
    <cellStyle name="Currency 2 4 2 4 8 2 2" xfId="2589" xr:uid="{00000000-0005-0000-0000-00001D0A0000}"/>
    <cellStyle name="Currency 2 4 2 4 8 3" xfId="2590" xr:uid="{00000000-0005-0000-0000-00001E0A0000}"/>
    <cellStyle name="Currency 2 4 2 5" xfId="2591" xr:uid="{00000000-0005-0000-0000-00001F0A0000}"/>
    <cellStyle name="Currency 2 4 2 5 10" xfId="2592" xr:uid="{00000000-0005-0000-0000-0000200A0000}"/>
    <cellStyle name="Currency 2 4 2 5 2" xfId="2593" xr:uid="{00000000-0005-0000-0000-0000210A0000}"/>
    <cellStyle name="Currency 2 4 2 5 2 2" xfId="2594" xr:uid="{00000000-0005-0000-0000-0000220A0000}"/>
    <cellStyle name="Currency 2 4 2 5 2 3" xfId="2595" xr:uid="{00000000-0005-0000-0000-0000230A0000}"/>
    <cellStyle name="Currency 2 4 2 5 2 3 2" xfId="2596" xr:uid="{00000000-0005-0000-0000-0000240A0000}"/>
    <cellStyle name="Currency 2 4 2 5 2 3 3" xfId="2597" xr:uid="{00000000-0005-0000-0000-0000250A0000}"/>
    <cellStyle name="Currency 2 4 2 5 2 4" xfId="2598" xr:uid="{00000000-0005-0000-0000-0000260A0000}"/>
    <cellStyle name="Currency 2 4 2 5 2 4 2" xfId="2599" xr:uid="{00000000-0005-0000-0000-0000270A0000}"/>
    <cellStyle name="Currency 2 4 2 5 2 4 2 2" xfId="2600" xr:uid="{00000000-0005-0000-0000-0000280A0000}"/>
    <cellStyle name="Currency 2 4 2 5 2 4 3" xfId="2601" xr:uid="{00000000-0005-0000-0000-0000290A0000}"/>
    <cellStyle name="Currency 2 4 2 5 2 5" xfId="2602" xr:uid="{00000000-0005-0000-0000-00002A0A0000}"/>
    <cellStyle name="Currency 2 4 2 5 2 5 2" xfId="2603" xr:uid="{00000000-0005-0000-0000-00002B0A0000}"/>
    <cellStyle name="Currency 2 4 2 5 2 5 2 2" xfId="2604" xr:uid="{00000000-0005-0000-0000-00002C0A0000}"/>
    <cellStyle name="Currency 2 4 2 5 2 5 3" xfId="2605" xr:uid="{00000000-0005-0000-0000-00002D0A0000}"/>
    <cellStyle name="Currency 2 4 2 5 2 6" xfId="2606" xr:uid="{00000000-0005-0000-0000-00002E0A0000}"/>
    <cellStyle name="Currency 2 4 2 5 2 6 2" xfId="2607" xr:uid="{00000000-0005-0000-0000-00002F0A0000}"/>
    <cellStyle name="Currency 2 4 2 5 2 6 2 2" xfId="2608" xr:uid="{00000000-0005-0000-0000-0000300A0000}"/>
    <cellStyle name="Currency 2 4 2 5 2 6 3" xfId="2609" xr:uid="{00000000-0005-0000-0000-0000310A0000}"/>
    <cellStyle name="Currency 2 4 2 5 2 7" xfId="2610" xr:uid="{00000000-0005-0000-0000-0000320A0000}"/>
    <cellStyle name="Currency 2 4 2 5 2 7 2" xfId="2611" xr:uid="{00000000-0005-0000-0000-0000330A0000}"/>
    <cellStyle name="Currency 2 4 2 5 2 8" xfId="2612" xr:uid="{00000000-0005-0000-0000-0000340A0000}"/>
    <cellStyle name="Currency 2 4 2 5 2 8 2" xfId="2613" xr:uid="{00000000-0005-0000-0000-0000350A0000}"/>
    <cellStyle name="Currency 2 4 2 5 2 9" xfId="2614" xr:uid="{00000000-0005-0000-0000-0000360A0000}"/>
    <cellStyle name="Currency 2 4 2 5 3" xfId="2615" xr:uid="{00000000-0005-0000-0000-0000370A0000}"/>
    <cellStyle name="Currency 2 4 2 5 4" xfId="2616" xr:uid="{00000000-0005-0000-0000-0000380A0000}"/>
    <cellStyle name="Currency 2 4 2 5 4 2" xfId="2617" xr:uid="{00000000-0005-0000-0000-0000390A0000}"/>
    <cellStyle name="Currency 2 4 2 5 4 3" xfId="2618" xr:uid="{00000000-0005-0000-0000-00003A0A0000}"/>
    <cellStyle name="Currency 2 4 2 5 5" xfId="2619" xr:uid="{00000000-0005-0000-0000-00003B0A0000}"/>
    <cellStyle name="Currency 2 4 2 5 5 2" xfId="2620" xr:uid="{00000000-0005-0000-0000-00003C0A0000}"/>
    <cellStyle name="Currency 2 4 2 5 5 2 2" xfId="2621" xr:uid="{00000000-0005-0000-0000-00003D0A0000}"/>
    <cellStyle name="Currency 2 4 2 5 5 3" xfId="2622" xr:uid="{00000000-0005-0000-0000-00003E0A0000}"/>
    <cellStyle name="Currency 2 4 2 5 6" xfId="2623" xr:uid="{00000000-0005-0000-0000-00003F0A0000}"/>
    <cellStyle name="Currency 2 4 2 5 6 2" xfId="2624" xr:uid="{00000000-0005-0000-0000-0000400A0000}"/>
    <cellStyle name="Currency 2 4 2 5 6 2 2" xfId="2625" xr:uid="{00000000-0005-0000-0000-0000410A0000}"/>
    <cellStyle name="Currency 2 4 2 5 6 3" xfId="2626" xr:uid="{00000000-0005-0000-0000-0000420A0000}"/>
    <cellStyle name="Currency 2 4 2 5 7" xfId="2627" xr:uid="{00000000-0005-0000-0000-0000430A0000}"/>
    <cellStyle name="Currency 2 4 2 5 7 2" xfId="2628" xr:uid="{00000000-0005-0000-0000-0000440A0000}"/>
    <cellStyle name="Currency 2 4 2 5 7 2 2" xfId="2629" xr:uid="{00000000-0005-0000-0000-0000450A0000}"/>
    <cellStyle name="Currency 2 4 2 5 7 3" xfId="2630" xr:uid="{00000000-0005-0000-0000-0000460A0000}"/>
    <cellStyle name="Currency 2 4 2 5 8" xfId="2631" xr:uid="{00000000-0005-0000-0000-0000470A0000}"/>
    <cellStyle name="Currency 2 4 2 5 8 2" xfId="2632" xr:uid="{00000000-0005-0000-0000-0000480A0000}"/>
    <cellStyle name="Currency 2 4 2 5 9" xfId="2633" xr:uid="{00000000-0005-0000-0000-0000490A0000}"/>
    <cellStyle name="Currency 2 4 2 5 9 2" xfId="2634" xr:uid="{00000000-0005-0000-0000-00004A0A0000}"/>
    <cellStyle name="Currency 2 4 2 6" xfId="2635" xr:uid="{00000000-0005-0000-0000-00004B0A0000}"/>
    <cellStyle name="Currency 2 4 2 6 2" xfId="2636" xr:uid="{00000000-0005-0000-0000-00004C0A0000}"/>
    <cellStyle name="Currency 2 4 2 6 2 10" xfId="2637" xr:uid="{00000000-0005-0000-0000-00004D0A0000}"/>
    <cellStyle name="Currency 2 4 2 6 2 2" xfId="2638" xr:uid="{00000000-0005-0000-0000-00004E0A0000}"/>
    <cellStyle name="Currency 2 4 2 6 2 3" xfId="2639" xr:uid="{00000000-0005-0000-0000-00004F0A0000}"/>
    <cellStyle name="Currency 2 4 2 6 2 4" xfId="2640" xr:uid="{00000000-0005-0000-0000-0000500A0000}"/>
    <cellStyle name="Currency 2 4 2 6 2 4 2" xfId="2641" xr:uid="{00000000-0005-0000-0000-0000510A0000}"/>
    <cellStyle name="Currency 2 4 2 6 2 4 2 2" xfId="2642" xr:uid="{00000000-0005-0000-0000-0000520A0000}"/>
    <cellStyle name="Currency 2 4 2 6 2 4 3" xfId="2643" xr:uid="{00000000-0005-0000-0000-0000530A0000}"/>
    <cellStyle name="Currency 2 4 2 6 2 5" xfId="2644" xr:uid="{00000000-0005-0000-0000-0000540A0000}"/>
    <cellStyle name="Currency 2 4 2 6 2 5 2" xfId="2645" xr:uid="{00000000-0005-0000-0000-0000550A0000}"/>
    <cellStyle name="Currency 2 4 2 6 2 5 2 2" xfId="2646" xr:uid="{00000000-0005-0000-0000-0000560A0000}"/>
    <cellStyle name="Currency 2 4 2 6 2 5 3" xfId="2647" xr:uid="{00000000-0005-0000-0000-0000570A0000}"/>
    <cellStyle name="Currency 2 4 2 6 2 6" xfId="2648" xr:uid="{00000000-0005-0000-0000-0000580A0000}"/>
    <cellStyle name="Currency 2 4 2 6 2 6 2" xfId="2649" xr:uid="{00000000-0005-0000-0000-0000590A0000}"/>
    <cellStyle name="Currency 2 4 2 6 2 6 2 2" xfId="2650" xr:uid="{00000000-0005-0000-0000-00005A0A0000}"/>
    <cellStyle name="Currency 2 4 2 6 2 6 3" xfId="2651" xr:uid="{00000000-0005-0000-0000-00005B0A0000}"/>
    <cellStyle name="Currency 2 4 2 6 2 7" xfId="2652" xr:uid="{00000000-0005-0000-0000-00005C0A0000}"/>
    <cellStyle name="Currency 2 4 2 6 2 7 2" xfId="2653" xr:uid="{00000000-0005-0000-0000-00005D0A0000}"/>
    <cellStyle name="Currency 2 4 2 6 2 8" xfId="2654" xr:uid="{00000000-0005-0000-0000-00005E0A0000}"/>
    <cellStyle name="Currency 2 4 2 6 2 8 2" xfId="2655" xr:uid="{00000000-0005-0000-0000-00005F0A0000}"/>
    <cellStyle name="Currency 2 4 2 6 2 9" xfId="2656" xr:uid="{00000000-0005-0000-0000-0000600A0000}"/>
    <cellStyle name="Currency 2 4 2 6 3" xfId="2657" xr:uid="{00000000-0005-0000-0000-0000610A0000}"/>
    <cellStyle name="Currency 2 4 2 6 4" xfId="2658" xr:uid="{00000000-0005-0000-0000-0000620A0000}"/>
    <cellStyle name="Currency 2 4 2 6 4 2" xfId="2659" xr:uid="{00000000-0005-0000-0000-0000630A0000}"/>
    <cellStyle name="Currency 2 4 2 6 4 2 2" xfId="2660" xr:uid="{00000000-0005-0000-0000-0000640A0000}"/>
    <cellStyle name="Currency 2 4 2 6 4 3" xfId="2661" xr:uid="{00000000-0005-0000-0000-0000650A0000}"/>
    <cellStyle name="Currency 2 4 2 6 5" xfId="2662" xr:uid="{00000000-0005-0000-0000-0000660A0000}"/>
    <cellStyle name="Currency 2 4 2 6 5 2" xfId="2663" xr:uid="{00000000-0005-0000-0000-0000670A0000}"/>
    <cellStyle name="Currency 2 4 2 6 5 2 2" xfId="2664" xr:uid="{00000000-0005-0000-0000-0000680A0000}"/>
    <cellStyle name="Currency 2 4 2 6 5 3" xfId="2665" xr:uid="{00000000-0005-0000-0000-0000690A0000}"/>
    <cellStyle name="Currency 2 4 2 7" xfId="2666" xr:uid="{00000000-0005-0000-0000-00006A0A0000}"/>
    <cellStyle name="Currency 2 4 2 7 2" xfId="2667" xr:uid="{00000000-0005-0000-0000-00006B0A0000}"/>
    <cellStyle name="Currency 2 4 2 7 3" xfId="2668" xr:uid="{00000000-0005-0000-0000-00006C0A0000}"/>
    <cellStyle name="Currency 2 4 2 7 3 2" xfId="2669" xr:uid="{00000000-0005-0000-0000-00006D0A0000}"/>
    <cellStyle name="Currency 2 4 2 7 3 3" xfId="2670" xr:uid="{00000000-0005-0000-0000-00006E0A0000}"/>
    <cellStyle name="Currency 2 4 2 7 4" xfId="2671" xr:uid="{00000000-0005-0000-0000-00006F0A0000}"/>
    <cellStyle name="Currency 2 4 2 7 4 2" xfId="2672" xr:uid="{00000000-0005-0000-0000-0000700A0000}"/>
    <cellStyle name="Currency 2 4 2 7 4 2 2" xfId="2673" xr:uid="{00000000-0005-0000-0000-0000710A0000}"/>
    <cellStyle name="Currency 2 4 2 7 4 3" xfId="2674" xr:uid="{00000000-0005-0000-0000-0000720A0000}"/>
    <cellStyle name="Currency 2 4 2 7 5" xfId="2675" xr:uid="{00000000-0005-0000-0000-0000730A0000}"/>
    <cellStyle name="Currency 2 4 2 7 5 2" xfId="2676" xr:uid="{00000000-0005-0000-0000-0000740A0000}"/>
    <cellStyle name="Currency 2 4 2 7 5 2 2" xfId="2677" xr:uid="{00000000-0005-0000-0000-0000750A0000}"/>
    <cellStyle name="Currency 2 4 2 7 5 3" xfId="2678" xr:uid="{00000000-0005-0000-0000-0000760A0000}"/>
    <cellStyle name="Currency 2 4 2 7 6" xfId="2679" xr:uid="{00000000-0005-0000-0000-0000770A0000}"/>
    <cellStyle name="Currency 2 4 2 7 6 2" xfId="2680" xr:uid="{00000000-0005-0000-0000-0000780A0000}"/>
    <cellStyle name="Currency 2 4 2 7 6 2 2" xfId="2681" xr:uid="{00000000-0005-0000-0000-0000790A0000}"/>
    <cellStyle name="Currency 2 4 2 7 6 3" xfId="2682" xr:uid="{00000000-0005-0000-0000-00007A0A0000}"/>
    <cellStyle name="Currency 2 4 2 7 7" xfId="2683" xr:uid="{00000000-0005-0000-0000-00007B0A0000}"/>
    <cellStyle name="Currency 2 4 2 7 7 2" xfId="2684" xr:uid="{00000000-0005-0000-0000-00007C0A0000}"/>
    <cellStyle name="Currency 2 4 2 7 8" xfId="2685" xr:uid="{00000000-0005-0000-0000-00007D0A0000}"/>
    <cellStyle name="Currency 2 4 2 7 8 2" xfId="2686" xr:uid="{00000000-0005-0000-0000-00007E0A0000}"/>
    <cellStyle name="Currency 2 4 2 7 9" xfId="2687" xr:uid="{00000000-0005-0000-0000-00007F0A0000}"/>
    <cellStyle name="Currency 2 4 2 8" xfId="2688" xr:uid="{00000000-0005-0000-0000-0000800A0000}"/>
    <cellStyle name="Currency 2 4 2 8 2" xfId="2689" xr:uid="{00000000-0005-0000-0000-0000810A0000}"/>
    <cellStyle name="Currency 2 4 2 8 3" xfId="2690" xr:uid="{00000000-0005-0000-0000-0000820A0000}"/>
    <cellStyle name="Currency 2 4 2 9" xfId="2691" xr:uid="{00000000-0005-0000-0000-0000830A0000}"/>
    <cellStyle name="Currency 2 4 3" xfId="2692" xr:uid="{00000000-0005-0000-0000-0000840A0000}"/>
    <cellStyle name="Currency 2 4 3 10" xfId="2693" xr:uid="{00000000-0005-0000-0000-0000850A0000}"/>
    <cellStyle name="Currency 2 4 3 10 2" xfId="2694" xr:uid="{00000000-0005-0000-0000-0000860A0000}"/>
    <cellStyle name="Currency 2 4 3 10 2 2" xfId="2695" xr:uid="{00000000-0005-0000-0000-0000870A0000}"/>
    <cellStyle name="Currency 2 4 3 10 3" xfId="2696" xr:uid="{00000000-0005-0000-0000-0000880A0000}"/>
    <cellStyle name="Currency 2 4 3 10 4" xfId="2697" xr:uid="{00000000-0005-0000-0000-0000890A0000}"/>
    <cellStyle name="Currency 2 4 3 11" xfId="2698" xr:uid="{00000000-0005-0000-0000-00008A0A0000}"/>
    <cellStyle name="Currency 2 4 3 11 2" xfId="2699" xr:uid="{00000000-0005-0000-0000-00008B0A0000}"/>
    <cellStyle name="Currency 2 4 3 11 2 2" xfId="2700" xr:uid="{00000000-0005-0000-0000-00008C0A0000}"/>
    <cellStyle name="Currency 2 4 3 11 3" xfId="2701" xr:uid="{00000000-0005-0000-0000-00008D0A0000}"/>
    <cellStyle name="Currency 2 4 3 12" xfId="2702" xr:uid="{00000000-0005-0000-0000-00008E0A0000}"/>
    <cellStyle name="Currency 2 4 3 12 2" xfId="2703" xr:uid="{00000000-0005-0000-0000-00008F0A0000}"/>
    <cellStyle name="Currency 2 4 3 12 2 2" xfId="2704" xr:uid="{00000000-0005-0000-0000-0000900A0000}"/>
    <cellStyle name="Currency 2 4 3 12 3" xfId="2705" xr:uid="{00000000-0005-0000-0000-0000910A0000}"/>
    <cellStyle name="Currency 2 4 3 13" xfId="2706" xr:uid="{00000000-0005-0000-0000-0000920A0000}"/>
    <cellStyle name="Currency 2 4 3 13 2" xfId="2707" xr:uid="{00000000-0005-0000-0000-0000930A0000}"/>
    <cellStyle name="Currency 2 4 3 14" xfId="2708" xr:uid="{00000000-0005-0000-0000-0000940A0000}"/>
    <cellStyle name="Currency 2 4 3 14 2" xfId="2709" xr:uid="{00000000-0005-0000-0000-0000950A0000}"/>
    <cellStyle name="Currency 2 4 3 15" xfId="2710" xr:uid="{00000000-0005-0000-0000-0000960A0000}"/>
    <cellStyle name="Currency 2 4 3 16" xfId="2711" xr:uid="{00000000-0005-0000-0000-0000970A0000}"/>
    <cellStyle name="Currency 2 4 3 17" xfId="2712" xr:uid="{00000000-0005-0000-0000-0000980A0000}"/>
    <cellStyle name="Currency 2 4 3 2" xfId="2713" xr:uid="{00000000-0005-0000-0000-0000990A0000}"/>
    <cellStyle name="Currency 2 4 3 2 10" xfId="2714" xr:uid="{00000000-0005-0000-0000-00009A0A0000}"/>
    <cellStyle name="Currency 2 4 3 2 10 2" xfId="2715" xr:uid="{00000000-0005-0000-0000-00009B0A0000}"/>
    <cellStyle name="Currency 2 4 3 2 10 2 2" xfId="2716" xr:uid="{00000000-0005-0000-0000-00009C0A0000}"/>
    <cellStyle name="Currency 2 4 3 2 10 3" xfId="2717" xr:uid="{00000000-0005-0000-0000-00009D0A0000}"/>
    <cellStyle name="Currency 2 4 3 2 11" xfId="2718" xr:uid="{00000000-0005-0000-0000-00009E0A0000}"/>
    <cellStyle name="Currency 2 4 3 2 11 2" xfId="2719" xr:uid="{00000000-0005-0000-0000-00009F0A0000}"/>
    <cellStyle name="Currency 2 4 3 2 12" xfId="2720" xr:uid="{00000000-0005-0000-0000-0000A00A0000}"/>
    <cellStyle name="Currency 2 4 3 2 12 2" xfId="2721" xr:uid="{00000000-0005-0000-0000-0000A10A0000}"/>
    <cellStyle name="Currency 2 4 3 2 13" xfId="2722" xr:uid="{00000000-0005-0000-0000-0000A20A0000}"/>
    <cellStyle name="Currency 2 4 3 2 14" xfId="2723" xr:uid="{00000000-0005-0000-0000-0000A30A0000}"/>
    <cellStyle name="Currency 2 4 3 2 15" xfId="2724" xr:uid="{00000000-0005-0000-0000-0000A40A0000}"/>
    <cellStyle name="Currency 2 4 3 2 2" xfId="2725" xr:uid="{00000000-0005-0000-0000-0000A50A0000}"/>
    <cellStyle name="Currency 2 4 3 2 2 2" xfId="2726" xr:uid="{00000000-0005-0000-0000-0000A60A0000}"/>
    <cellStyle name="Currency 2 4 3 2 2 2 2" xfId="2727" xr:uid="{00000000-0005-0000-0000-0000A70A0000}"/>
    <cellStyle name="Currency 2 4 3 2 2 2 3" xfId="2728" xr:uid="{00000000-0005-0000-0000-0000A80A0000}"/>
    <cellStyle name="Currency 2 4 3 2 2 2 3 2" xfId="2729" xr:uid="{00000000-0005-0000-0000-0000A90A0000}"/>
    <cellStyle name="Currency 2 4 3 2 2 2 3 3" xfId="2730" xr:uid="{00000000-0005-0000-0000-0000AA0A0000}"/>
    <cellStyle name="Currency 2 4 3 2 2 2 4" xfId="2731" xr:uid="{00000000-0005-0000-0000-0000AB0A0000}"/>
    <cellStyle name="Currency 2 4 3 2 2 2 4 2" xfId="2732" xr:uid="{00000000-0005-0000-0000-0000AC0A0000}"/>
    <cellStyle name="Currency 2 4 3 2 2 2 4 2 2" xfId="2733" xr:uid="{00000000-0005-0000-0000-0000AD0A0000}"/>
    <cellStyle name="Currency 2 4 3 2 2 2 4 3" xfId="2734" xr:uid="{00000000-0005-0000-0000-0000AE0A0000}"/>
    <cellStyle name="Currency 2 4 3 2 2 2 5" xfId="2735" xr:uid="{00000000-0005-0000-0000-0000AF0A0000}"/>
    <cellStyle name="Currency 2 4 3 2 2 2 5 2" xfId="2736" xr:uid="{00000000-0005-0000-0000-0000B00A0000}"/>
    <cellStyle name="Currency 2 4 3 2 2 2 5 2 2" xfId="2737" xr:uid="{00000000-0005-0000-0000-0000B10A0000}"/>
    <cellStyle name="Currency 2 4 3 2 2 2 5 3" xfId="2738" xr:uid="{00000000-0005-0000-0000-0000B20A0000}"/>
    <cellStyle name="Currency 2 4 3 2 2 2 6" xfId="2739" xr:uid="{00000000-0005-0000-0000-0000B30A0000}"/>
    <cellStyle name="Currency 2 4 3 2 2 2 6 2" xfId="2740" xr:uid="{00000000-0005-0000-0000-0000B40A0000}"/>
    <cellStyle name="Currency 2 4 3 2 2 2 6 2 2" xfId="2741" xr:uid="{00000000-0005-0000-0000-0000B50A0000}"/>
    <cellStyle name="Currency 2 4 3 2 2 2 6 3" xfId="2742" xr:uid="{00000000-0005-0000-0000-0000B60A0000}"/>
    <cellStyle name="Currency 2 4 3 2 2 2 7" xfId="2743" xr:uid="{00000000-0005-0000-0000-0000B70A0000}"/>
    <cellStyle name="Currency 2 4 3 2 2 2 7 2" xfId="2744" xr:uid="{00000000-0005-0000-0000-0000B80A0000}"/>
    <cellStyle name="Currency 2 4 3 2 2 2 8" xfId="2745" xr:uid="{00000000-0005-0000-0000-0000B90A0000}"/>
    <cellStyle name="Currency 2 4 3 2 2 2 8 2" xfId="2746" xr:uid="{00000000-0005-0000-0000-0000BA0A0000}"/>
    <cellStyle name="Currency 2 4 3 2 2 2 9" xfId="2747" xr:uid="{00000000-0005-0000-0000-0000BB0A0000}"/>
    <cellStyle name="Currency 2 4 3 2 2 3" xfId="2748" xr:uid="{00000000-0005-0000-0000-0000BC0A0000}"/>
    <cellStyle name="Currency 2 4 3 2 2 3 2" xfId="2749" xr:uid="{00000000-0005-0000-0000-0000BD0A0000}"/>
    <cellStyle name="Currency 2 4 3 2 2 3 3" xfId="2750" xr:uid="{00000000-0005-0000-0000-0000BE0A0000}"/>
    <cellStyle name="Currency 2 4 3 2 2 3 3 2" xfId="2751" xr:uid="{00000000-0005-0000-0000-0000BF0A0000}"/>
    <cellStyle name="Currency 2 4 3 2 2 3 3 3" xfId="2752" xr:uid="{00000000-0005-0000-0000-0000C00A0000}"/>
    <cellStyle name="Currency 2 4 3 2 2 3 4" xfId="2753" xr:uid="{00000000-0005-0000-0000-0000C10A0000}"/>
    <cellStyle name="Currency 2 4 3 2 2 3 4 2" xfId="2754" xr:uid="{00000000-0005-0000-0000-0000C20A0000}"/>
    <cellStyle name="Currency 2 4 3 2 2 3 4 2 2" xfId="2755" xr:uid="{00000000-0005-0000-0000-0000C30A0000}"/>
    <cellStyle name="Currency 2 4 3 2 2 3 4 3" xfId="2756" xr:uid="{00000000-0005-0000-0000-0000C40A0000}"/>
    <cellStyle name="Currency 2 4 3 2 2 3 5" xfId="2757" xr:uid="{00000000-0005-0000-0000-0000C50A0000}"/>
    <cellStyle name="Currency 2 4 3 2 2 3 5 2" xfId="2758" xr:uid="{00000000-0005-0000-0000-0000C60A0000}"/>
    <cellStyle name="Currency 2 4 3 2 2 3 5 2 2" xfId="2759" xr:uid="{00000000-0005-0000-0000-0000C70A0000}"/>
    <cellStyle name="Currency 2 4 3 2 2 3 5 3" xfId="2760" xr:uid="{00000000-0005-0000-0000-0000C80A0000}"/>
    <cellStyle name="Currency 2 4 3 2 2 3 6" xfId="2761" xr:uid="{00000000-0005-0000-0000-0000C90A0000}"/>
    <cellStyle name="Currency 2 4 3 2 2 3 6 2" xfId="2762" xr:uid="{00000000-0005-0000-0000-0000CA0A0000}"/>
    <cellStyle name="Currency 2 4 3 2 2 3 6 2 2" xfId="2763" xr:uid="{00000000-0005-0000-0000-0000CB0A0000}"/>
    <cellStyle name="Currency 2 4 3 2 2 3 6 3" xfId="2764" xr:uid="{00000000-0005-0000-0000-0000CC0A0000}"/>
    <cellStyle name="Currency 2 4 3 2 2 3 7" xfId="2765" xr:uid="{00000000-0005-0000-0000-0000CD0A0000}"/>
    <cellStyle name="Currency 2 4 3 2 2 3 7 2" xfId="2766" xr:uid="{00000000-0005-0000-0000-0000CE0A0000}"/>
    <cellStyle name="Currency 2 4 3 2 2 3 8" xfId="2767" xr:uid="{00000000-0005-0000-0000-0000CF0A0000}"/>
    <cellStyle name="Currency 2 4 3 2 2 3 8 2" xfId="2768" xr:uid="{00000000-0005-0000-0000-0000D00A0000}"/>
    <cellStyle name="Currency 2 4 3 2 2 3 9" xfId="2769" xr:uid="{00000000-0005-0000-0000-0000D10A0000}"/>
    <cellStyle name="Currency 2 4 3 2 2 4" xfId="2770" xr:uid="{00000000-0005-0000-0000-0000D20A0000}"/>
    <cellStyle name="Currency 2 4 3 2 2 4 2" xfId="2771" xr:uid="{00000000-0005-0000-0000-0000D30A0000}"/>
    <cellStyle name="Currency 2 4 3 2 2 4 3" xfId="2772" xr:uid="{00000000-0005-0000-0000-0000D40A0000}"/>
    <cellStyle name="Currency 2 4 3 2 2 4 3 2" xfId="2773" xr:uid="{00000000-0005-0000-0000-0000D50A0000}"/>
    <cellStyle name="Currency 2 4 3 2 2 4 3 2 2" xfId="2774" xr:uid="{00000000-0005-0000-0000-0000D60A0000}"/>
    <cellStyle name="Currency 2 4 3 2 2 4 3 3" xfId="2775" xr:uid="{00000000-0005-0000-0000-0000D70A0000}"/>
    <cellStyle name="Currency 2 4 3 2 2 4 4" xfId="2776" xr:uid="{00000000-0005-0000-0000-0000D80A0000}"/>
    <cellStyle name="Currency 2 4 3 2 2 4 4 2" xfId="2777" xr:uid="{00000000-0005-0000-0000-0000D90A0000}"/>
    <cellStyle name="Currency 2 4 3 2 2 4 4 2 2" xfId="2778" xr:uid="{00000000-0005-0000-0000-0000DA0A0000}"/>
    <cellStyle name="Currency 2 4 3 2 2 4 4 3" xfId="2779" xr:uid="{00000000-0005-0000-0000-0000DB0A0000}"/>
    <cellStyle name="Currency 2 4 3 2 2 4 5" xfId="2780" xr:uid="{00000000-0005-0000-0000-0000DC0A0000}"/>
    <cellStyle name="Currency 2 4 3 2 2 4 5 2" xfId="2781" xr:uid="{00000000-0005-0000-0000-0000DD0A0000}"/>
    <cellStyle name="Currency 2 4 3 2 2 4 5 2 2" xfId="2782" xr:uid="{00000000-0005-0000-0000-0000DE0A0000}"/>
    <cellStyle name="Currency 2 4 3 2 2 4 5 3" xfId="2783" xr:uid="{00000000-0005-0000-0000-0000DF0A0000}"/>
    <cellStyle name="Currency 2 4 3 2 2 4 6" xfId="2784" xr:uid="{00000000-0005-0000-0000-0000E00A0000}"/>
    <cellStyle name="Currency 2 4 3 2 2 4 6 2" xfId="2785" xr:uid="{00000000-0005-0000-0000-0000E10A0000}"/>
    <cellStyle name="Currency 2 4 3 2 2 4 7" xfId="2786" xr:uid="{00000000-0005-0000-0000-0000E20A0000}"/>
    <cellStyle name="Currency 2 4 3 2 2 4 7 2" xfId="2787" xr:uid="{00000000-0005-0000-0000-0000E30A0000}"/>
    <cellStyle name="Currency 2 4 3 2 2 4 8" xfId="2788" xr:uid="{00000000-0005-0000-0000-0000E40A0000}"/>
    <cellStyle name="Currency 2 4 3 2 2 4 9" xfId="2789" xr:uid="{00000000-0005-0000-0000-0000E50A0000}"/>
    <cellStyle name="Currency 2 4 3 2 2 5" xfId="2790" xr:uid="{00000000-0005-0000-0000-0000E60A0000}"/>
    <cellStyle name="Currency 2 4 3 2 2 5 2" xfId="2791" xr:uid="{00000000-0005-0000-0000-0000E70A0000}"/>
    <cellStyle name="Currency 2 4 3 2 2 5 3" xfId="2792" xr:uid="{00000000-0005-0000-0000-0000E80A0000}"/>
    <cellStyle name="Currency 2 4 3 2 2 6" xfId="2793" xr:uid="{00000000-0005-0000-0000-0000E90A0000}"/>
    <cellStyle name="Currency 2 4 3 2 2 6 2" xfId="2794" xr:uid="{00000000-0005-0000-0000-0000EA0A0000}"/>
    <cellStyle name="Currency 2 4 3 2 2 6 2 2" xfId="2795" xr:uid="{00000000-0005-0000-0000-0000EB0A0000}"/>
    <cellStyle name="Currency 2 4 3 2 2 6 2 2 2" xfId="2796" xr:uid="{00000000-0005-0000-0000-0000EC0A0000}"/>
    <cellStyle name="Currency 2 4 3 2 2 6 2 3" xfId="2797" xr:uid="{00000000-0005-0000-0000-0000ED0A0000}"/>
    <cellStyle name="Currency 2 4 3 2 2 6 3" xfId="2798" xr:uid="{00000000-0005-0000-0000-0000EE0A0000}"/>
    <cellStyle name="Currency 2 4 3 2 2 6 3 2" xfId="2799" xr:uid="{00000000-0005-0000-0000-0000EF0A0000}"/>
    <cellStyle name="Currency 2 4 3 2 2 6 3 2 2" xfId="2800" xr:uid="{00000000-0005-0000-0000-0000F00A0000}"/>
    <cellStyle name="Currency 2 4 3 2 2 6 3 3" xfId="2801" xr:uid="{00000000-0005-0000-0000-0000F10A0000}"/>
    <cellStyle name="Currency 2 4 3 2 2 6 4" xfId="2802" xr:uid="{00000000-0005-0000-0000-0000F20A0000}"/>
    <cellStyle name="Currency 2 4 3 2 2 6 4 2" xfId="2803" xr:uid="{00000000-0005-0000-0000-0000F30A0000}"/>
    <cellStyle name="Currency 2 4 3 2 2 6 4 2 2" xfId="2804" xr:uid="{00000000-0005-0000-0000-0000F40A0000}"/>
    <cellStyle name="Currency 2 4 3 2 2 6 4 3" xfId="2805" xr:uid="{00000000-0005-0000-0000-0000F50A0000}"/>
    <cellStyle name="Currency 2 4 3 2 2 6 5" xfId="2806" xr:uid="{00000000-0005-0000-0000-0000F60A0000}"/>
    <cellStyle name="Currency 2 4 3 2 2 6 5 2" xfId="2807" xr:uid="{00000000-0005-0000-0000-0000F70A0000}"/>
    <cellStyle name="Currency 2 4 3 2 2 6 6" xfId="2808" xr:uid="{00000000-0005-0000-0000-0000F80A0000}"/>
    <cellStyle name="Currency 2 4 3 2 2 6 6 2" xfId="2809" xr:uid="{00000000-0005-0000-0000-0000F90A0000}"/>
    <cellStyle name="Currency 2 4 3 2 2 6 7" xfId="2810" xr:uid="{00000000-0005-0000-0000-0000FA0A0000}"/>
    <cellStyle name="Currency 2 4 3 2 2 7" xfId="2811" xr:uid="{00000000-0005-0000-0000-0000FB0A0000}"/>
    <cellStyle name="Currency 2 4 3 2 2 7 2" xfId="2812" xr:uid="{00000000-0005-0000-0000-0000FC0A0000}"/>
    <cellStyle name="Currency 2 4 3 2 2 7 2 2" xfId="2813" xr:uid="{00000000-0005-0000-0000-0000FD0A0000}"/>
    <cellStyle name="Currency 2 4 3 2 2 7 3" xfId="2814" xr:uid="{00000000-0005-0000-0000-0000FE0A0000}"/>
    <cellStyle name="Currency 2 4 3 2 2 8" xfId="2815" xr:uid="{00000000-0005-0000-0000-0000FF0A0000}"/>
    <cellStyle name="Currency 2 4 3 2 2 8 2" xfId="2816" xr:uid="{00000000-0005-0000-0000-0000000B0000}"/>
    <cellStyle name="Currency 2 4 3 2 2 8 2 2" xfId="2817" xr:uid="{00000000-0005-0000-0000-0000010B0000}"/>
    <cellStyle name="Currency 2 4 3 2 2 8 3" xfId="2818" xr:uid="{00000000-0005-0000-0000-0000020B0000}"/>
    <cellStyle name="Currency 2 4 3 2 3" xfId="2819" xr:uid="{00000000-0005-0000-0000-0000030B0000}"/>
    <cellStyle name="Currency 2 4 3 2 3 10" xfId="2820" xr:uid="{00000000-0005-0000-0000-0000040B0000}"/>
    <cellStyle name="Currency 2 4 3 2 3 2" xfId="2821" xr:uid="{00000000-0005-0000-0000-0000050B0000}"/>
    <cellStyle name="Currency 2 4 3 2 3 2 2" xfId="2822" xr:uid="{00000000-0005-0000-0000-0000060B0000}"/>
    <cellStyle name="Currency 2 4 3 2 3 2 3" xfId="2823" xr:uid="{00000000-0005-0000-0000-0000070B0000}"/>
    <cellStyle name="Currency 2 4 3 2 3 2 3 2" xfId="2824" xr:uid="{00000000-0005-0000-0000-0000080B0000}"/>
    <cellStyle name="Currency 2 4 3 2 3 2 3 3" xfId="2825" xr:uid="{00000000-0005-0000-0000-0000090B0000}"/>
    <cellStyle name="Currency 2 4 3 2 3 2 4" xfId="2826" xr:uid="{00000000-0005-0000-0000-00000A0B0000}"/>
    <cellStyle name="Currency 2 4 3 2 3 2 4 2" xfId="2827" xr:uid="{00000000-0005-0000-0000-00000B0B0000}"/>
    <cellStyle name="Currency 2 4 3 2 3 2 4 2 2" xfId="2828" xr:uid="{00000000-0005-0000-0000-00000C0B0000}"/>
    <cellStyle name="Currency 2 4 3 2 3 2 4 3" xfId="2829" xr:uid="{00000000-0005-0000-0000-00000D0B0000}"/>
    <cellStyle name="Currency 2 4 3 2 3 2 5" xfId="2830" xr:uid="{00000000-0005-0000-0000-00000E0B0000}"/>
    <cellStyle name="Currency 2 4 3 2 3 2 5 2" xfId="2831" xr:uid="{00000000-0005-0000-0000-00000F0B0000}"/>
    <cellStyle name="Currency 2 4 3 2 3 2 5 2 2" xfId="2832" xr:uid="{00000000-0005-0000-0000-0000100B0000}"/>
    <cellStyle name="Currency 2 4 3 2 3 2 5 3" xfId="2833" xr:uid="{00000000-0005-0000-0000-0000110B0000}"/>
    <cellStyle name="Currency 2 4 3 2 3 2 6" xfId="2834" xr:uid="{00000000-0005-0000-0000-0000120B0000}"/>
    <cellStyle name="Currency 2 4 3 2 3 2 6 2" xfId="2835" xr:uid="{00000000-0005-0000-0000-0000130B0000}"/>
    <cellStyle name="Currency 2 4 3 2 3 2 6 2 2" xfId="2836" xr:uid="{00000000-0005-0000-0000-0000140B0000}"/>
    <cellStyle name="Currency 2 4 3 2 3 2 6 3" xfId="2837" xr:uid="{00000000-0005-0000-0000-0000150B0000}"/>
    <cellStyle name="Currency 2 4 3 2 3 2 7" xfId="2838" xr:uid="{00000000-0005-0000-0000-0000160B0000}"/>
    <cellStyle name="Currency 2 4 3 2 3 2 7 2" xfId="2839" xr:uid="{00000000-0005-0000-0000-0000170B0000}"/>
    <cellStyle name="Currency 2 4 3 2 3 2 8" xfId="2840" xr:uid="{00000000-0005-0000-0000-0000180B0000}"/>
    <cellStyle name="Currency 2 4 3 2 3 2 8 2" xfId="2841" xr:uid="{00000000-0005-0000-0000-0000190B0000}"/>
    <cellStyle name="Currency 2 4 3 2 3 2 9" xfId="2842" xr:uid="{00000000-0005-0000-0000-00001A0B0000}"/>
    <cellStyle name="Currency 2 4 3 2 3 3" xfId="2843" xr:uid="{00000000-0005-0000-0000-00001B0B0000}"/>
    <cellStyle name="Currency 2 4 3 2 3 4" xfId="2844" xr:uid="{00000000-0005-0000-0000-00001C0B0000}"/>
    <cellStyle name="Currency 2 4 3 2 3 4 2" xfId="2845" xr:uid="{00000000-0005-0000-0000-00001D0B0000}"/>
    <cellStyle name="Currency 2 4 3 2 3 4 3" xfId="2846" xr:uid="{00000000-0005-0000-0000-00001E0B0000}"/>
    <cellStyle name="Currency 2 4 3 2 3 5" xfId="2847" xr:uid="{00000000-0005-0000-0000-00001F0B0000}"/>
    <cellStyle name="Currency 2 4 3 2 3 5 2" xfId="2848" xr:uid="{00000000-0005-0000-0000-0000200B0000}"/>
    <cellStyle name="Currency 2 4 3 2 3 5 2 2" xfId="2849" xr:uid="{00000000-0005-0000-0000-0000210B0000}"/>
    <cellStyle name="Currency 2 4 3 2 3 5 3" xfId="2850" xr:uid="{00000000-0005-0000-0000-0000220B0000}"/>
    <cellStyle name="Currency 2 4 3 2 3 6" xfId="2851" xr:uid="{00000000-0005-0000-0000-0000230B0000}"/>
    <cellStyle name="Currency 2 4 3 2 3 6 2" xfId="2852" xr:uid="{00000000-0005-0000-0000-0000240B0000}"/>
    <cellStyle name="Currency 2 4 3 2 3 6 2 2" xfId="2853" xr:uid="{00000000-0005-0000-0000-0000250B0000}"/>
    <cellStyle name="Currency 2 4 3 2 3 6 3" xfId="2854" xr:uid="{00000000-0005-0000-0000-0000260B0000}"/>
    <cellStyle name="Currency 2 4 3 2 3 7" xfId="2855" xr:uid="{00000000-0005-0000-0000-0000270B0000}"/>
    <cellStyle name="Currency 2 4 3 2 3 7 2" xfId="2856" xr:uid="{00000000-0005-0000-0000-0000280B0000}"/>
    <cellStyle name="Currency 2 4 3 2 3 7 2 2" xfId="2857" xr:uid="{00000000-0005-0000-0000-0000290B0000}"/>
    <cellStyle name="Currency 2 4 3 2 3 7 3" xfId="2858" xr:uid="{00000000-0005-0000-0000-00002A0B0000}"/>
    <cellStyle name="Currency 2 4 3 2 3 8" xfId="2859" xr:uid="{00000000-0005-0000-0000-00002B0B0000}"/>
    <cellStyle name="Currency 2 4 3 2 3 8 2" xfId="2860" xr:uid="{00000000-0005-0000-0000-00002C0B0000}"/>
    <cellStyle name="Currency 2 4 3 2 3 9" xfId="2861" xr:uid="{00000000-0005-0000-0000-00002D0B0000}"/>
    <cellStyle name="Currency 2 4 3 2 3 9 2" xfId="2862" xr:uid="{00000000-0005-0000-0000-00002E0B0000}"/>
    <cellStyle name="Currency 2 4 3 2 4" xfId="2863" xr:uid="{00000000-0005-0000-0000-00002F0B0000}"/>
    <cellStyle name="Currency 2 4 3 2 4 2" xfId="2864" xr:uid="{00000000-0005-0000-0000-0000300B0000}"/>
    <cellStyle name="Currency 2 4 3 2 4 2 10" xfId="2865" xr:uid="{00000000-0005-0000-0000-0000310B0000}"/>
    <cellStyle name="Currency 2 4 3 2 4 2 2" xfId="2866" xr:uid="{00000000-0005-0000-0000-0000320B0000}"/>
    <cellStyle name="Currency 2 4 3 2 4 2 3" xfId="2867" xr:uid="{00000000-0005-0000-0000-0000330B0000}"/>
    <cellStyle name="Currency 2 4 3 2 4 2 4" xfId="2868" xr:uid="{00000000-0005-0000-0000-0000340B0000}"/>
    <cellStyle name="Currency 2 4 3 2 4 2 4 2" xfId="2869" xr:uid="{00000000-0005-0000-0000-0000350B0000}"/>
    <cellStyle name="Currency 2 4 3 2 4 2 4 2 2" xfId="2870" xr:uid="{00000000-0005-0000-0000-0000360B0000}"/>
    <cellStyle name="Currency 2 4 3 2 4 2 4 3" xfId="2871" xr:uid="{00000000-0005-0000-0000-0000370B0000}"/>
    <cellStyle name="Currency 2 4 3 2 4 2 5" xfId="2872" xr:uid="{00000000-0005-0000-0000-0000380B0000}"/>
    <cellStyle name="Currency 2 4 3 2 4 2 5 2" xfId="2873" xr:uid="{00000000-0005-0000-0000-0000390B0000}"/>
    <cellStyle name="Currency 2 4 3 2 4 2 5 2 2" xfId="2874" xr:uid="{00000000-0005-0000-0000-00003A0B0000}"/>
    <cellStyle name="Currency 2 4 3 2 4 2 5 3" xfId="2875" xr:uid="{00000000-0005-0000-0000-00003B0B0000}"/>
    <cellStyle name="Currency 2 4 3 2 4 2 6" xfId="2876" xr:uid="{00000000-0005-0000-0000-00003C0B0000}"/>
    <cellStyle name="Currency 2 4 3 2 4 2 6 2" xfId="2877" xr:uid="{00000000-0005-0000-0000-00003D0B0000}"/>
    <cellStyle name="Currency 2 4 3 2 4 2 6 2 2" xfId="2878" xr:uid="{00000000-0005-0000-0000-00003E0B0000}"/>
    <cellStyle name="Currency 2 4 3 2 4 2 6 3" xfId="2879" xr:uid="{00000000-0005-0000-0000-00003F0B0000}"/>
    <cellStyle name="Currency 2 4 3 2 4 2 7" xfId="2880" xr:uid="{00000000-0005-0000-0000-0000400B0000}"/>
    <cellStyle name="Currency 2 4 3 2 4 2 7 2" xfId="2881" xr:uid="{00000000-0005-0000-0000-0000410B0000}"/>
    <cellStyle name="Currency 2 4 3 2 4 2 8" xfId="2882" xr:uid="{00000000-0005-0000-0000-0000420B0000}"/>
    <cellStyle name="Currency 2 4 3 2 4 2 8 2" xfId="2883" xr:uid="{00000000-0005-0000-0000-0000430B0000}"/>
    <cellStyle name="Currency 2 4 3 2 4 2 9" xfId="2884" xr:uid="{00000000-0005-0000-0000-0000440B0000}"/>
    <cellStyle name="Currency 2 4 3 2 4 3" xfId="2885" xr:uid="{00000000-0005-0000-0000-0000450B0000}"/>
    <cellStyle name="Currency 2 4 3 2 4 4" xfId="2886" xr:uid="{00000000-0005-0000-0000-0000460B0000}"/>
    <cellStyle name="Currency 2 4 3 2 4 4 2" xfId="2887" xr:uid="{00000000-0005-0000-0000-0000470B0000}"/>
    <cellStyle name="Currency 2 4 3 2 4 4 2 2" xfId="2888" xr:uid="{00000000-0005-0000-0000-0000480B0000}"/>
    <cellStyle name="Currency 2 4 3 2 4 4 3" xfId="2889" xr:uid="{00000000-0005-0000-0000-0000490B0000}"/>
    <cellStyle name="Currency 2 4 3 2 4 5" xfId="2890" xr:uid="{00000000-0005-0000-0000-00004A0B0000}"/>
    <cellStyle name="Currency 2 4 3 2 4 5 2" xfId="2891" xr:uid="{00000000-0005-0000-0000-00004B0B0000}"/>
    <cellStyle name="Currency 2 4 3 2 4 5 2 2" xfId="2892" xr:uid="{00000000-0005-0000-0000-00004C0B0000}"/>
    <cellStyle name="Currency 2 4 3 2 4 5 3" xfId="2893" xr:uid="{00000000-0005-0000-0000-00004D0B0000}"/>
    <cellStyle name="Currency 2 4 3 2 5" xfId="2894" xr:uid="{00000000-0005-0000-0000-00004E0B0000}"/>
    <cellStyle name="Currency 2 4 3 2 5 2" xfId="2895" xr:uid="{00000000-0005-0000-0000-00004F0B0000}"/>
    <cellStyle name="Currency 2 4 3 2 5 3" xfId="2896" xr:uid="{00000000-0005-0000-0000-0000500B0000}"/>
    <cellStyle name="Currency 2 4 3 2 5 3 2" xfId="2897" xr:uid="{00000000-0005-0000-0000-0000510B0000}"/>
    <cellStyle name="Currency 2 4 3 2 5 3 3" xfId="2898" xr:uid="{00000000-0005-0000-0000-0000520B0000}"/>
    <cellStyle name="Currency 2 4 3 2 5 4" xfId="2899" xr:uid="{00000000-0005-0000-0000-0000530B0000}"/>
    <cellStyle name="Currency 2 4 3 2 5 4 2" xfId="2900" xr:uid="{00000000-0005-0000-0000-0000540B0000}"/>
    <cellStyle name="Currency 2 4 3 2 5 4 2 2" xfId="2901" xr:uid="{00000000-0005-0000-0000-0000550B0000}"/>
    <cellStyle name="Currency 2 4 3 2 5 4 3" xfId="2902" xr:uid="{00000000-0005-0000-0000-0000560B0000}"/>
    <cellStyle name="Currency 2 4 3 2 5 5" xfId="2903" xr:uid="{00000000-0005-0000-0000-0000570B0000}"/>
    <cellStyle name="Currency 2 4 3 2 5 5 2" xfId="2904" xr:uid="{00000000-0005-0000-0000-0000580B0000}"/>
    <cellStyle name="Currency 2 4 3 2 5 5 2 2" xfId="2905" xr:uid="{00000000-0005-0000-0000-0000590B0000}"/>
    <cellStyle name="Currency 2 4 3 2 5 5 3" xfId="2906" xr:uid="{00000000-0005-0000-0000-00005A0B0000}"/>
    <cellStyle name="Currency 2 4 3 2 5 6" xfId="2907" xr:uid="{00000000-0005-0000-0000-00005B0B0000}"/>
    <cellStyle name="Currency 2 4 3 2 5 6 2" xfId="2908" xr:uid="{00000000-0005-0000-0000-00005C0B0000}"/>
    <cellStyle name="Currency 2 4 3 2 5 6 2 2" xfId="2909" xr:uid="{00000000-0005-0000-0000-00005D0B0000}"/>
    <cellStyle name="Currency 2 4 3 2 5 6 3" xfId="2910" xr:uid="{00000000-0005-0000-0000-00005E0B0000}"/>
    <cellStyle name="Currency 2 4 3 2 5 7" xfId="2911" xr:uid="{00000000-0005-0000-0000-00005F0B0000}"/>
    <cellStyle name="Currency 2 4 3 2 5 7 2" xfId="2912" xr:uid="{00000000-0005-0000-0000-0000600B0000}"/>
    <cellStyle name="Currency 2 4 3 2 5 8" xfId="2913" xr:uid="{00000000-0005-0000-0000-0000610B0000}"/>
    <cellStyle name="Currency 2 4 3 2 5 8 2" xfId="2914" xr:uid="{00000000-0005-0000-0000-0000620B0000}"/>
    <cellStyle name="Currency 2 4 3 2 5 9" xfId="2915" xr:uid="{00000000-0005-0000-0000-0000630B0000}"/>
    <cellStyle name="Currency 2 4 3 2 6" xfId="2916" xr:uid="{00000000-0005-0000-0000-0000640B0000}"/>
    <cellStyle name="Currency 2 4 3 2 6 2" xfId="2917" xr:uid="{00000000-0005-0000-0000-0000650B0000}"/>
    <cellStyle name="Currency 2 4 3 2 6 3" xfId="2918" xr:uid="{00000000-0005-0000-0000-0000660B0000}"/>
    <cellStyle name="Currency 2 4 3 2 7" xfId="2919" xr:uid="{00000000-0005-0000-0000-0000670B0000}"/>
    <cellStyle name="Currency 2 4 3 2 8" xfId="2920" xr:uid="{00000000-0005-0000-0000-0000680B0000}"/>
    <cellStyle name="Currency 2 4 3 2 8 2" xfId="2921" xr:uid="{00000000-0005-0000-0000-0000690B0000}"/>
    <cellStyle name="Currency 2 4 3 2 8 2 2" xfId="2922" xr:uid="{00000000-0005-0000-0000-00006A0B0000}"/>
    <cellStyle name="Currency 2 4 3 2 8 3" xfId="2923" xr:uid="{00000000-0005-0000-0000-00006B0B0000}"/>
    <cellStyle name="Currency 2 4 3 2 8 4" xfId="2924" xr:uid="{00000000-0005-0000-0000-00006C0B0000}"/>
    <cellStyle name="Currency 2 4 3 2 9" xfId="2925" xr:uid="{00000000-0005-0000-0000-00006D0B0000}"/>
    <cellStyle name="Currency 2 4 3 2 9 2" xfId="2926" xr:uid="{00000000-0005-0000-0000-00006E0B0000}"/>
    <cellStyle name="Currency 2 4 3 2 9 2 2" xfId="2927" xr:uid="{00000000-0005-0000-0000-00006F0B0000}"/>
    <cellStyle name="Currency 2 4 3 2 9 3" xfId="2928" xr:uid="{00000000-0005-0000-0000-0000700B0000}"/>
    <cellStyle name="Currency 2 4 3 3" xfId="2929" xr:uid="{00000000-0005-0000-0000-0000710B0000}"/>
    <cellStyle name="Currency 2 4 3 3 10" xfId="2930" xr:uid="{00000000-0005-0000-0000-0000720B0000}"/>
    <cellStyle name="Currency 2 4 3 3 10 2" xfId="2931" xr:uid="{00000000-0005-0000-0000-0000730B0000}"/>
    <cellStyle name="Currency 2 4 3 3 10 2 2" xfId="2932" xr:uid="{00000000-0005-0000-0000-0000740B0000}"/>
    <cellStyle name="Currency 2 4 3 3 10 3" xfId="2933" xr:uid="{00000000-0005-0000-0000-0000750B0000}"/>
    <cellStyle name="Currency 2 4 3 3 11" xfId="2934" xr:uid="{00000000-0005-0000-0000-0000760B0000}"/>
    <cellStyle name="Currency 2 4 3 3 11 2" xfId="2935" xr:uid="{00000000-0005-0000-0000-0000770B0000}"/>
    <cellStyle name="Currency 2 4 3 3 12" xfId="2936" xr:uid="{00000000-0005-0000-0000-0000780B0000}"/>
    <cellStyle name="Currency 2 4 3 3 12 2" xfId="2937" xr:uid="{00000000-0005-0000-0000-0000790B0000}"/>
    <cellStyle name="Currency 2 4 3 3 13" xfId="2938" xr:uid="{00000000-0005-0000-0000-00007A0B0000}"/>
    <cellStyle name="Currency 2 4 3 3 14" xfId="2939" xr:uid="{00000000-0005-0000-0000-00007B0B0000}"/>
    <cellStyle name="Currency 2 4 3 3 15" xfId="2940" xr:uid="{00000000-0005-0000-0000-00007C0B0000}"/>
    <cellStyle name="Currency 2 4 3 3 2" xfId="2941" xr:uid="{00000000-0005-0000-0000-00007D0B0000}"/>
    <cellStyle name="Currency 2 4 3 3 2 2" xfId="2942" xr:uid="{00000000-0005-0000-0000-00007E0B0000}"/>
    <cellStyle name="Currency 2 4 3 3 2 2 2" xfId="2943" xr:uid="{00000000-0005-0000-0000-00007F0B0000}"/>
    <cellStyle name="Currency 2 4 3 3 2 2 3" xfId="2944" xr:uid="{00000000-0005-0000-0000-0000800B0000}"/>
    <cellStyle name="Currency 2 4 3 3 2 2 3 2" xfId="2945" xr:uid="{00000000-0005-0000-0000-0000810B0000}"/>
    <cellStyle name="Currency 2 4 3 3 2 2 3 3" xfId="2946" xr:uid="{00000000-0005-0000-0000-0000820B0000}"/>
    <cellStyle name="Currency 2 4 3 3 2 2 4" xfId="2947" xr:uid="{00000000-0005-0000-0000-0000830B0000}"/>
    <cellStyle name="Currency 2 4 3 3 2 2 4 2" xfId="2948" xr:uid="{00000000-0005-0000-0000-0000840B0000}"/>
    <cellStyle name="Currency 2 4 3 3 2 2 4 2 2" xfId="2949" xr:uid="{00000000-0005-0000-0000-0000850B0000}"/>
    <cellStyle name="Currency 2 4 3 3 2 2 4 3" xfId="2950" xr:uid="{00000000-0005-0000-0000-0000860B0000}"/>
    <cellStyle name="Currency 2 4 3 3 2 2 5" xfId="2951" xr:uid="{00000000-0005-0000-0000-0000870B0000}"/>
    <cellStyle name="Currency 2 4 3 3 2 2 5 2" xfId="2952" xr:uid="{00000000-0005-0000-0000-0000880B0000}"/>
    <cellStyle name="Currency 2 4 3 3 2 2 5 2 2" xfId="2953" xr:uid="{00000000-0005-0000-0000-0000890B0000}"/>
    <cellStyle name="Currency 2 4 3 3 2 2 5 3" xfId="2954" xr:uid="{00000000-0005-0000-0000-00008A0B0000}"/>
    <cellStyle name="Currency 2 4 3 3 2 2 6" xfId="2955" xr:uid="{00000000-0005-0000-0000-00008B0B0000}"/>
    <cellStyle name="Currency 2 4 3 3 2 2 6 2" xfId="2956" xr:uid="{00000000-0005-0000-0000-00008C0B0000}"/>
    <cellStyle name="Currency 2 4 3 3 2 2 6 2 2" xfId="2957" xr:uid="{00000000-0005-0000-0000-00008D0B0000}"/>
    <cellStyle name="Currency 2 4 3 3 2 2 6 3" xfId="2958" xr:uid="{00000000-0005-0000-0000-00008E0B0000}"/>
    <cellStyle name="Currency 2 4 3 3 2 2 7" xfId="2959" xr:uid="{00000000-0005-0000-0000-00008F0B0000}"/>
    <cellStyle name="Currency 2 4 3 3 2 2 7 2" xfId="2960" xr:uid="{00000000-0005-0000-0000-0000900B0000}"/>
    <cellStyle name="Currency 2 4 3 3 2 2 8" xfId="2961" xr:uid="{00000000-0005-0000-0000-0000910B0000}"/>
    <cellStyle name="Currency 2 4 3 3 2 2 8 2" xfId="2962" xr:uid="{00000000-0005-0000-0000-0000920B0000}"/>
    <cellStyle name="Currency 2 4 3 3 2 2 9" xfId="2963" xr:uid="{00000000-0005-0000-0000-0000930B0000}"/>
    <cellStyle name="Currency 2 4 3 3 2 3" xfId="2964" xr:uid="{00000000-0005-0000-0000-0000940B0000}"/>
    <cellStyle name="Currency 2 4 3 3 2 3 2" xfId="2965" xr:uid="{00000000-0005-0000-0000-0000950B0000}"/>
    <cellStyle name="Currency 2 4 3 3 2 3 3" xfId="2966" xr:uid="{00000000-0005-0000-0000-0000960B0000}"/>
    <cellStyle name="Currency 2 4 3 3 2 3 3 2" xfId="2967" xr:uid="{00000000-0005-0000-0000-0000970B0000}"/>
    <cellStyle name="Currency 2 4 3 3 2 3 3 3" xfId="2968" xr:uid="{00000000-0005-0000-0000-0000980B0000}"/>
    <cellStyle name="Currency 2 4 3 3 2 3 4" xfId="2969" xr:uid="{00000000-0005-0000-0000-0000990B0000}"/>
    <cellStyle name="Currency 2 4 3 3 2 3 4 2" xfId="2970" xr:uid="{00000000-0005-0000-0000-00009A0B0000}"/>
    <cellStyle name="Currency 2 4 3 3 2 3 4 2 2" xfId="2971" xr:uid="{00000000-0005-0000-0000-00009B0B0000}"/>
    <cellStyle name="Currency 2 4 3 3 2 3 4 3" xfId="2972" xr:uid="{00000000-0005-0000-0000-00009C0B0000}"/>
    <cellStyle name="Currency 2 4 3 3 2 3 5" xfId="2973" xr:uid="{00000000-0005-0000-0000-00009D0B0000}"/>
    <cellStyle name="Currency 2 4 3 3 2 3 5 2" xfId="2974" xr:uid="{00000000-0005-0000-0000-00009E0B0000}"/>
    <cellStyle name="Currency 2 4 3 3 2 3 5 2 2" xfId="2975" xr:uid="{00000000-0005-0000-0000-00009F0B0000}"/>
    <cellStyle name="Currency 2 4 3 3 2 3 5 3" xfId="2976" xr:uid="{00000000-0005-0000-0000-0000A00B0000}"/>
    <cellStyle name="Currency 2 4 3 3 2 3 6" xfId="2977" xr:uid="{00000000-0005-0000-0000-0000A10B0000}"/>
    <cellStyle name="Currency 2 4 3 3 2 3 6 2" xfId="2978" xr:uid="{00000000-0005-0000-0000-0000A20B0000}"/>
    <cellStyle name="Currency 2 4 3 3 2 3 6 2 2" xfId="2979" xr:uid="{00000000-0005-0000-0000-0000A30B0000}"/>
    <cellStyle name="Currency 2 4 3 3 2 3 6 3" xfId="2980" xr:uid="{00000000-0005-0000-0000-0000A40B0000}"/>
    <cellStyle name="Currency 2 4 3 3 2 3 7" xfId="2981" xr:uid="{00000000-0005-0000-0000-0000A50B0000}"/>
    <cellStyle name="Currency 2 4 3 3 2 3 7 2" xfId="2982" xr:uid="{00000000-0005-0000-0000-0000A60B0000}"/>
    <cellStyle name="Currency 2 4 3 3 2 3 8" xfId="2983" xr:uid="{00000000-0005-0000-0000-0000A70B0000}"/>
    <cellStyle name="Currency 2 4 3 3 2 3 8 2" xfId="2984" xr:uid="{00000000-0005-0000-0000-0000A80B0000}"/>
    <cellStyle name="Currency 2 4 3 3 2 3 9" xfId="2985" xr:uid="{00000000-0005-0000-0000-0000A90B0000}"/>
    <cellStyle name="Currency 2 4 3 3 2 4" xfId="2986" xr:uid="{00000000-0005-0000-0000-0000AA0B0000}"/>
    <cellStyle name="Currency 2 4 3 3 2 4 2" xfId="2987" xr:uid="{00000000-0005-0000-0000-0000AB0B0000}"/>
    <cellStyle name="Currency 2 4 3 3 2 4 3" xfId="2988" xr:uid="{00000000-0005-0000-0000-0000AC0B0000}"/>
    <cellStyle name="Currency 2 4 3 3 2 4 3 2" xfId="2989" xr:uid="{00000000-0005-0000-0000-0000AD0B0000}"/>
    <cellStyle name="Currency 2 4 3 3 2 4 3 2 2" xfId="2990" xr:uid="{00000000-0005-0000-0000-0000AE0B0000}"/>
    <cellStyle name="Currency 2 4 3 3 2 4 3 3" xfId="2991" xr:uid="{00000000-0005-0000-0000-0000AF0B0000}"/>
    <cellStyle name="Currency 2 4 3 3 2 4 4" xfId="2992" xr:uid="{00000000-0005-0000-0000-0000B00B0000}"/>
    <cellStyle name="Currency 2 4 3 3 2 4 4 2" xfId="2993" xr:uid="{00000000-0005-0000-0000-0000B10B0000}"/>
    <cellStyle name="Currency 2 4 3 3 2 4 4 2 2" xfId="2994" xr:uid="{00000000-0005-0000-0000-0000B20B0000}"/>
    <cellStyle name="Currency 2 4 3 3 2 4 4 3" xfId="2995" xr:uid="{00000000-0005-0000-0000-0000B30B0000}"/>
    <cellStyle name="Currency 2 4 3 3 2 4 5" xfId="2996" xr:uid="{00000000-0005-0000-0000-0000B40B0000}"/>
    <cellStyle name="Currency 2 4 3 3 2 4 5 2" xfId="2997" xr:uid="{00000000-0005-0000-0000-0000B50B0000}"/>
    <cellStyle name="Currency 2 4 3 3 2 4 5 2 2" xfId="2998" xr:uid="{00000000-0005-0000-0000-0000B60B0000}"/>
    <cellStyle name="Currency 2 4 3 3 2 4 5 3" xfId="2999" xr:uid="{00000000-0005-0000-0000-0000B70B0000}"/>
    <cellStyle name="Currency 2 4 3 3 2 4 6" xfId="3000" xr:uid="{00000000-0005-0000-0000-0000B80B0000}"/>
    <cellStyle name="Currency 2 4 3 3 2 4 6 2" xfId="3001" xr:uid="{00000000-0005-0000-0000-0000B90B0000}"/>
    <cellStyle name="Currency 2 4 3 3 2 4 7" xfId="3002" xr:uid="{00000000-0005-0000-0000-0000BA0B0000}"/>
    <cellStyle name="Currency 2 4 3 3 2 4 7 2" xfId="3003" xr:uid="{00000000-0005-0000-0000-0000BB0B0000}"/>
    <cellStyle name="Currency 2 4 3 3 2 4 8" xfId="3004" xr:uid="{00000000-0005-0000-0000-0000BC0B0000}"/>
    <cellStyle name="Currency 2 4 3 3 2 4 9" xfId="3005" xr:uid="{00000000-0005-0000-0000-0000BD0B0000}"/>
    <cellStyle name="Currency 2 4 3 3 2 5" xfId="3006" xr:uid="{00000000-0005-0000-0000-0000BE0B0000}"/>
    <cellStyle name="Currency 2 4 3 3 2 5 2" xfId="3007" xr:uid="{00000000-0005-0000-0000-0000BF0B0000}"/>
    <cellStyle name="Currency 2 4 3 3 2 5 3" xfId="3008" xr:uid="{00000000-0005-0000-0000-0000C00B0000}"/>
    <cellStyle name="Currency 2 4 3 3 2 6" xfId="3009" xr:uid="{00000000-0005-0000-0000-0000C10B0000}"/>
    <cellStyle name="Currency 2 4 3 3 2 6 2" xfId="3010" xr:uid="{00000000-0005-0000-0000-0000C20B0000}"/>
    <cellStyle name="Currency 2 4 3 3 2 6 2 2" xfId="3011" xr:uid="{00000000-0005-0000-0000-0000C30B0000}"/>
    <cellStyle name="Currency 2 4 3 3 2 6 2 2 2" xfId="3012" xr:uid="{00000000-0005-0000-0000-0000C40B0000}"/>
    <cellStyle name="Currency 2 4 3 3 2 6 2 3" xfId="3013" xr:uid="{00000000-0005-0000-0000-0000C50B0000}"/>
    <cellStyle name="Currency 2 4 3 3 2 6 3" xfId="3014" xr:uid="{00000000-0005-0000-0000-0000C60B0000}"/>
    <cellStyle name="Currency 2 4 3 3 2 6 3 2" xfId="3015" xr:uid="{00000000-0005-0000-0000-0000C70B0000}"/>
    <cellStyle name="Currency 2 4 3 3 2 6 3 2 2" xfId="3016" xr:uid="{00000000-0005-0000-0000-0000C80B0000}"/>
    <cellStyle name="Currency 2 4 3 3 2 6 3 3" xfId="3017" xr:uid="{00000000-0005-0000-0000-0000C90B0000}"/>
    <cellStyle name="Currency 2 4 3 3 2 6 4" xfId="3018" xr:uid="{00000000-0005-0000-0000-0000CA0B0000}"/>
    <cellStyle name="Currency 2 4 3 3 2 6 4 2" xfId="3019" xr:uid="{00000000-0005-0000-0000-0000CB0B0000}"/>
    <cellStyle name="Currency 2 4 3 3 2 6 4 2 2" xfId="3020" xr:uid="{00000000-0005-0000-0000-0000CC0B0000}"/>
    <cellStyle name="Currency 2 4 3 3 2 6 4 3" xfId="3021" xr:uid="{00000000-0005-0000-0000-0000CD0B0000}"/>
    <cellStyle name="Currency 2 4 3 3 2 6 5" xfId="3022" xr:uid="{00000000-0005-0000-0000-0000CE0B0000}"/>
    <cellStyle name="Currency 2 4 3 3 2 6 5 2" xfId="3023" xr:uid="{00000000-0005-0000-0000-0000CF0B0000}"/>
    <cellStyle name="Currency 2 4 3 3 2 6 6" xfId="3024" xr:uid="{00000000-0005-0000-0000-0000D00B0000}"/>
    <cellStyle name="Currency 2 4 3 3 2 6 6 2" xfId="3025" xr:uid="{00000000-0005-0000-0000-0000D10B0000}"/>
    <cellStyle name="Currency 2 4 3 3 2 6 7" xfId="3026" xr:uid="{00000000-0005-0000-0000-0000D20B0000}"/>
    <cellStyle name="Currency 2 4 3 3 2 7" xfId="3027" xr:uid="{00000000-0005-0000-0000-0000D30B0000}"/>
    <cellStyle name="Currency 2 4 3 3 2 7 2" xfId="3028" xr:uid="{00000000-0005-0000-0000-0000D40B0000}"/>
    <cellStyle name="Currency 2 4 3 3 2 7 2 2" xfId="3029" xr:uid="{00000000-0005-0000-0000-0000D50B0000}"/>
    <cellStyle name="Currency 2 4 3 3 2 7 3" xfId="3030" xr:uid="{00000000-0005-0000-0000-0000D60B0000}"/>
    <cellStyle name="Currency 2 4 3 3 2 8" xfId="3031" xr:uid="{00000000-0005-0000-0000-0000D70B0000}"/>
    <cellStyle name="Currency 2 4 3 3 2 8 2" xfId="3032" xr:uid="{00000000-0005-0000-0000-0000D80B0000}"/>
    <cellStyle name="Currency 2 4 3 3 2 8 2 2" xfId="3033" xr:uid="{00000000-0005-0000-0000-0000D90B0000}"/>
    <cellStyle name="Currency 2 4 3 3 2 8 3" xfId="3034" xr:uid="{00000000-0005-0000-0000-0000DA0B0000}"/>
    <cellStyle name="Currency 2 4 3 3 3" xfId="3035" xr:uid="{00000000-0005-0000-0000-0000DB0B0000}"/>
    <cellStyle name="Currency 2 4 3 3 3 10" xfId="3036" xr:uid="{00000000-0005-0000-0000-0000DC0B0000}"/>
    <cellStyle name="Currency 2 4 3 3 3 2" xfId="3037" xr:uid="{00000000-0005-0000-0000-0000DD0B0000}"/>
    <cellStyle name="Currency 2 4 3 3 3 2 2" xfId="3038" xr:uid="{00000000-0005-0000-0000-0000DE0B0000}"/>
    <cellStyle name="Currency 2 4 3 3 3 2 3" xfId="3039" xr:uid="{00000000-0005-0000-0000-0000DF0B0000}"/>
    <cellStyle name="Currency 2 4 3 3 3 2 3 2" xfId="3040" xr:uid="{00000000-0005-0000-0000-0000E00B0000}"/>
    <cellStyle name="Currency 2 4 3 3 3 2 3 3" xfId="3041" xr:uid="{00000000-0005-0000-0000-0000E10B0000}"/>
    <cellStyle name="Currency 2 4 3 3 3 2 4" xfId="3042" xr:uid="{00000000-0005-0000-0000-0000E20B0000}"/>
    <cellStyle name="Currency 2 4 3 3 3 2 4 2" xfId="3043" xr:uid="{00000000-0005-0000-0000-0000E30B0000}"/>
    <cellStyle name="Currency 2 4 3 3 3 2 4 2 2" xfId="3044" xr:uid="{00000000-0005-0000-0000-0000E40B0000}"/>
    <cellStyle name="Currency 2 4 3 3 3 2 4 3" xfId="3045" xr:uid="{00000000-0005-0000-0000-0000E50B0000}"/>
    <cellStyle name="Currency 2 4 3 3 3 2 5" xfId="3046" xr:uid="{00000000-0005-0000-0000-0000E60B0000}"/>
    <cellStyle name="Currency 2 4 3 3 3 2 5 2" xfId="3047" xr:uid="{00000000-0005-0000-0000-0000E70B0000}"/>
    <cellStyle name="Currency 2 4 3 3 3 2 5 2 2" xfId="3048" xr:uid="{00000000-0005-0000-0000-0000E80B0000}"/>
    <cellStyle name="Currency 2 4 3 3 3 2 5 3" xfId="3049" xr:uid="{00000000-0005-0000-0000-0000E90B0000}"/>
    <cellStyle name="Currency 2 4 3 3 3 2 6" xfId="3050" xr:uid="{00000000-0005-0000-0000-0000EA0B0000}"/>
    <cellStyle name="Currency 2 4 3 3 3 2 6 2" xfId="3051" xr:uid="{00000000-0005-0000-0000-0000EB0B0000}"/>
    <cellStyle name="Currency 2 4 3 3 3 2 6 2 2" xfId="3052" xr:uid="{00000000-0005-0000-0000-0000EC0B0000}"/>
    <cellStyle name="Currency 2 4 3 3 3 2 6 3" xfId="3053" xr:uid="{00000000-0005-0000-0000-0000ED0B0000}"/>
    <cellStyle name="Currency 2 4 3 3 3 2 7" xfId="3054" xr:uid="{00000000-0005-0000-0000-0000EE0B0000}"/>
    <cellStyle name="Currency 2 4 3 3 3 2 7 2" xfId="3055" xr:uid="{00000000-0005-0000-0000-0000EF0B0000}"/>
    <cellStyle name="Currency 2 4 3 3 3 2 8" xfId="3056" xr:uid="{00000000-0005-0000-0000-0000F00B0000}"/>
    <cellStyle name="Currency 2 4 3 3 3 2 8 2" xfId="3057" xr:uid="{00000000-0005-0000-0000-0000F10B0000}"/>
    <cellStyle name="Currency 2 4 3 3 3 2 9" xfId="3058" xr:uid="{00000000-0005-0000-0000-0000F20B0000}"/>
    <cellStyle name="Currency 2 4 3 3 3 3" xfId="3059" xr:uid="{00000000-0005-0000-0000-0000F30B0000}"/>
    <cellStyle name="Currency 2 4 3 3 3 4" xfId="3060" xr:uid="{00000000-0005-0000-0000-0000F40B0000}"/>
    <cellStyle name="Currency 2 4 3 3 3 4 2" xfId="3061" xr:uid="{00000000-0005-0000-0000-0000F50B0000}"/>
    <cellStyle name="Currency 2 4 3 3 3 4 3" xfId="3062" xr:uid="{00000000-0005-0000-0000-0000F60B0000}"/>
    <cellStyle name="Currency 2 4 3 3 3 5" xfId="3063" xr:uid="{00000000-0005-0000-0000-0000F70B0000}"/>
    <cellStyle name="Currency 2 4 3 3 3 5 2" xfId="3064" xr:uid="{00000000-0005-0000-0000-0000F80B0000}"/>
    <cellStyle name="Currency 2 4 3 3 3 5 2 2" xfId="3065" xr:uid="{00000000-0005-0000-0000-0000F90B0000}"/>
    <cellStyle name="Currency 2 4 3 3 3 5 3" xfId="3066" xr:uid="{00000000-0005-0000-0000-0000FA0B0000}"/>
    <cellStyle name="Currency 2 4 3 3 3 6" xfId="3067" xr:uid="{00000000-0005-0000-0000-0000FB0B0000}"/>
    <cellStyle name="Currency 2 4 3 3 3 6 2" xfId="3068" xr:uid="{00000000-0005-0000-0000-0000FC0B0000}"/>
    <cellStyle name="Currency 2 4 3 3 3 6 2 2" xfId="3069" xr:uid="{00000000-0005-0000-0000-0000FD0B0000}"/>
    <cellStyle name="Currency 2 4 3 3 3 6 3" xfId="3070" xr:uid="{00000000-0005-0000-0000-0000FE0B0000}"/>
    <cellStyle name="Currency 2 4 3 3 3 7" xfId="3071" xr:uid="{00000000-0005-0000-0000-0000FF0B0000}"/>
    <cellStyle name="Currency 2 4 3 3 3 7 2" xfId="3072" xr:uid="{00000000-0005-0000-0000-0000000C0000}"/>
    <cellStyle name="Currency 2 4 3 3 3 7 2 2" xfId="3073" xr:uid="{00000000-0005-0000-0000-0000010C0000}"/>
    <cellStyle name="Currency 2 4 3 3 3 7 3" xfId="3074" xr:uid="{00000000-0005-0000-0000-0000020C0000}"/>
    <cellStyle name="Currency 2 4 3 3 3 8" xfId="3075" xr:uid="{00000000-0005-0000-0000-0000030C0000}"/>
    <cellStyle name="Currency 2 4 3 3 3 8 2" xfId="3076" xr:uid="{00000000-0005-0000-0000-0000040C0000}"/>
    <cellStyle name="Currency 2 4 3 3 3 9" xfId="3077" xr:uid="{00000000-0005-0000-0000-0000050C0000}"/>
    <cellStyle name="Currency 2 4 3 3 3 9 2" xfId="3078" xr:uid="{00000000-0005-0000-0000-0000060C0000}"/>
    <cellStyle name="Currency 2 4 3 3 4" xfId="3079" xr:uid="{00000000-0005-0000-0000-0000070C0000}"/>
    <cellStyle name="Currency 2 4 3 3 4 2" xfId="3080" xr:uid="{00000000-0005-0000-0000-0000080C0000}"/>
    <cellStyle name="Currency 2 4 3 3 4 2 10" xfId="3081" xr:uid="{00000000-0005-0000-0000-0000090C0000}"/>
    <cellStyle name="Currency 2 4 3 3 4 2 2" xfId="3082" xr:uid="{00000000-0005-0000-0000-00000A0C0000}"/>
    <cellStyle name="Currency 2 4 3 3 4 2 3" xfId="3083" xr:uid="{00000000-0005-0000-0000-00000B0C0000}"/>
    <cellStyle name="Currency 2 4 3 3 4 2 4" xfId="3084" xr:uid="{00000000-0005-0000-0000-00000C0C0000}"/>
    <cellStyle name="Currency 2 4 3 3 4 2 4 2" xfId="3085" xr:uid="{00000000-0005-0000-0000-00000D0C0000}"/>
    <cellStyle name="Currency 2 4 3 3 4 2 4 2 2" xfId="3086" xr:uid="{00000000-0005-0000-0000-00000E0C0000}"/>
    <cellStyle name="Currency 2 4 3 3 4 2 4 3" xfId="3087" xr:uid="{00000000-0005-0000-0000-00000F0C0000}"/>
    <cellStyle name="Currency 2 4 3 3 4 2 5" xfId="3088" xr:uid="{00000000-0005-0000-0000-0000100C0000}"/>
    <cellStyle name="Currency 2 4 3 3 4 2 5 2" xfId="3089" xr:uid="{00000000-0005-0000-0000-0000110C0000}"/>
    <cellStyle name="Currency 2 4 3 3 4 2 5 2 2" xfId="3090" xr:uid="{00000000-0005-0000-0000-0000120C0000}"/>
    <cellStyle name="Currency 2 4 3 3 4 2 5 3" xfId="3091" xr:uid="{00000000-0005-0000-0000-0000130C0000}"/>
    <cellStyle name="Currency 2 4 3 3 4 2 6" xfId="3092" xr:uid="{00000000-0005-0000-0000-0000140C0000}"/>
    <cellStyle name="Currency 2 4 3 3 4 2 6 2" xfId="3093" xr:uid="{00000000-0005-0000-0000-0000150C0000}"/>
    <cellStyle name="Currency 2 4 3 3 4 2 6 2 2" xfId="3094" xr:uid="{00000000-0005-0000-0000-0000160C0000}"/>
    <cellStyle name="Currency 2 4 3 3 4 2 6 3" xfId="3095" xr:uid="{00000000-0005-0000-0000-0000170C0000}"/>
    <cellStyle name="Currency 2 4 3 3 4 2 7" xfId="3096" xr:uid="{00000000-0005-0000-0000-0000180C0000}"/>
    <cellStyle name="Currency 2 4 3 3 4 2 7 2" xfId="3097" xr:uid="{00000000-0005-0000-0000-0000190C0000}"/>
    <cellStyle name="Currency 2 4 3 3 4 2 8" xfId="3098" xr:uid="{00000000-0005-0000-0000-00001A0C0000}"/>
    <cellStyle name="Currency 2 4 3 3 4 2 8 2" xfId="3099" xr:uid="{00000000-0005-0000-0000-00001B0C0000}"/>
    <cellStyle name="Currency 2 4 3 3 4 2 9" xfId="3100" xr:uid="{00000000-0005-0000-0000-00001C0C0000}"/>
    <cellStyle name="Currency 2 4 3 3 4 3" xfId="3101" xr:uid="{00000000-0005-0000-0000-00001D0C0000}"/>
    <cellStyle name="Currency 2 4 3 3 4 4" xfId="3102" xr:uid="{00000000-0005-0000-0000-00001E0C0000}"/>
    <cellStyle name="Currency 2 4 3 3 4 4 2" xfId="3103" xr:uid="{00000000-0005-0000-0000-00001F0C0000}"/>
    <cellStyle name="Currency 2 4 3 3 4 4 2 2" xfId="3104" xr:uid="{00000000-0005-0000-0000-0000200C0000}"/>
    <cellStyle name="Currency 2 4 3 3 4 4 3" xfId="3105" xr:uid="{00000000-0005-0000-0000-0000210C0000}"/>
    <cellStyle name="Currency 2 4 3 3 4 5" xfId="3106" xr:uid="{00000000-0005-0000-0000-0000220C0000}"/>
    <cellStyle name="Currency 2 4 3 3 4 5 2" xfId="3107" xr:uid="{00000000-0005-0000-0000-0000230C0000}"/>
    <cellStyle name="Currency 2 4 3 3 4 5 2 2" xfId="3108" xr:uid="{00000000-0005-0000-0000-0000240C0000}"/>
    <cellStyle name="Currency 2 4 3 3 4 5 3" xfId="3109" xr:uid="{00000000-0005-0000-0000-0000250C0000}"/>
    <cellStyle name="Currency 2 4 3 3 5" xfId="3110" xr:uid="{00000000-0005-0000-0000-0000260C0000}"/>
    <cellStyle name="Currency 2 4 3 3 5 2" xfId="3111" xr:uid="{00000000-0005-0000-0000-0000270C0000}"/>
    <cellStyle name="Currency 2 4 3 3 5 3" xfId="3112" xr:uid="{00000000-0005-0000-0000-0000280C0000}"/>
    <cellStyle name="Currency 2 4 3 3 5 3 2" xfId="3113" xr:uid="{00000000-0005-0000-0000-0000290C0000}"/>
    <cellStyle name="Currency 2 4 3 3 5 3 3" xfId="3114" xr:uid="{00000000-0005-0000-0000-00002A0C0000}"/>
    <cellStyle name="Currency 2 4 3 3 5 4" xfId="3115" xr:uid="{00000000-0005-0000-0000-00002B0C0000}"/>
    <cellStyle name="Currency 2 4 3 3 5 4 2" xfId="3116" xr:uid="{00000000-0005-0000-0000-00002C0C0000}"/>
    <cellStyle name="Currency 2 4 3 3 5 4 2 2" xfId="3117" xr:uid="{00000000-0005-0000-0000-00002D0C0000}"/>
    <cellStyle name="Currency 2 4 3 3 5 4 3" xfId="3118" xr:uid="{00000000-0005-0000-0000-00002E0C0000}"/>
    <cellStyle name="Currency 2 4 3 3 5 5" xfId="3119" xr:uid="{00000000-0005-0000-0000-00002F0C0000}"/>
    <cellStyle name="Currency 2 4 3 3 5 5 2" xfId="3120" xr:uid="{00000000-0005-0000-0000-0000300C0000}"/>
    <cellStyle name="Currency 2 4 3 3 5 5 2 2" xfId="3121" xr:uid="{00000000-0005-0000-0000-0000310C0000}"/>
    <cellStyle name="Currency 2 4 3 3 5 5 3" xfId="3122" xr:uid="{00000000-0005-0000-0000-0000320C0000}"/>
    <cellStyle name="Currency 2 4 3 3 5 6" xfId="3123" xr:uid="{00000000-0005-0000-0000-0000330C0000}"/>
    <cellStyle name="Currency 2 4 3 3 5 6 2" xfId="3124" xr:uid="{00000000-0005-0000-0000-0000340C0000}"/>
    <cellStyle name="Currency 2 4 3 3 5 6 2 2" xfId="3125" xr:uid="{00000000-0005-0000-0000-0000350C0000}"/>
    <cellStyle name="Currency 2 4 3 3 5 6 3" xfId="3126" xr:uid="{00000000-0005-0000-0000-0000360C0000}"/>
    <cellStyle name="Currency 2 4 3 3 5 7" xfId="3127" xr:uid="{00000000-0005-0000-0000-0000370C0000}"/>
    <cellStyle name="Currency 2 4 3 3 5 7 2" xfId="3128" xr:uid="{00000000-0005-0000-0000-0000380C0000}"/>
    <cellStyle name="Currency 2 4 3 3 5 8" xfId="3129" xr:uid="{00000000-0005-0000-0000-0000390C0000}"/>
    <cellStyle name="Currency 2 4 3 3 5 8 2" xfId="3130" xr:uid="{00000000-0005-0000-0000-00003A0C0000}"/>
    <cellStyle name="Currency 2 4 3 3 5 9" xfId="3131" xr:uid="{00000000-0005-0000-0000-00003B0C0000}"/>
    <cellStyle name="Currency 2 4 3 3 6" xfId="3132" xr:uid="{00000000-0005-0000-0000-00003C0C0000}"/>
    <cellStyle name="Currency 2 4 3 3 6 2" xfId="3133" xr:uid="{00000000-0005-0000-0000-00003D0C0000}"/>
    <cellStyle name="Currency 2 4 3 3 6 3" xfId="3134" xr:uid="{00000000-0005-0000-0000-00003E0C0000}"/>
    <cellStyle name="Currency 2 4 3 3 7" xfId="3135" xr:uid="{00000000-0005-0000-0000-00003F0C0000}"/>
    <cellStyle name="Currency 2 4 3 3 8" xfId="3136" xr:uid="{00000000-0005-0000-0000-0000400C0000}"/>
    <cellStyle name="Currency 2 4 3 3 8 2" xfId="3137" xr:uid="{00000000-0005-0000-0000-0000410C0000}"/>
    <cellStyle name="Currency 2 4 3 3 8 2 2" xfId="3138" xr:uid="{00000000-0005-0000-0000-0000420C0000}"/>
    <cellStyle name="Currency 2 4 3 3 8 3" xfId="3139" xr:uid="{00000000-0005-0000-0000-0000430C0000}"/>
    <cellStyle name="Currency 2 4 3 3 8 4" xfId="3140" xr:uid="{00000000-0005-0000-0000-0000440C0000}"/>
    <cellStyle name="Currency 2 4 3 3 9" xfId="3141" xr:uid="{00000000-0005-0000-0000-0000450C0000}"/>
    <cellStyle name="Currency 2 4 3 3 9 2" xfId="3142" xr:uid="{00000000-0005-0000-0000-0000460C0000}"/>
    <cellStyle name="Currency 2 4 3 3 9 2 2" xfId="3143" xr:uid="{00000000-0005-0000-0000-0000470C0000}"/>
    <cellStyle name="Currency 2 4 3 3 9 3" xfId="3144" xr:uid="{00000000-0005-0000-0000-0000480C0000}"/>
    <cellStyle name="Currency 2 4 3 4" xfId="3145" xr:uid="{00000000-0005-0000-0000-0000490C0000}"/>
    <cellStyle name="Currency 2 4 3 4 2" xfId="3146" xr:uid="{00000000-0005-0000-0000-00004A0C0000}"/>
    <cellStyle name="Currency 2 4 3 4 2 2" xfId="3147" xr:uid="{00000000-0005-0000-0000-00004B0C0000}"/>
    <cellStyle name="Currency 2 4 3 4 2 3" xfId="3148" xr:uid="{00000000-0005-0000-0000-00004C0C0000}"/>
    <cellStyle name="Currency 2 4 3 4 2 3 2" xfId="3149" xr:uid="{00000000-0005-0000-0000-00004D0C0000}"/>
    <cellStyle name="Currency 2 4 3 4 2 3 3" xfId="3150" xr:uid="{00000000-0005-0000-0000-00004E0C0000}"/>
    <cellStyle name="Currency 2 4 3 4 2 4" xfId="3151" xr:uid="{00000000-0005-0000-0000-00004F0C0000}"/>
    <cellStyle name="Currency 2 4 3 4 2 4 2" xfId="3152" xr:uid="{00000000-0005-0000-0000-0000500C0000}"/>
    <cellStyle name="Currency 2 4 3 4 2 4 2 2" xfId="3153" xr:uid="{00000000-0005-0000-0000-0000510C0000}"/>
    <cellStyle name="Currency 2 4 3 4 2 4 3" xfId="3154" xr:uid="{00000000-0005-0000-0000-0000520C0000}"/>
    <cellStyle name="Currency 2 4 3 4 2 5" xfId="3155" xr:uid="{00000000-0005-0000-0000-0000530C0000}"/>
    <cellStyle name="Currency 2 4 3 4 2 5 2" xfId="3156" xr:uid="{00000000-0005-0000-0000-0000540C0000}"/>
    <cellStyle name="Currency 2 4 3 4 2 5 2 2" xfId="3157" xr:uid="{00000000-0005-0000-0000-0000550C0000}"/>
    <cellStyle name="Currency 2 4 3 4 2 5 3" xfId="3158" xr:uid="{00000000-0005-0000-0000-0000560C0000}"/>
    <cellStyle name="Currency 2 4 3 4 2 6" xfId="3159" xr:uid="{00000000-0005-0000-0000-0000570C0000}"/>
    <cellStyle name="Currency 2 4 3 4 2 6 2" xfId="3160" xr:uid="{00000000-0005-0000-0000-0000580C0000}"/>
    <cellStyle name="Currency 2 4 3 4 2 6 2 2" xfId="3161" xr:uid="{00000000-0005-0000-0000-0000590C0000}"/>
    <cellStyle name="Currency 2 4 3 4 2 6 3" xfId="3162" xr:uid="{00000000-0005-0000-0000-00005A0C0000}"/>
    <cellStyle name="Currency 2 4 3 4 2 7" xfId="3163" xr:uid="{00000000-0005-0000-0000-00005B0C0000}"/>
    <cellStyle name="Currency 2 4 3 4 2 7 2" xfId="3164" xr:uid="{00000000-0005-0000-0000-00005C0C0000}"/>
    <cellStyle name="Currency 2 4 3 4 2 8" xfId="3165" xr:uid="{00000000-0005-0000-0000-00005D0C0000}"/>
    <cellStyle name="Currency 2 4 3 4 2 8 2" xfId="3166" xr:uid="{00000000-0005-0000-0000-00005E0C0000}"/>
    <cellStyle name="Currency 2 4 3 4 2 9" xfId="3167" xr:uid="{00000000-0005-0000-0000-00005F0C0000}"/>
    <cellStyle name="Currency 2 4 3 4 3" xfId="3168" xr:uid="{00000000-0005-0000-0000-0000600C0000}"/>
    <cellStyle name="Currency 2 4 3 4 3 2" xfId="3169" xr:uid="{00000000-0005-0000-0000-0000610C0000}"/>
    <cellStyle name="Currency 2 4 3 4 3 3" xfId="3170" xr:uid="{00000000-0005-0000-0000-0000620C0000}"/>
    <cellStyle name="Currency 2 4 3 4 3 3 2" xfId="3171" xr:uid="{00000000-0005-0000-0000-0000630C0000}"/>
    <cellStyle name="Currency 2 4 3 4 3 3 3" xfId="3172" xr:uid="{00000000-0005-0000-0000-0000640C0000}"/>
    <cellStyle name="Currency 2 4 3 4 3 4" xfId="3173" xr:uid="{00000000-0005-0000-0000-0000650C0000}"/>
    <cellStyle name="Currency 2 4 3 4 3 4 2" xfId="3174" xr:uid="{00000000-0005-0000-0000-0000660C0000}"/>
    <cellStyle name="Currency 2 4 3 4 3 4 2 2" xfId="3175" xr:uid="{00000000-0005-0000-0000-0000670C0000}"/>
    <cellStyle name="Currency 2 4 3 4 3 4 3" xfId="3176" xr:uid="{00000000-0005-0000-0000-0000680C0000}"/>
    <cellStyle name="Currency 2 4 3 4 3 5" xfId="3177" xr:uid="{00000000-0005-0000-0000-0000690C0000}"/>
    <cellStyle name="Currency 2 4 3 4 3 5 2" xfId="3178" xr:uid="{00000000-0005-0000-0000-00006A0C0000}"/>
    <cellStyle name="Currency 2 4 3 4 3 5 2 2" xfId="3179" xr:uid="{00000000-0005-0000-0000-00006B0C0000}"/>
    <cellStyle name="Currency 2 4 3 4 3 5 3" xfId="3180" xr:uid="{00000000-0005-0000-0000-00006C0C0000}"/>
    <cellStyle name="Currency 2 4 3 4 3 6" xfId="3181" xr:uid="{00000000-0005-0000-0000-00006D0C0000}"/>
    <cellStyle name="Currency 2 4 3 4 3 6 2" xfId="3182" xr:uid="{00000000-0005-0000-0000-00006E0C0000}"/>
    <cellStyle name="Currency 2 4 3 4 3 6 2 2" xfId="3183" xr:uid="{00000000-0005-0000-0000-00006F0C0000}"/>
    <cellStyle name="Currency 2 4 3 4 3 6 3" xfId="3184" xr:uid="{00000000-0005-0000-0000-0000700C0000}"/>
    <cellStyle name="Currency 2 4 3 4 3 7" xfId="3185" xr:uid="{00000000-0005-0000-0000-0000710C0000}"/>
    <cellStyle name="Currency 2 4 3 4 3 7 2" xfId="3186" xr:uid="{00000000-0005-0000-0000-0000720C0000}"/>
    <cellStyle name="Currency 2 4 3 4 3 8" xfId="3187" xr:uid="{00000000-0005-0000-0000-0000730C0000}"/>
    <cellStyle name="Currency 2 4 3 4 3 8 2" xfId="3188" xr:uid="{00000000-0005-0000-0000-0000740C0000}"/>
    <cellStyle name="Currency 2 4 3 4 3 9" xfId="3189" xr:uid="{00000000-0005-0000-0000-0000750C0000}"/>
    <cellStyle name="Currency 2 4 3 4 4" xfId="3190" xr:uid="{00000000-0005-0000-0000-0000760C0000}"/>
    <cellStyle name="Currency 2 4 3 4 4 2" xfId="3191" xr:uid="{00000000-0005-0000-0000-0000770C0000}"/>
    <cellStyle name="Currency 2 4 3 4 4 3" xfId="3192" xr:uid="{00000000-0005-0000-0000-0000780C0000}"/>
    <cellStyle name="Currency 2 4 3 4 4 3 2" xfId="3193" xr:uid="{00000000-0005-0000-0000-0000790C0000}"/>
    <cellStyle name="Currency 2 4 3 4 4 3 2 2" xfId="3194" xr:uid="{00000000-0005-0000-0000-00007A0C0000}"/>
    <cellStyle name="Currency 2 4 3 4 4 3 3" xfId="3195" xr:uid="{00000000-0005-0000-0000-00007B0C0000}"/>
    <cellStyle name="Currency 2 4 3 4 4 4" xfId="3196" xr:uid="{00000000-0005-0000-0000-00007C0C0000}"/>
    <cellStyle name="Currency 2 4 3 4 4 4 2" xfId="3197" xr:uid="{00000000-0005-0000-0000-00007D0C0000}"/>
    <cellStyle name="Currency 2 4 3 4 4 4 2 2" xfId="3198" xr:uid="{00000000-0005-0000-0000-00007E0C0000}"/>
    <cellStyle name="Currency 2 4 3 4 4 4 3" xfId="3199" xr:uid="{00000000-0005-0000-0000-00007F0C0000}"/>
    <cellStyle name="Currency 2 4 3 4 4 5" xfId="3200" xr:uid="{00000000-0005-0000-0000-0000800C0000}"/>
    <cellStyle name="Currency 2 4 3 4 4 5 2" xfId="3201" xr:uid="{00000000-0005-0000-0000-0000810C0000}"/>
    <cellStyle name="Currency 2 4 3 4 4 5 2 2" xfId="3202" xr:uid="{00000000-0005-0000-0000-0000820C0000}"/>
    <cellStyle name="Currency 2 4 3 4 4 5 3" xfId="3203" xr:uid="{00000000-0005-0000-0000-0000830C0000}"/>
    <cellStyle name="Currency 2 4 3 4 4 6" xfId="3204" xr:uid="{00000000-0005-0000-0000-0000840C0000}"/>
    <cellStyle name="Currency 2 4 3 4 4 6 2" xfId="3205" xr:uid="{00000000-0005-0000-0000-0000850C0000}"/>
    <cellStyle name="Currency 2 4 3 4 4 7" xfId="3206" xr:uid="{00000000-0005-0000-0000-0000860C0000}"/>
    <cellStyle name="Currency 2 4 3 4 4 7 2" xfId="3207" xr:uid="{00000000-0005-0000-0000-0000870C0000}"/>
    <cellStyle name="Currency 2 4 3 4 4 8" xfId="3208" xr:uid="{00000000-0005-0000-0000-0000880C0000}"/>
    <cellStyle name="Currency 2 4 3 4 4 9" xfId="3209" xr:uid="{00000000-0005-0000-0000-0000890C0000}"/>
    <cellStyle name="Currency 2 4 3 4 5" xfId="3210" xr:uid="{00000000-0005-0000-0000-00008A0C0000}"/>
    <cellStyle name="Currency 2 4 3 4 5 2" xfId="3211" xr:uid="{00000000-0005-0000-0000-00008B0C0000}"/>
    <cellStyle name="Currency 2 4 3 4 5 3" xfId="3212" xr:uid="{00000000-0005-0000-0000-00008C0C0000}"/>
    <cellStyle name="Currency 2 4 3 4 6" xfId="3213" xr:uid="{00000000-0005-0000-0000-00008D0C0000}"/>
    <cellStyle name="Currency 2 4 3 4 6 2" xfId="3214" xr:uid="{00000000-0005-0000-0000-00008E0C0000}"/>
    <cellStyle name="Currency 2 4 3 4 6 2 2" xfId="3215" xr:uid="{00000000-0005-0000-0000-00008F0C0000}"/>
    <cellStyle name="Currency 2 4 3 4 6 2 2 2" xfId="3216" xr:uid="{00000000-0005-0000-0000-0000900C0000}"/>
    <cellStyle name="Currency 2 4 3 4 6 2 3" xfId="3217" xr:uid="{00000000-0005-0000-0000-0000910C0000}"/>
    <cellStyle name="Currency 2 4 3 4 6 3" xfId="3218" xr:uid="{00000000-0005-0000-0000-0000920C0000}"/>
    <cellStyle name="Currency 2 4 3 4 6 3 2" xfId="3219" xr:uid="{00000000-0005-0000-0000-0000930C0000}"/>
    <cellStyle name="Currency 2 4 3 4 6 3 2 2" xfId="3220" xr:uid="{00000000-0005-0000-0000-0000940C0000}"/>
    <cellStyle name="Currency 2 4 3 4 6 3 3" xfId="3221" xr:uid="{00000000-0005-0000-0000-0000950C0000}"/>
    <cellStyle name="Currency 2 4 3 4 6 4" xfId="3222" xr:uid="{00000000-0005-0000-0000-0000960C0000}"/>
    <cellStyle name="Currency 2 4 3 4 6 4 2" xfId="3223" xr:uid="{00000000-0005-0000-0000-0000970C0000}"/>
    <cellStyle name="Currency 2 4 3 4 6 4 2 2" xfId="3224" xr:uid="{00000000-0005-0000-0000-0000980C0000}"/>
    <cellStyle name="Currency 2 4 3 4 6 4 3" xfId="3225" xr:uid="{00000000-0005-0000-0000-0000990C0000}"/>
    <cellStyle name="Currency 2 4 3 4 6 5" xfId="3226" xr:uid="{00000000-0005-0000-0000-00009A0C0000}"/>
    <cellStyle name="Currency 2 4 3 4 6 5 2" xfId="3227" xr:uid="{00000000-0005-0000-0000-00009B0C0000}"/>
    <cellStyle name="Currency 2 4 3 4 6 6" xfId="3228" xr:uid="{00000000-0005-0000-0000-00009C0C0000}"/>
    <cellStyle name="Currency 2 4 3 4 6 6 2" xfId="3229" xr:uid="{00000000-0005-0000-0000-00009D0C0000}"/>
    <cellStyle name="Currency 2 4 3 4 6 7" xfId="3230" xr:uid="{00000000-0005-0000-0000-00009E0C0000}"/>
    <cellStyle name="Currency 2 4 3 4 7" xfId="3231" xr:uid="{00000000-0005-0000-0000-00009F0C0000}"/>
    <cellStyle name="Currency 2 4 3 4 7 2" xfId="3232" xr:uid="{00000000-0005-0000-0000-0000A00C0000}"/>
    <cellStyle name="Currency 2 4 3 4 7 2 2" xfId="3233" xr:uid="{00000000-0005-0000-0000-0000A10C0000}"/>
    <cellStyle name="Currency 2 4 3 4 7 3" xfId="3234" xr:uid="{00000000-0005-0000-0000-0000A20C0000}"/>
    <cellStyle name="Currency 2 4 3 4 8" xfId="3235" xr:uid="{00000000-0005-0000-0000-0000A30C0000}"/>
    <cellStyle name="Currency 2 4 3 4 8 2" xfId="3236" xr:uid="{00000000-0005-0000-0000-0000A40C0000}"/>
    <cellStyle name="Currency 2 4 3 4 8 2 2" xfId="3237" xr:uid="{00000000-0005-0000-0000-0000A50C0000}"/>
    <cellStyle name="Currency 2 4 3 4 8 3" xfId="3238" xr:uid="{00000000-0005-0000-0000-0000A60C0000}"/>
    <cellStyle name="Currency 2 4 3 5" xfId="3239" xr:uid="{00000000-0005-0000-0000-0000A70C0000}"/>
    <cellStyle name="Currency 2 4 3 5 10" xfId="3240" xr:uid="{00000000-0005-0000-0000-0000A80C0000}"/>
    <cellStyle name="Currency 2 4 3 5 2" xfId="3241" xr:uid="{00000000-0005-0000-0000-0000A90C0000}"/>
    <cellStyle name="Currency 2 4 3 5 2 2" xfId="3242" xr:uid="{00000000-0005-0000-0000-0000AA0C0000}"/>
    <cellStyle name="Currency 2 4 3 5 2 3" xfId="3243" xr:uid="{00000000-0005-0000-0000-0000AB0C0000}"/>
    <cellStyle name="Currency 2 4 3 5 2 3 2" xfId="3244" xr:uid="{00000000-0005-0000-0000-0000AC0C0000}"/>
    <cellStyle name="Currency 2 4 3 5 2 3 3" xfId="3245" xr:uid="{00000000-0005-0000-0000-0000AD0C0000}"/>
    <cellStyle name="Currency 2 4 3 5 2 4" xfId="3246" xr:uid="{00000000-0005-0000-0000-0000AE0C0000}"/>
    <cellStyle name="Currency 2 4 3 5 2 4 2" xfId="3247" xr:uid="{00000000-0005-0000-0000-0000AF0C0000}"/>
    <cellStyle name="Currency 2 4 3 5 2 4 2 2" xfId="3248" xr:uid="{00000000-0005-0000-0000-0000B00C0000}"/>
    <cellStyle name="Currency 2 4 3 5 2 4 3" xfId="3249" xr:uid="{00000000-0005-0000-0000-0000B10C0000}"/>
    <cellStyle name="Currency 2 4 3 5 2 5" xfId="3250" xr:uid="{00000000-0005-0000-0000-0000B20C0000}"/>
    <cellStyle name="Currency 2 4 3 5 2 5 2" xfId="3251" xr:uid="{00000000-0005-0000-0000-0000B30C0000}"/>
    <cellStyle name="Currency 2 4 3 5 2 5 2 2" xfId="3252" xr:uid="{00000000-0005-0000-0000-0000B40C0000}"/>
    <cellStyle name="Currency 2 4 3 5 2 5 3" xfId="3253" xr:uid="{00000000-0005-0000-0000-0000B50C0000}"/>
    <cellStyle name="Currency 2 4 3 5 2 6" xfId="3254" xr:uid="{00000000-0005-0000-0000-0000B60C0000}"/>
    <cellStyle name="Currency 2 4 3 5 2 6 2" xfId="3255" xr:uid="{00000000-0005-0000-0000-0000B70C0000}"/>
    <cellStyle name="Currency 2 4 3 5 2 6 2 2" xfId="3256" xr:uid="{00000000-0005-0000-0000-0000B80C0000}"/>
    <cellStyle name="Currency 2 4 3 5 2 6 3" xfId="3257" xr:uid="{00000000-0005-0000-0000-0000B90C0000}"/>
    <cellStyle name="Currency 2 4 3 5 2 7" xfId="3258" xr:uid="{00000000-0005-0000-0000-0000BA0C0000}"/>
    <cellStyle name="Currency 2 4 3 5 2 7 2" xfId="3259" xr:uid="{00000000-0005-0000-0000-0000BB0C0000}"/>
    <cellStyle name="Currency 2 4 3 5 2 8" xfId="3260" xr:uid="{00000000-0005-0000-0000-0000BC0C0000}"/>
    <cellStyle name="Currency 2 4 3 5 2 8 2" xfId="3261" xr:uid="{00000000-0005-0000-0000-0000BD0C0000}"/>
    <cellStyle name="Currency 2 4 3 5 2 9" xfId="3262" xr:uid="{00000000-0005-0000-0000-0000BE0C0000}"/>
    <cellStyle name="Currency 2 4 3 5 3" xfId="3263" xr:uid="{00000000-0005-0000-0000-0000BF0C0000}"/>
    <cellStyle name="Currency 2 4 3 5 4" xfId="3264" xr:uid="{00000000-0005-0000-0000-0000C00C0000}"/>
    <cellStyle name="Currency 2 4 3 5 4 2" xfId="3265" xr:uid="{00000000-0005-0000-0000-0000C10C0000}"/>
    <cellStyle name="Currency 2 4 3 5 4 3" xfId="3266" xr:uid="{00000000-0005-0000-0000-0000C20C0000}"/>
    <cellStyle name="Currency 2 4 3 5 5" xfId="3267" xr:uid="{00000000-0005-0000-0000-0000C30C0000}"/>
    <cellStyle name="Currency 2 4 3 5 5 2" xfId="3268" xr:uid="{00000000-0005-0000-0000-0000C40C0000}"/>
    <cellStyle name="Currency 2 4 3 5 5 2 2" xfId="3269" xr:uid="{00000000-0005-0000-0000-0000C50C0000}"/>
    <cellStyle name="Currency 2 4 3 5 5 3" xfId="3270" xr:uid="{00000000-0005-0000-0000-0000C60C0000}"/>
    <cellStyle name="Currency 2 4 3 5 6" xfId="3271" xr:uid="{00000000-0005-0000-0000-0000C70C0000}"/>
    <cellStyle name="Currency 2 4 3 5 6 2" xfId="3272" xr:uid="{00000000-0005-0000-0000-0000C80C0000}"/>
    <cellStyle name="Currency 2 4 3 5 6 2 2" xfId="3273" xr:uid="{00000000-0005-0000-0000-0000C90C0000}"/>
    <cellStyle name="Currency 2 4 3 5 6 3" xfId="3274" xr:uid="{00000000-0005-0000-0000-0000CA0C0000}"/>
    <cellStyle name="Currency 2 4 3 5 7" xfId="3275" xr:uid="{00000000-0005-0000-0000-0000CB0C0000}"/>
    <cellStyle name="Currency 2 4 3 5 7 2" xfId="3276" xr:uid="{00000000-0005-0000-0000-0000CC0C0000}"/>
    <cellStyle name="Currency 2 4 3 5 7 2 2" xfId="3277" xr:uid="{00000000-0005-0000-0000-0000CD0C0000}"/>
    <cellStyle name="Currency 2 4 3 5 7 3" xfId="3278" xr:uid="{00000000-0005-0000-0000-0000CE0C0000}"/>
    <cellStyle name="Currency 2 4 3 5 8" xfId="3279" xr:uid="{00000000-0005-0000-0000-0000CF0C0000}"/>
    <cellStyle name="Currency 2 4 3 5 8 2" xfId="3280" xr:uid="{00000000-0005-0000-0000-0000D00C0000}"/>
    <cellStyle name="Currency 2 4 3 5 9" xfId="3281" xr:uid="{00000000-0005-0000-0000-0000D10C0000}"/>
    <cellStyle name="Currency 2 4 3 5 9 2" xfId="3282" xr:uid="{00000000-0005-0000-0000-0000D20C0000}"/>
    <cellStyle name="Currency 2 4 3 6" xfId="3283" xr:uid="{00000000-0005-0000-0000-0000D30C0000}"/>
    <cellStyle name="Currency 2 4 3 6 2" xfId="3284" xr:uid="{00000000-0005-0000-0000-0000D40C0000}"/>
    <cellStyle name="Currency 2 4 3 6 2 10" xfId="3285" xr:uid="{00000000-0005-0000-0000-0000D50C0000}"/>
    <cellStyle name="Currency 2 4 3 6 2 2" xfId="3286" xr:uid="{00000000-0005-0000-0000-0000D60C0000}"/>
    <cellStyle name="Currency 2 4 3 6 2 3" xfId="3287" xr:uid="{00000000-0005-0000-0000-0000D70C0000}"/>
    <cellStyle name="Currency 2 4 3 6 2 4" xfId="3288" xr:uid="{00000000-0005-0000-0000-0000D80C0000}"/>
    <cellStyle name="Currency 2 4 3 6 2 4 2" xfId="3289" xr:uid="{00000000-0005-0000-0000-0000D90C0000}"/>
    <cellStyle name="Currency 2 4 3 6 2 4 2 2" xfId="3290" xr:uid="{00000000-0005-0000-0000-0000DA0C0000}"/>
    <cellStyle name="Currency 2 4 3 6 2 4 3" xfId="3291" xr:uid="{00000000-0005-0000-0000-0000DB0C0000}"/>
    <cellStyle name="Currency 2 4 3 6 2 5" xfId="3292" xr:uid="{00000000-0005-0000-0000-0000DC0C0000}"/>
    <cellStyle name="Currency 2 4 3 6 2 5 2" xfId="3293" xr:uid="{00000000-0005-0000-0000-0000DD0C0000}"/>
    <cellStyle name="Currency 2 4 3 6 2 5 2 2" xfId="3294" xr:uid="{00000000-0005-0000-0000-0000DE0C0000}"/>
    <cellStyle name="Currency 2 4 3 6 2 5 3" xfId="3295" xr:uid="{00000000-0005-0000-0000-0000DF0C0000}"/>
    <cellStyle name="Currency 2 4 3 6 2 6" xfId="3296" xr:uid="{00000000-0005-0000-0000-0000E00C0000}"/>
    <cellStyle name="Currency 2 4 3 6 2 6 2" xfId="3297" xr:uid="{00000000-0005-0000-0000-0000E10C0000}"/>
    <cellStyle name="Currency 2 4 3 6 2 6 2 2" xfId="3298" xr:uid="{00000000-0005-0000-0000-0000E20C0000}"/>
    <cellStyle name="Currency 2 4 3 6 2 6 3" xfId="3299" xr:uid="{00000000-0005-0000-0000-0000E30C0000}"/>
    <cellStyle name="Currency 2 4 3 6 2 7" xfId="3300" xr:uid="{00000000-0005-0000-0000-0000E40C0000}"/>
    <cellStyle name="Currency 2 4 3 6 2 7 2" xfId="3301" xr:uid="{00000000-0005-0000-0000-0000E50C0000}"/>
    <cellStyle name="Currency 2 4 3 6 2 8" xfId="3302" xr:uid="{00000000-0005-0000-0000-0000E60C0000}"/>
    <cellStyle name="Currency 2 4 3 6 2 8 2" xfId="3303" xr:uid="{00000000-0005-0000-0000-0000E70C0000}"/>
    <cellStyle name="Currency 2 4 3 6 2 9" xfId="3304" xr:uid="{00000000-0005-0000-0000-0000E80C0000}"/>
    <cellStyle name="Currency 2 4 3 6 3" xfId="3305" xr:uid="{00000000-0005-0000-0000-0000E90C0000}"/>
    <cellStyle name="Currency 2 4 3 6 4" xfId="3306" xr:uid="{00000000-0005-0000-0000-0000EA0C0000}"/>
    <cellStyle name="Currency 2 4 3 6 4 2" xfId="3307" xr:uid="{00000000-0005-0000-0000-0000EB0C0000}"/>
    <cellStyle name="Currency 2 4 3 6 4 2 2" xfId="3308" xr:uid="{00000000-0005-0000-0000-0000EC0C0000}"/>
    <cellStyle name="Currency 2 4 3 6 4 3" xfId="3309" xr:uid="{00000000-0005-0000-0000-0000ED0C0000}"/>
    <cellStyle name="Currency 2 4 3 6 5" xfId="3310" xr:uid="{00000000-0005-0000-0000-0000EE0C0000}"/>
    <cellStyle name="Currency 2 4 3 6 5 2" xfId="3311" xr:uid="{00000000-0005-0000-0000-0000EF0C0000}"/>
    <cellStyle name="Currency 2 4 3 6 5 2 2" xfId="3312" xr:uid="{00000000-0005-0000-0000-0000F00C0000}"/>
    <cellStyle name="Currency 2 4 3 6 5 3" xfId="3313" xr:uid="{00000000-0005-0000-0000-0000F10C0000}"/>
    <cellStyle name="Currency 2 4 3 7" xfId="3314" xr:uid="{00000000-0005-0000-0000-0000F20C0000}"/>
    <cellStyle name="Currency 2 4 3 7 2" xfId="3315" xr:uid="{00000000-0005-0000-0000-0000F30C0000}"/>
    <cellStyle name="Currency 2 4 3 7 3" xfId="3316" xr:uid="{00000000-0005-0000-0000-0000F40C0000}"/>
    <cellStyle name="Currency 2 4 3 7 3 2" xfId="3317" xr:uid="{00000000-0005-0000-0000-0000F50C0000}"/>
    <cellStyle name="Currency 2 4 3 7 3 3" xfId="3318" xr:uid="{00000000-0005-0000-0000-0000F60C0000}"/>
    <cellStyle name="Currency 2 4 3 7 4" xfId="3319" xr:uid="{00000000-0005-0000-0000-0000F70C0000}"/>
    <cellStyle name="Currency 2 4 3 7 4 2" xfId="3320" xr:uid="{00000000-0005-0000-0000-0000F80C0000}"/>
    <cellStyle name="Currency 2 4 3 7 4 2 2" xfId="3321" xr:uid="{00000000-0005-0000-0000-0000F90C0000}"/>
    <cellStyle name="Currency 2 4 3 7 4 3" xfId="3322" xr:uid="{00000000-0005-0000-0000-0000FA0C0000}"/>
    <cellStyle name="Currency 2 4 3 7 5" xfId="3323" xr:uid="{00000000-0005-0000-0000-0000FB0C0000}"/>
    <cellStyle name="Currency 2 4 3 7 5 2" xfId="3324" xr:uid="{00000000-0005-0000-0000-0000FC0C0000}"/>
    <cellStyle name="Currency 2 4 3 7 5 2 2" xfId="3325" xr:uid="{00000000-0005-0000-0000-0000FD0C0000}"/>
    <cellStyle name="Currency 2 4 3 7 5 3" xfId="3326" xr:uid="{00000000-0005-0000-0000-0000FE0C0000}"/>
    <cellStyle name="Currency 2 4 3 7 6" xfId="3327" xr:uid="{00000000-0005-0000-0000-0000FF0C0000}"/>
    <cellStyle name="Currency 2 4 3 7 6 2" xfId="3328" xr:uid="{00000000-0005-0000-0000-0000000D0000}"/>
    <cellStyle name="Currency 2 4 3 7 6 2 2" xfId="3329" xr:uid="{00000000-0005-0000-0000-0000010D0000}"/>
    <cellStyle name="Currency 2 4 3 7 6 3" xfId="3330" xr:uid="{00000000-0005-0000-0000-0000020D0000}"/>
    <cellStyle name="Currency 2 4 3 7 7" xfId="3331" xr:uid="{00000000-0005-0000-0000-0000030D0000}"/>
    <cellStyle name="Currency 2 4 3 7 7 2" xfId="3332" xr:uid="{00000000-0005-0000-0000-0000040D0000}"/>
    <cellStyle name="Currency 2 4 3 7 8" xfId="3333" xr:uid="{00000000-0005-0000-0000-0000050D0000}"/>
    <cellStyle name="Currency 2 4 3 7 8 2" xfId="3334" xr:uid="{00000000-0005-0000-0000-0000060D0000}"/>
    <cellStyle name="Currency 2 4 3 7 9" xfId="3335" xr:uid="{00000000-0005-0000-0000-0000070D0000}"/>
    <cellStyle name="Currency 2 4 3 8" xfId="3336" xr:uid="{00000000-0005-0000-0000-0000080D0000}"/>
    <cellStyle name="Currency 2 4 3 8 2" xfId="3337" xr:uid="{00000000-0005-0000-0000-0000090D0000}"/>
    <cellStyle name="Currency 2 4 3 8 3" xfId="3338" xr:uid="{00000000-0005-0000-0000-00000A0D0000}"/>
    <cellStyle name="Currency 2 4 3 9" xfId="3339" xr:uid="{00000000-0005-0000-0000-00000B0D0000}"/>
    <cellStyle name="Currency 2 4 4" xfId="3340" xr:uid="{00000000-0005-0000-0000-00000C0D0000}"/>
    <cellStyle name="Currency 2 4 4 10" xfId="3341" xr:uid="{00000000-0005-0000-0000-00000D0D0000}"/>
    <cellStyle name="Currency 2 4 4 10 2" xfId="3342" xr:uid="{00000000-0005-0000-0000-00000E0D0000}"/>
    <cellStyle name="Currency 2 4 4 10 2 2" xfId="3343" xr:uid="{00000000-0005-0000-0000-00000F0D0000}"/>
    <cellStyle name="Currency 2 4 4 10 3" xfId="3344" xr:uid="{00000000-0005-0000-0000-0000100D0000}"/>
    <cellStyle name="Currency 2 4 4 11" xfId="3345" xr:uid="{00000000-0005-0000-0000-0000110D0000}"/>
    <cellStyle name="Currency 2 4 4 11 2" xfId="3346" xr:uid="{00000000-0005-0000-0000-0000120D0000}"/>
    <cellStyle name="Currency 2 4 4 12" xfId="3347" xr:uid="{00000000-0005-0000-0000-0000130D0000}"/>
    <cellStyle name="Currency 2 4 4 12 2" xfId="3348" xr:uid="{00000000-0005-0000-0000-0000140D0000}"/>
    <cellStyle name="Currency 2 4 4 13" xfId="3349" xr:uid="{00000000-0005-0000-0000-0000150D0000}"/>
    <cellStyle name="Currency 2 4 4 14" xfId="3350" xr:uid="{00000000-0005-0000-0000-0000160D0000}"/>
    <cellStyle name="Currency 2 4 4 15" xfId="3351" xr:uid="{00000000-0005-0000-0000-0000170D0000}"/>
    <cellStyle name="Currency 2 4 4 2" xfId="3352" xr:uid="{00000000-0005-0000-0000-0000180D0000}"/>
    <cellStyle name="Currency 2 4 4 2 2" xfId="3353" xr:uid="{00000000-0005-0000-0000-0000190D0000}"/>
    <cellStyle name="Currency 2 4 4 2 2 2" xfId="3354" xr:uid="{00000000-0005-0000-0000-00001A0D0000}"/>
    <cellStyle name="Currency 2 4 4 2 2 3" xfId="3355" xr:uid="{00000000-0005-0000-0000-00001B0D0000}"/>
    <cellStyle name="Currency 2 4 4 2 2 3 2" xfId="3356" xr:uid="{00000000-0005-0000-0000-00001C0D0000}"/>
    <cellStyle name="Currency 2 4 4 2 2 3 3" xfId="3357" xr:uid="{00000000-0005-0000-0000-00001D0D0000}"/>
    <cellStyle name="Currency 2 4 4 2 2 4" xfId="3358" xr:uid="{00000000-0005-0000-0000-00001E0D0000}"/>
    <cellStyle name="Currency 2 4 4 2 2 4 2" xfId="3359" xr:uid="{00000000-0005-0000-0000-00001F0D0000}"/>
    <cellStyle name="Currency 2 4 4 2 2 4 2 2" xfId="3360" xr:uid="{00000000-0005-0000-0000-0000200D0000}"/>
    <cellStyle name="Currency 2 4 4 2 2 4 3" xfId="3361" xr:uid="{00000000-0005-0000-0000-0000210D0000}"/>
    <cellStyle name="Currency 2 4 4 2 2 5" xfId="3362" xr:uid="{00000000-0005-0000-0000-0000220D0000}"/>
    <cellStyle name="Currency 2 4 4 2 2 5 2" xfId="3363" xr:uid="{00000000-0005-0000-0000-0000230D0000}"/>
    <cellStyle name="Currency 2 4 4 2 2 5 2 2" xfId="3364" xr:uid="{00000000-0005-0000-0000-0000240D0000}"/>
    <cellStyle name="Currency 2 4 4 2 2 5 3" xfId="3365" xr:uid="{00000000-0005-0000-0000-0000250D0000}"/>
    <cellStyle name="Currency 2 4 4 2 2 6" xfId="3366" xr:uid="{00000000-0005-0000-0000-0000260D0000}"/>
    <cellStyle name="Currency 2 4 4 2 2 6 2" xfId="3367" xr:uid="{00000000-0005-0000-0000-0000270D0000}"/>
    <cellStyle name="Currency 2 4 4 2 2 6 2 2" xfId="3368" xr:uid="{00000000-0005-0000-0000-0000280D0000}"/>
    <cellStyle name="Currency 2 4 4 2 2 6 3" xfId="3369" xr:uid="{00000000-0005-0000-0000-0000290D0000}"/>
    <cellStyle name="Currency 2 4 4 2 2 7" xfId="3370" xr:uid="{00000000-0005-0000-0000-00002A0D0000}"/>
    <cellStyle name="Currency 2 4 4 2 2 7 2" xfId="3371" xr:uid="{00000000-0005-0000-0000-00002B0D0000}"/>
    <cellStyle name="Currency 2 4 4 2 2 8" xfId="3372" xr:uid="{00000000-0005-0000-0000-00002C0D0000}"/>
    <cellStyle name="Currency 2 4 4 2 2 8 2" xfId="3373" xr:uid="{00000000-0005-0000-0000-00002D0D0000}"/>
    <cellStyle name="Currency 2 4 4 2 2 9" xfId="3374" xr:uid="{00000000-0005-0000-0000-00002E0D0000}"/>
    <cellStyle name="Currency 2 4 4 2 3" xfId="3375" xr:uid="{00000000-0005-0000-0000-00002F0D0000}"/>
    <cellStyle name="Currency 2 4 4 2 3 2" xfId="3376" xr:uid="{00000000-0005-0000-0000-0000300D0000}"/>
    <cellStyle name="Currency 2 4 4 2 3 3" xfId="3377" xr:uid="{00000000-0005-0000-0000-0000310D0000}"/>
    <cellStyle name="Currency 2 4 4 2 3 3 2" xfId="3378" xr:uid="{00000000-0005-0000-0000-0000320D0000}"/>
    <cellStyle name="Currency 2 4 4 2 3 3 3" xfId="3379" xr:uid="{00000000-0005-0000-0000-0000330D0000}"/>
    <cellStyle name="Currency 2 4 4 2 3 4" xfId="3380" xr:uid="{00000000-0005-0000-0000-0000340D0000}"/>
    <cellStyle name="Currency 2 4 4 2 3 4 2" xfId="3381" xr:uid="{00000000-0005-0000-0000-0000350D0000}"/>
    <cellStyle name="Currency 2 4 4 2 3 4 2 2" xfId="3382" xr:uid="{00000000-0005-0000-0000-0000360D0000}"/>
    <cellStyle name="Currency 2 4 4 2 3 4 3" xfId="3383" xr:uid="{00000000-0005-0000-0000-0000370D0000}"/>
    <cellStyle name="Currency 2 4 4 2 3 5" xfId="3384" xr:uid="{00000000-0005-0000-0000-0000380D0000}"/>
    <cellStyle name="Currency 2 4 4 2 3 5 2" xfId="3385" xr:uid="{00000000-0005-0000-0000-0000390D0000}"/>
    <cellStyle name="Currency 2 4 4 2 3 5 2 2" xfId="3386" xr:uid="{00000000-0005-0000-0000-00003A0D0000}"/>
    <cellStyle name="Currency 2 4 4 2 3 5 3" xfId="3387" xr:uid="{00000000-0005-0000-0000-00003B0D0000}"/>
    <cellStyle name="Currency 2 4 4 2 3 6" xfId="3388" xr:uid="{00000000-0005-0000-0000-00003C0D0000}"/>
    <cellStyle name="Currency 2 4 4 2 3 6 2" xfId="3389" xr:uid="{00000000-0005-0000-0000-00003D0D0000}"/>
    <cellStyle name="Currency 2 4 4 2 3 6 2 2" xfId="3390" xr:uid="{00000000-0005-0000-0000-00003E0D0000}"/>
    <cellStyle name="Currency 2 4 4 2 3 6 3" xfId="3391" xr:uid="{00000000-0005-0000-0000-00003F0D0000}"/>
    <cellStyle name="Currency 2 4 4 2 3 7" xfId="3392" xr:uid="{00000000-0005-0000-0000-0000400D0000}"/>
    <cellStyle name="Currency 2 4 4 2 3 7 2" xfId="3393" xr:uid="{00000000-0005-0000-0000-0000410D0000}"/>
    <cellStyle name="Currency 2 4 4 2 3 8" xfId="3394" xr:uid="{00000000-0005-0000-0000-0000420D0000}"/>
    <cellStyle name="Currency 2 4 4 2 3 8 2" xfId="3395" xr:uid="{00000000-0005-0000-0000-0000430D0000}"/>
    <cellStyle name="Currency 2 4 4 2 3 9" xfId="3396" xr:uid="{00000000-0005-0000-0000-0000440D0000}"/>
    <cellStyle name="Currency 2 4 4 2 4" xfId="3397" xr:uid="{00000000-0005-0000-0000-0000450D0000}"/>
    <cellStyle name="Currency 2 4 4 2 4 2" xfId="3398" xr:uid="{00000000-0005-0000-0000-0000460D0000}"/>
    <cellStyle name="Currency 2 4 4 2 4 3" xfId="3399" xr:uid="{00000000-0005-0000-0000-0000470D0000}"/>
    <cellStyle name="Currency 2 4 4 2 4 3 2" xfId="3400" xr:uid="{00000000-0005-0000-0000-0000480D0000}"/>
    <cellStyle name="Currency 2 4 4 2 4 3 2 2" xfId="3401" xr:uid="{00000000-0005-0000-0000-0000490D0000}"/>
    <cellStyle name="Currency 2 4 4 2 4 3 3" xfId="3402" xr:uid="{00000000-0005-0000-0000-00004A0D0000}"/>
    <cellStyle name="Currency 2 4 4 2 4 4" xfId="3403" xr:uid="{00000000-0005-0000-0000-00004B0D0000}"/>
    <cellStyle name="Currency 2 4 4 2 4 4 2" xfId="3404" xr:uid="{00000000-0005-0000-0000-00004C0D0000}"/>
    <cellStyle name="Currency 2 4 4 2 4 4 2 2" xfId="3405" xr:uid="{00000000-0005-0000-0000-00004D0D0000}"/>
    <cellStyle name="Currency 2 4 4 2 4 4 3" xfId="3406" xr:uid="{00000000-0005-0000-0000-00004E0D0000}"/>
    <cellStyle name="Currency 2 4 4 2 4 5" xfId="3407" xr:uid="{00000000-0005-0000-0000-00004F0D0000}"/>
    <cellStyle name="Currency 2 4 4 2 4 5 2" xfId="3408" xr:uid="{00000000-0005-0000-0000-0000500D0000}"/>
    <cellStyle name="Currency 2 4 4 2 4 5 2 2" xfId="3409" xr:uid="{00000000-0005-0000-0000-0000510D0000}"/>
    <cellStyle name="Currency 2 4 4 2 4 5 3" xfId="3410" xr:uid="{00000000-0005-0000-0000-0000520D0000}"/>
    <cellStyle name="Currency 2 4 4 2 4 6" xfId="3411" xr:uid="{00000000-0005-0000-0000-0000530D0000}"/>
    <cellStyle name="Currency 2 4 4 2 4 6 2" xfId="3412" xr:uid="{00000000-0005-0000-0000-0000540D0000}"/>
    <cellStyle name="Currency 2 4 4 2 4 7" xfId="3413" xr:uid="{00000000-0005-0000-0000-0000550D0000}"/>
    <cellStyle name="Currency 2 4 4 2 4 7 2" xfId="3414" xr:uid="{00000000-0005-0000-0000-0000560D0000}"/>
    <cellStyle name="Currency 2 4 4 2 4 8" xfId="3415" xr:uid="{00000000-0005-0000-0000-0000570D0000}"/>
    <cellStyle name="Currency 2 4 4 2 4 9" xfId="3416" xr:uid="{00000000-0005-0000-0000-0000580D0000}"/>
    <cellStyle name="Currency 2 4 4 2 5" xfId="3417" xr:uid="{00000000-0005-0000-0000-0000590D0000}"/>
    <cellStyle name="Currency 2 4 4 2 5 2" xfId="3418" xr:uid="{00000000-0005-0000-0000-00005A0D0000}"/>
    <cellStyle name="Currency 2 4 4 2 5 3" xfId="3419" xr:uid="{00000000-0005-0000-0000-00005B0D0000}"/>
    <cellStyle name="Currency 2 4 4 2 6" xfId="3420" xr:uid="{00000000-0005-0000-0000-00005C0D0000}"/>
    <cellStyle name="Currency 2 4 4 2 6 2" xfId="3421" xr:uid="{00000000-0005-0000-0000-00005D0D0000}"/>
    <cellStyle name="Currency 2 4 4 2 6 2 2" xfId="3422" xr:uid="{00000000-0005-0000-0000-00005E0D0000}"/>
    <cellStyle name="Currency 2 4 4 2 6 2 2 2" xfId="3423" xr:uid="{00000000-0005-0000-0000-00005F0D0000}"/>
    <cellStyle name="Currency 2 4 4 2 6 2 3" xfId="3424" xr:uid="{00000000-0005-0000-0000-0000600D0000}"/>
    <cellStyle name="Currency 2 4 4 2 6 3" xfId="3425" xr:uid="{00000000-0005-0000-0000-0000610D0000}"/>
    <cellStyle name="Currency 2 4 4 2 6 3 2" xfId="3426" xr:uid="{00000000-0005-0000-0000-0000620D0000}"/>
    <cellStyle name="Currency 2 4 4 2 6 3 2 2" xfId="3427" xr:uid="{00000000-0005-0000-0000-0000630D0000}"/>
    <cellStyle name="Currency 2 4 4 2 6 3 3" xfId="3428" xr:uid="{00000000-0005-0000-0000-0000640D0000}"/>
    <cellStyle name="Currency 2 4 4 2 6 4" xfId="3429" xr:uid="{00000000-0005-0000-0000-0000650D0000}"/>
    <cellStyle name="Currency 2 4 4 2 6 4 2" xfId="3430" xr:uid="{00000000-0005-0000-0000-0000660D0000}"/>
    <cellStyle name="Currency 2 4 4 2 6 4 2 2" xfId="3431" xr:uid="{00000000-0005-0000-0000-0000670D0000}"/>
    <cellStyle name="Currency 2 4 4 2 6 4 3" xfId="3432" xr:uid="{00000000-0005-0000-0000-0000680D0000}"/>
    <cellStyle name="Currency 2 4 4 2 6 5" xfId="3433" xr:uid="{00000000-0005-0000-0000-0000690D0000}"/>
    <cellStyle name="Currency 2 4 4 2 6 5 2" xfId="3434" xr:uid="{00000000-0005-0000-0000-00006A0D0000}"/>
    <cellStyle name="Currency 2 4 4 2 6 6" xfId="3435" xr:uid="{00000000-0005-0000-0000-00006B0D0000}"/>
    <cellStyle name="Currency 2 4 4 2 6 6 2" xfId="3436" xr:uid="{00000000-0005-0000-0000-00006C0D0000}"/>
    <cellStyle name="Currency 2 4 4 2 6 7" xfId="3437" xr:uid="{00000000-0005-0000-0000-00006D0D0000}"/>
    <cellStyle name="Currency 2 4 4 2 7" xfId="3438" xr:uid="{00000000-0005-0000-0000-00006E0D0000}"/>
    <cellStyle name="Currency 2 4 4 2 7 2" xfId="3439" xr:uid="{00000000-0005-0000-0000-00006F0D0000}"/>
    <cellStyle name="Currency 2 4 4 2 7 2 2" xfId="3440" xr:uid="{00000000-0005-0000-0000-0000700D0000}"/>
    <cellStyle name="Currency 2 4 4 2 7 3" xfId="3441" xr:uid="{00000000-0005-0000-0000-0000710D0000}"/>
    <cellStyle name="Currency 2 4 4 2 8" xfId="3442" xr:uid="{00000000-0005-0000-0000-0000720D0000}"/>
    <cellStyle name="Currency 2 4 4 2 8 2" xfId="3443" xr:uid="{00000000-0005-0000-0000-0000730D0000}"/>
    <cellStyle name="Currency 2 4 4 2 8 2 2" xfId="3444" xr:uid="{00000000-0005-0000-0000-0000740D0000}"/>
    <cellStyle name="Currency 2 4 4 2 8 3" xfId="3445" xr:uid="{00000000-0005-0000-0000-0000750D0000}"/>
    <cellStyle name="Currency 2 4 4 3" xfId="3446" xr:uid="{00000000-0005-0000-0000-0000760D0000}"/>
    <cellStyle name="Currency 2 4 4 3 10" xfId="3447" xr:uid="{00000000-0005-0000-0000-0000770D0000}"/>
    <cellStyle name="Currency 2 4 4 3 2" xfId="3448" xr:uid="{00000000-0005-0000-0000-0000780D0000}"/>
    <cellStyle name="Currency 2 4 4 3 2 2" xfId="3449" xr:uid="{00000000-0005-0000-0000-0000790D0000}"/>
    <cellStyle name="Currency 2 4 4 3 2 3" xfId="3450" xr:uid="{00000000-0005-0000-0000-00007A0D0000}"/>
    <cellStyle name="Currency 2 4 4 3 2 3 2" xfId="3451" xr:uid="{00000000-0005-0000-0000-00007B0D0000}"/>
    <cellStyle name="Currency 2 4 4 3 2 3 3" xfId="3452" xr:uid="{00000000-0005-0000-0000-00007C0D0000}"/>
    <cellStyle name="Currency 2 4 4 3 2 4" xfId="3453" xr:uid="{00000000-0005-0000-0000-00007D0D0000}"/>
    <cellStyle name="Currency 2 4 4 3 2 4 2" xfId="3454" xr:uid="{00000000-0005-0000-0000-00007E0D0000}"/>
    <cellStyle name="Currency 2 4 4 3 2 4 2 2" xfId="3455" xr:uid="{00000000-0005-0000-0000-00007F0D0000}"/>
    <cellStyle name="Currency 2 4 4 3 2 4 3" xfId="3456" xr:uid="{00000000-0005-0000-0000-0000800D0000}"/>
    <cellStyle name="Currency 2 4 4 3 2 5" xfId="3457" xr:uid="{00000000-0005-0000-0000-0000810D0000}"/>
    <cellStyle name="Currency 2 4 4 3 2 5 2" xfId="3458" xr:uid="{00000000-0005-0000-0000-0000820D0000}"/>
    <cellStyle name="Currency 2 4 4 3 2 5 2 2" xfId="3459" xr:uid="{00000000-0005-0000-0000-0000830D0000}"/>
    <cellStyle name="Currency 2 4 4 3 2 5 3" xfId="3460" xr:uid="{00000000-0005-0000-0000-0000840D0000}"/>
    <cellStyle name="Currency 2 4 4 3 2 6" xfId="3461" xr:uid="{00000000-0005-0000-0000-0000850D0000}"/>
    <cellStyle name="Currency 2 4 4 3 2 6 2" xfId="3462" xr:uid="{00000000-0005-0000-0000-0000860D0000}"/>
    <cellStyle name="Currency 2 4 4 3 2 6 2 2" xfId="3463" xr:uid="{00000000-0005-0000-0000-0000870D0000}"/>
    <cellStyle name="Currency 2 4 4 3 2 6 3" xfId="3464" xr:uid="{00000000-0005-0000-0000-0000880D0000}"/>
    <cellStyle name="Currency 2 4 4 3 2 7" xfId="3465" xr:uid="{00000000-0005-0000-0000-0000890D0000}"/>
    <cellStyle name="Currency 2 4 4 3 2 7 2" xfId="3466" xr:uid="{00000000-0005-0000-0000-00008A0D0000}"/>
    <cellStyle name="Currency 2 4 4 3 2 8" xfId="3467" xr:uid="{00000000-0005-0000-0000-00008B0D0000}"/>
    <cellStyle name="Currency 2 4 4 3 2 8 2" xfId="3468" xr:uid="{00000000-0005-0000-0000-00008C0D0000}"/>
    <cellStyle name="Currency 2 4 4 3 2 9" xfId="3469" xr:uid="{00000000-0005-0000-0000-00008D0D0000}"/>
    <cellStyle name="Currency 2 4 4 3 3" xfId="3470" xr:uid="{00000000-0005-0000-0000-00008E0D0000}"/>
    <cellStyle name="Currency 2 4 4 3 4" xfId="3471" xr:uid="{00000000-0005-0000-0000-00008F0D0000}"/>
    <cellStyle name="Currency 2 4 4 3 4 2" xfId="3472" xr:uid="{00000000-0005-0000-0000-0000900D0000}"/>
    <cellStyle name="Currency 2 4 4 3 4 3" xfId="3473" xr:uid="{00000000-0005-0000-0000-0000910D0000}"/>
    <cellStyle name="Currency 2 4 4 3 5" xfId="3474" xr:uid="{00000000-0005-0000-0000-0000920D0000}"/>
    <cellStyle name="Currency 2 4 4 3 5 2" xfId="3475" xr:uid="{00000000-0005-0000-0000-0000930D0000}"/>
    <cellStyle name="Currency 2 4 4 3 5 2 2" xfId="3476" xr:uid="{00000000-0005-0000-0000-0000940D0000}"/>
    <cellStyle name="Currency 2 4 4 3 5 3" xfId="3477" xr:uid="{00000000-0005-0000-0000-0000950D0000}"/>
    <cellStyle name="Currency 2 4 4 3 6" xfId="3478" xr:uid="{00000000-0005-0000-0000-0000960D0000}"/>
    <cellStyle name="Currency 2 4 4 3 6 2" xfId="3479" xr:uid="{00000000-0005-0000-0000-0000970D0000}"/>
    <cellStyle name="Currency 2 4 4 3 6 2 2" xfId="3480" xr:uid="{00000000-0005-0000-0000-0000980D0000}"/>
    <cellStyle name="Currency 2 4 4 3 6 3" xfId="3481" xr:uid="{00000000-0005-0000-0000-0000990D0000}"/>
    <cellStyle name="Currency 2 4 4 3 7" xfId="3482" xr:uid="{00000000-0005-0000-0000-00009A0D0000}"/>
    <cellStyle name="Currency 2 4 4 3 7 2" xfId="3483" xr:uid="{00000000-0005-0000-0000-00009B0D0000}"/>
    <cellStyle name="Currency 2 4 4 3 7 2 2" xfId="3484" xr:uid="{00000000-0005-0000-0000-00009C0D0000}"/>
    <cellStyle name="Currency 2 4 4 3 7 3" xfId="3485" xr:uid="{00000000-0005-0000-0000-00009D0D0000}"/>
    <cellStyle name="Currency 2 4 4 3 8" xfId="3486" xr:uid="{00000000-0005-0000-0000-00009E0D0000}"/>
    <cellStyle name="Currency 2 4 4 3 8 2" xfId="3487" xr:uid="{00000000-0005-0000-0000-00009F0D0000}"/>
    <cellStyle name="Currency 2 4 4 3 9" xfId="3488" xr:uid="{00000000-0005-0000-0000-0000A00D0000}"/>
    <cellStyle name="Currency 2 4 4 3 9 2" xfId="3489" xr:uid="{00000000-0005-0000-0000-0000A10D0000}"/>
    <cellStyle name="Currency 2 4 4 4" xfId="3490" xr:uid="{00000000-0005-0000-0000-0000A20D0000}"/>
    <cellStyle name="Currency 2 4 4 4 2" xfId="3491" xr:uid="{00000000-0005-0000-0000-0000A30D0000}"/>
    <cellStyle name="Currency 2 4 4 4 2 10" xfId="3492" xr:uid="{00000000-0005-0000-0000-0000A40D0000}"/>
    <cellStyle name="Currency 2 4 4 4 2 2" xfId="3493" xr:uid="{00000000-0005-0000-0000-0000A50D0000}"/>
    <cellStyle name="Currency 2 4 4 4 2 3" xfId="3494" xr:uid="{00000000-0005-0000-0000-0000A60D0000}"/>
    <cellStyle name="Currency 2 4 4 4 2 4" xfId="3495" xr:uid="{00000000-0005-0000-0000-0000A70D0000}"/>
    <cellStyle name="Currency 2 4 4 4 2 4 2" xfId="3496" xr:uid="{00000000-0005-0000-0000-0000A80D0000}"/>
    <cellStyle name="Currency 2 4 4 4 2 4 2 2" xfId="3497" xr:uid="{00000000-0005-0000-0000-0000A90D0000}"/>
    <cellStyle name="Currency 2 4 4 4 2 4 3" xfId="3498" xr:uid="{00000000-0005-0000-0000-0000AA0D0000}"/>
    <cellStyle name="Currency 2 4 4 4 2 5" xfId="3499" xr:uid="{00000000-0005-0000-0000-0000AB0D0000}"/>
    <cellStyle name="Currency 2 4 4 4 2 5 2" xfId="3500" xr:uid="{00000000-0005-0000-0000-0000AC0D0000}"/>
    <cellStyle name="Currency 2 4 4 4 2 5 2 2" xfId="3501" xr:uid="{00000000-0005-0000-0000-0000AD0D0000}"/>
    <cellStyle name="Currency 2 4 4 4 2 5 3" xfId="3502" xr:uid="{00000000-0005-0000-0000-0000AE0D0000}"/>
    <cellStyle name="Currency 2 4 4 4 2 6" xfId="3503" xr:uid="{00000000-0005-0000-0000-0000AF0D0000}"/>
    <cellStyle name="Currency 2 4 4 4 2 6 2" xfId="3504" xr:uid="{00000000-0005-0000-0000-0000B00D0000}"/>
    <cellStyle name="Currency 2 4 4 4 2 6 2 2" xfId="3505" xr:uid="{00000000-0005-0000-0000-0000B10D0000}"/>
    <cellStyle name="Currency 2 4 4 4 2 6 3" xfId="3506" xr:uid="{00000000-0005-0000-0000-0000B20D0000}"/>
    <cellStyle name="Currency 2 4 4 4 2 7" xfId="3507" xr:uid="{00000000-0005-0000-0000-0000B30D0000}"/>
    <cellStyle name="Currency 2 4 4 4 2 7 2" xfId="3508" xr:uid="{00000000-0005-0000-0000-0000B40D0000}"/>
    <cellStyle name="Currency 2 4 4 4 2 8" xfId="3509" xr:uid="{00000000-0005-0000-0000-0000B50D0000}"/>
    <cellStyle name="Currency 2 4 4 4 2 8 2" xfId="3510" xr:uid="{00000000-0005-0000-0000-0000B60D0000}"/>
    <cellStyle name="Currency 2 4 4 4 2 9" xfId="3511" xr:uid="{00000000-0005-0000-0000-0000B70D0000}"/>
    <cellStyle name="Currency 2 4 4 4 3" xfId="3512" xr:uid="{00000000-0005-0000-0000-0000B80D0000}"/>
    <cellStyle name="Currency 2 4 4 4 4" xfId="3513" xr:uid="{00000000-0005-0000-0000-0000B90D0000}"/>
    <cellStyle name="Currency 2 4 4 4 4 2" xfId="3514" xr:uid="{00000000-0005-0000-0000-0000BA0D0000}"/>
    <cellStyle name="Currency 2 4 4 4 4 2 2" xfId="3515" xr:uid="{00000000-0005-0000-0000-0000BB0D0000}"/>
    <cellStyle name="Currency 2 4 4 4 4 3" xfId="3516" xr:uid="{00000000-0005-0000-0000-0000BC0D0000}"/>
    <cellStyle name="Currency 2 4 4 4 5" xfId="3517" xr:uid="{00000000-0005-0000-0000-0000BD0D0000}"/>
    <cellStyle name="Currency 2 4 4 4 5 2" xfId="3518" xr:uid="{00000000-0005-0000-0000-0000BE0D0000}"/>
    <cellStyle name="Currency 2 4 4 4 5 2 2" xfId="3519" xr:uid="{00000000-0005-0000-0000-0000BF0D0000}"/>
    <cellStyle name="Currency 2 4 4 4 5 3" xfId="3520" xr:uid="{00000000-0005-0000-0000-0000C00D0000}"/>
    <cellStyle name="Currency 2 4 4 5" xfId="3521" xr:uid="{00000000-0005-0000-0000-0000C10D0000}"/>
    <cellStyle name="Currency 2 4 4 5 2" xfId="3522" xr:uid="{00000000-0005-0000-0000-0000C20D0000}"/>
    <cellStyle name="Currency 2 4 4 5 3" xfId="3523" xr:uid="{00000000-0005-0000-0000-0000C30D0000}"/>
    <cellStyle name="Currency 2 4 4 5 3 2" xfId="3524" xr:uid="{00000000-0005-0000-0000-0000C40D0000}"/>
    <cellStyle name="Currency 2 4 4 5 3 3" xfId="3525" xr:uid="{00000000-0005-0000-0000-0000C50D0000}"/>
    <cellStyle name="Currency 2 4 4 5 4" xfId="3526" xr:uid="{00000000-0005-0000-0000-0000C60D0000}"/>
    <cellStyle name="Currency 2 4 4 5 4 2" xfId="3527" xr:uid="{00000000-0005-0000-0000-0000C70D0000}"/>
    <cellStyle name="Currency 2 4 4 5 4 2 2" xfId="3528" xr:uid="{00000000-0005-0000-0000-0000C80D0000}"/>
    <cellStyle name="Currency 2 4 4 5 4 3" xfId="3529" xr:uid="{00000000-0005-0000-0000-0000C90D0000}"/>
    <cellStyle name="Currency 2 4 4 5 5" xfId="3530" xr:uid="{00000000-0005-0000-0000-0000CA0D0000}"/>
    <cellStyle name="Currency 2 4 4 5 5 2" xfId="3531" xr:uid="{00000000-0005-0000-0000-0000CB0D0000}"/>
    <cellStyle name="Currency 2 4 4 5 5 2 2" xfId="3532" xr:uid="{00000000-0005-0000-0000-0000CC0D0000}"/>
    <cellStyle name="Currency 2 4 4 5 5 3" xfId="3533" xr:uid="{00000000-0005-0000-0000-0000CD0D0000}"/>
    <cellStyle name="Currency 2 4 4 5 6" xfId="3534" xr:uid="{00000000-0005-0000-0000-0000CE0D0000}"/>
    <cellStyle name="Currency 2 4 4 5 6 2" xfId="3535" xr:uid="{00000000-0005-0000-0000-0000CF0D0000}"/>
    <cellStyle name="Currency 2 4 4 5 6 2 2" xfId="3536" xr:uid="{00000000-0005-0000-0000-0000D00D0000}"/>
    <cellStyle name="Currency 2 4 4 5 6 3" xfId="3537" xr:uid="{00000000-0005-0000-0000-0000D10D0000}"/>
    <cellStyle name="Currency 2 4 4 5 7" xfId="3538" xr:uid="{00000000-0005-0000-0000-0000D20D0000}"/>
    <cellStyle name="Currency 2 4 4 5 7 2" xfId="3539" xr:uid="{00000000-0005-0000-0000-0000D30D0000}"/>
    <cellStyle name="Currency 2 4 4 5 8" xfId="3540" xr:uid="{00000000-0005-0000-0000-0000D40D0000}"/>
    <cellStyle name="Currency 2 4 4 5 8 2" xfId="3541" xr:uid="{00000000-0005-0000-0000-0000D50D0000}"/>
    <cellStyle name="Currency 2 4 4 5 9" xfId="3542" xr:uid="{00000000-0005-0000-0000-0000D60D0000}"/>
    <cellStyle name="Currency 2 4 4 6" xfId="3543" xr:uid="{00000000-0005-0000-0000-0000D70D0000}"/>
    <cellStyle name="Currency 2 4 4 6 2" xfId="3544" xr:uid="{00000000-0005-0000-0000-0000D80D0000}"/>
    <cellStyle name="Currency 2 4 4 6 3" xfId="3545" xr:uid="{00000000-0005-0000-0000-0000D90D0000}"/>
    <cellStyle name="Currency 2 4 4 7" xfId="3546" xr:uid="{00000000-0005-0000-0000-0000DA0D0000}"/>
    <cellStyle name="Currency 2 4 4 8" xfId="3547" xr:uid="{00000000-0005-0000-0000-0000DB0D0000}"/>
    <cellStyle name="Currency 2 4 4 8 2" xfId="3548" xr:uid="{00000000-0005-0000-0000-0000DC0D0000}"/>
    <cellStyle name="Currency 2 4 4 8 2 2" xfId="3549" xr:uid="{00000000-0005-0000-0000-0000DD0D0000}"/>
    <cellStyle name="Currency 2 4 4 8 3" xfId="3550" xr:uid="{00000000-0005-0000-0000-0000DE0D0000}"/>
    <cellStyle name="Currency 2 4 4 8 4" xfId="3551" xr:uid="{00000000-0005-0000-0000-0000DF0D0000}"/>
    <cellStyle name="Currency 2 4 4 9" xfId="3552" xr:uid="{00000000-0005-0000-0000-0000E00D0000}"/>
    <cellStyle name="Currency 2 4 4 9 2" xfId="3553" xr:uid="{00000000-0005-0000-0000-0000E10D0000}"/>
    <cellStyle name="Currency 2 4 4 9 2 2" xfId="3554" xr:uid="{00000000-0005-0000-0000-0000E20D0000}"/>
    <cellStyle name="Currency 2 4 4 9 3" xfId="3555" xr:uid="{00000000-0005-0000-0000-0000E30D0000}"/>
    <cellStyle name="Currency 2 4 5" xfId="3556" xr:uid="{00000000-0005-0000-0000-0000E40D0000}"/>
    <cellStyle name="Currency 2 4 5 10" xfId="3557" xr:uid="{00000000-0005-0000-0000-0000E50D0000}"/>
    <cellStyle name="Currency 2 4 5 10 2" xfId="3558" xr:uid="{00000000-0005-0000-0000-0000E60D0000}"/>
    <cellStyle name="Currency 2 4 5 10 2 2" xfId="3559" xr:uid="{00000000-0005-0000-0000-0000E70D0000}"/>
    <cellStyle name="Currency 2 4 5 10 3" xfId="3560" xr:uid="{00000000-0005-0000-0000-0000E80D0000}"/>
    <cellStyle name="Currency 2 4 5 11" xfId="3561" xr:uid="{00000000-0005-0000-0000-0000E90D0000}"/>
    <cellStyle name="Currency 2 4 5 11 2" xfId="3562" xr:uid="{00000000-0005-0000-0000-0000EA0D0000}"/>
    <cellStyle name="Currency 2 4 5 12" xfId="3563" xr:uid="{00000000-0005-0000-0000-0000EB0D0000}"/>
    <cellStyle name="Currency 2 4 5 12 2" xfId="3564" xr:uid="{00000000-0005-0000-0000-0000EC0D0000}"/>
    <cellStyle name="Currency 2 4 5 13" xfId="3565" xr:uid="{00000000-0005-0000-0000-0000ED0D0000}"/>
    <cellStyle name="Currency 2 4 5 14" xfId="3566" xr:uid="{00000000-0005-0000-0000-0000EE0D0000}"/>
    <cellStyle name="Currency 2 4 5 15" xfId="3567" xr:uid="{00000000-0005-0000-0000-0000EF0D0000}"/>
    <cellStyle name="Currency 2 4 5 2" xfId="3568" xr:uid="{00000000-0005-0000-0000-0000F00D0000}"/>
    <cellStyle name="Currency 2 4 5 2 2" xfId="3569" xr:uid="{00000000-0005-0000-0000-0000F10D0000}"/>
    <cellStyle name="Currency 2 4 5 2 2 2" xfId="3570" xr:uid="{00000000-0005-0000-0000-0000F20D0000}"/>
    <cellStyle name="Currency 2 4 5 2 2 3" xfId="3571" xr:uid="{00000000-0005-0000-0000-0000F30D0000}"/>
    <cellStyle name="Currency 2 4 5 2 2 3 2" xfId="3572" xr:uid="{00000000-0005-0000-0000-0000F40D0000}"/>
    <cellStyle name="Currency 2 4 5 2 2 3 3" xfId="3573" xr:uid="{00000000-0005-0000-0000-0000F50D0000}"/>
    <cellStyle name="Currency 2 4 5 2 2 4" xfId="3574" xr:uid="{00000000-0005-0000-0000-0000F60D0000}"/>
    <cellStyle name="Currency 2 4 5 2 2 4 2" xfId="3575" xr:uid="{00000000-0005-0000-0000-0000F70D0000}"/>
    <cellStyle name="Currency 2 4 5 2 2 4 2 2" xfId="3576" xr:uid="{00000000-0005-0000-0000-0000F80D0000}"/>
    <cellStyle name="Currency 2 4 5 2 2 4 3" xfId="3577" xr:uid="{00000000-0005-0000-0000-0000F90D0000}"/>
    <cellStyle name="Currency 2 4 5 2 2 5" xfId="3578" xr:uid="{00000000-0005-0000-0000-0000FA0D0000}"/>
    <cellStyle name="Currency 2 4 5 2 2 5 2" xfId="3579" xr:uid="{00000000-0005-0000-0000-0000FB0D0000}"/>
    <cellStyle name="Currency 2 4 5 2 2 5 2 2" xfId="3580" xr:uid="{00000000-0005-0000-0000-0000FC0D0000}"/>
    <cellStyle name="Currency 2 4 5 2 2 5 3" xfId="3581" xr:uid="{00000000-0005-0000-0000-0000FD0D0000}"/>
    <cellStyle name="Currency 2 4 5 2 2 6" xfId="3582" xr:uid="{00000000-0005-0000-0000-0000FE0D0000}"/>
    <cellStyle name="Currency 2 4 5 2 2 6 2" xfId="3583" xr:uid="{00000000-0005-0000-0000-0000FF0D0000}"/>
    <cellStyle name="Currency 2 4 5 2 2 6 2 2" xfId="3584" xr:uid="{00000000-0005-0000-0000-0000000E0000}"/>
    <cellStyle name="Currency 2 4 5 2 2 6 3" xfId="3585" xr:uid="{00000000-0005-0000-0000-0000010E0000}"/>
    <cellStyle name="Currency 2 4 5 2 2 7" xfId="3586" xr:uid="{00000000-0005-0000-0000-0000020E0000}"/>
    <cellStyle name="Currency 2 4 5 2 2 7 2" xfId="3587" xr:uid="{00000000-0005-0000-0000-0000030E0000}"/>
    <cellStyle name="Currency 2 4 5 2 2 8" xfId="3588" xr:uid="{00000000-0005-0000-0000-0000040E0000}"/>
    <cellStyle name="Currency 2 4 5 2 2 8 2" xfId="3589" xr:uid="{00000000-0005-0000-0000-0000050E0000}"/>
    <cellStyle name="Currency 2 4 5 2 2 9" xfId="3590" xr:uid="{00000000-0005-0000-0000-0000060E0000}"/>
    <cellStyle name="Currency 2 4 5 2 3" xfId="3591" xr:uid="{00000000-0005-0000-0000-0000070E0000}"/>
    <cellStyle name="Currency 2 4 5 2 3 2" xfId="3592" xr:uid="{00000000-0005-0000-0000-0000080E0000}"/>
    <cellStyle name="Currency 2 4 5 2 3 3" xfId="3593" xr:uid="{00000000-0005-0000-0000-0000090E0000}"/>
    <cellStyle name="Currency 2 4 5 2 3 3 2" xfId="3594" xr:uid="{00000000-0005-0000-0000-00000A0E0000}"/>
    <cellStyle name="Currency 2 4 5 2 3 3 3" xfId="3595" xr:uid="{00000000-0005-0000-0000-00000B0E0000}"/>
    <cellStyle name="Currency 2 4 5 2 3 4" xfId="3596" xr:uid="{00000000-0005-0000-0000-00000C0E0000}"/>
    <cellStyle name="Currency 2 4 5 2 3 4 2" xfId="3597" xr:uid="{00000000-0005-0000-0000-00000D0E0000}"/>
    <cellStyle name="Currency 2 4 5 2 3 4 2 2" xfId="3598" xr:uid="{00000000-0005-0000-0000-00000E0E0000}"/>
    <cellStyle name="Currency 2 4 5 2 3 4 3" xfId="3599" xr:uid="{00000000-0005-0000-0000-00000F0E0000}"/>
    <cellStyle name="Currency 2 4 5 2 3 5" xfId="3600" xr:uid="{00000000-0005-0000-0000-0000100E0000}"/>
    <cellStyle name="Currency 2 4 5 2 3 5 2" xfId="3601" xr:uid="{00000000-0005-0000-0000-0000110E0000}"/>
    <cellStyle name="Currency 2 4 5 2 3 5 2 2" xfId="3602" xr:uid="{00000000-0005-0000-0000-0000120E0000}"/>
    <cellStyle name="Currency 2 4 5 2 3 5 3" xfId="3603" xr:uid="{00000000-0005-0000-0000-0000130E0000}"/>
    <cellStyle name="Currency 2 4 5 2 3 6" xfId="3604" xr:uid="{00000000-0005-0000-0000-0000140E0000}"/>
    <cellStyle name="Currency 2 4 5 2 3 6 2" xfId="3605" xr:uid="{00000000-0005-0000-0000-0000150E0000}"/>
    <cellStyle name="Currency 2 4 5 2 3 6 2 2" xfId="3606" xr:uid="{00000000-0005-0000-0000-0000160E0000}"/>
    <cellStyle name="Currency 2 4 5 2 3 6 3" xfId="3607" xr:uid="{00000000-0005-0000-0000-0000170E0000}"/>
    <cellStyle name="Currency 2 4 5 2 3 7" xfId="3608" xr:uid="{00000000-0005-0000-0000-0000180E0000}"/>
    <cellStyle name="Currency 2 4 5 2 3 7 2" xfId="3609" xr:uid="{00000000-0005-0000-0000-0000190E0000}"/>
    <cellStyle name="Currency 2 4 5 2 3 8" xfId="3610" xr:uid="{00000000-0005-0000-0000-00001A0E0000}"/>
    <cellStyle name="Currency 2 4 5 2 3 8 2" xfId="3611" xr:uid="{00000000-0005-0000-0000-00001B0E0000}"/>
    <cellStyle name="Currency 2 4 5 2 3 9" xfId="3612" xr:uid="{00000000-0005-0000-0000-00001C0E0000}"/>
    <cellStyle name="Currency 2 4 5 2 4" xfId="3613" xr:uid="{00000000-0005-0000-0000-00001D0E0000}"/>
    <cellStyle name="Currency 2 4 5 2 4 2" xfId="3614" xr:uid="{00000000-0005-0000-0000-00001E0E0000}"/>
    <cellStyle name="Currency 2 4 5 2 4 3" xfId="3615" xr:uid="{00000000-0005-0000-0000-00001F0E0000}"/>
    <cellStyle name="Currency 2 4 5 2 4 3 2" xfId="3616" xr:uid="{00000000-0005-0000-0000-0000200E0000}"/>
    <cellStyle name="Currency 2 4 5 2 4 3 2 2" xfId="3617" xr:uid="{00000000-0005-0000-0000-0000210E0000}"/>
    <cellStyle name="Currency 2 4 5 2 4 3 3" xfId="3618" xr:uid="{00000000-0005-0000-0000-0000220E0000}"/>
    <cellStyle name="Currency 2 4 5 2 4 4" xfId="3619" xr:uid="{00000000-0005-0000-0000-0000230E0000}"/>
    <cellStyle name="Currency 2 4 5 2 4 4 2" xfId="3620" xr:uid="{00000000-0005-0000-0000-0000240E0000}"/>
    <cellStyle name="Currency 2 4 5 2 4 4 2 2" xfId="3621" xr:uid="{00000000-0005-0000-0000-0000250E0000}"/>
    <cellStyle name="Currency 2 4 5 2 4 4 3" xfId="3622" xr:uid="{00000000-0005-0000-0000-0000260E0000}"/>
    <cellStyle name="Currency 2 4 5 2 4 5" xfId="3623" xr:uid="{00000000-0005-0000-0000-0000270E0000}"/>
    <cellStyle name="Currency 2 4 5 2 4 5 2" xfId="3624" xr:uid="{00000000-0005-0000-0000-0000280E0000}"/>
    <cellStyle name="Currency 2 4 5 2 4 5 2 2" xfId="3625" xr:uid="{00000000-0005-0000-0000-0000290E0000}"/>
    <cellStyle name="Currency 2 4 5 2 4 5 3" xfId="3626" xr:uid="{00000000-0005-0000-0000-00002A0E0000}"/>
    <cellStyle name="Currency 2 4 5 2 4 6" xfId="3627" xr:uid="{00000000-0005-0000-0000-00002B0E0000}"/>
    <cellStyle name="Currency 2 4 5 2 4 6 2" xfId="3628" xr:uid="{00000000-0005-0000-0000-00002C0E0000}"/>
    <cellStyle name="Currency 2 4 5 2 4 7" xfId="3629" xr:uid="{00000000-0005-0000-0000-00002D0E0000}"/>
    <cellStyle name="Currency 2 4 5 2 4 7 2" xfId="3630" xr:uid="{00000000-0005-0000-0000-00002E0E0000}"/>
    <cellStyle name="Currency 2 4 5 2 4 8" xfId="3631" xr:uid="{00000000-0005-0000-0000-00002F0E0000}"/>
    <cellStyle name="Currency 2 4 5 2 4 9" xfId="3632" xr:uid="{00000000-0005-0000-0000-0000300E0000}"/>
    <cellStyle name="Currency 2 4 5 2 5" xfId="3633" xr:uid="{00000000-0005-0000-0000-0000310E0000}"/>
    <cellStyle name="Currency 2 4 5 2 5 2" xfId="3634" xr:uid="{00000000-0005-0000-0000-0000320E0000}"/>
    <cellStyle name="Currency 2 4 5 2 5 3" xfId="3635" xr:uid="{00000000-0005-0000-0000-0000330E0000}"/>
    <cellStyle name="Currency 2 4 5 2 6" xfId="3636" xr:uid="{00000000-0005-0000-0000-0000340E0000}"/>
    <cellStyle name="Currency 2 4 5 2 6 2" xfId="3637" xr:uid="{00000000-0005-0000-0000-0000350E0000}"/>
    <cellStyle name="Currency 2 4 5 2 6 2 2" xfId="3638" xr:uid="{00000000-0005-0000-0000-0000360E0000}"/>
    <cellStyle name="Currency 2 4 5 2 6 2 2 2" xfId="3639" xr:uid="{00000000-0005-0000-0000-0000370E0000}"/>
    <cellStyle name="Currency 2 4 5 2 6 2 3" xfId="3640" xr:uid="{00000000-0005-0000-0000-0000380E0000}"/>
    <cellStyle name="Currency 2 4 5 2 6 3" xfId="3641" xr:uid="{00000000-0005-0000-0000-0000390E0000}"/>
    <cellStyle name="Currency 2 4 5 2 6 3 2" xfId="3642" xr:uid="{00000000-0005-0000-0000-00003A0E0000}"/>
    <cellStyle name="Currency 2 4 5 2 6 3 2 2" xfId="3643" xr:uid="{00000000-0005-0000-0000-00003B0E0000}"/>
    <cellStyle name="Currency 2 4 5 2 6 3 3" xfId="3644" xr:uid="{00000000-0005-0000-0000-00003C0E0000}"/>
    <cellStyle name="Currency 2 4 5 2 6 4" xfId="3645" xr:uid="{00000000-0005-0000-0000-00003D0E0000}"/>
    <cellStyle name="Currency 2 4 5 2 6 4 2" xfId="3646" xr:uid="{00000000-0005-0000-0000-00003E0E0000}"/>
    <cellStyle name="Currency 2 4 5 2 6 4 2 2" xfId="3647" xr:uid="{00000000-0005-0000-0000-00003F0E0000}"/>
    <cellStyle name="Currency 2 4 5 2 6 4 3" xfId="3648" xr:uid="{00000000-0005-0000-0000-0000400E0000}"/>
    <cellStyle name="Currency 2 4 5 2 6 5" xfId="3649" xr:uid="{00000000-0005-0000-0000-0000410E0000}"/>
    <cellStyle name="Currency 2 4 5 2 6 5 2" xfId="3650" xr:uid="{00000000-0005-0000-0000-0000420E0000}"/>
    <cellStyle name="Currency 2 4 5 2 6 6" xfId="3651" xr:uid="{00000000-0005-0000-0000-0000430E0000}"/>
    <cellStyle name="Currency 2 4 5 2 6 6 2" xfId="3652" xr:uid="{00000000-0005-0000-0000-0000440E0000}"/>
    <cellStyle name="Currency 2 4 5 2 6 7" xfId="3653" xr:uid="{00000000-0005-0000-0000-0000450E0000}"/>
    <cellStyle name="Currency 2 4 5 2 7" xfId="3654" xr:uid="{00000000-0005-0000-0000-0000460E0000}"/>
    <cellStyle name="Currency 2 4 5 2 7 2" xfId="3655" xr:uid="{00000000-0005-0000-0000-0000470E0000}"/>
    <cellStyle name="Currency 2 4 5 2 7 2 2" xfId="3656" xr:uid="{00000000-0005-0000-0000-0000480E0000}"/>
    <cellStyle name="Currency 2 4 5 2 7 3" xfId="3657" xr:uid="{00000000-0005-0000-0000-0000490E0000}"/>
    <cellStyle name="Currency 2 4 5 2 8" xfId="3658" xr:uid="{00000000-0005-0000-0000-00004A0E0000}"/>
    <cellStyle name="Currency 2 4 5 2 8 2" xfId="3659" xr:uid="{00000000-0005-0000-0000-00004B0E0000}"/>
    <cellStyle name="Currency 2 4 5 2 8 2 2" xfId="3660" xr:uid="{00000000-0005-0000-0000-00004C0E0000}"/>
    <cellStyle name="Currency 2 4 5 2 8 3" xfId="3661" xr:uid="{00000000-0005-0000-0000-00004D0E0000}"/>
    <cellStyle name="Currency 2 4 5 3" xfId="3662" xr:uid="{00000000-0005-0000-0000-00004E0E0000}"/>
    <cellStyle name="Currency 2 4 5 3 10" xfId="3663" xr:uid="{00000000-0005-0000-0000-00004F0E0000}"/>
    <cellStyle name="Currency 2 4 5 3 2" xfId="3664" xr:uid="{00000000-0005-0000-0000-0000500E0000}"/>
    <cellStyle name="Currency 2 4 5 3 2 2" xfId="3665" xr:uid="{00000000-0005-0000-0000-0000510E0000}"/>
    <cellStyle name="Currency 2 4 5 3 2 3" xfId="3666" xr:uid="{00000000-0005-0000-0000-0000520E0000}"/>
    <cellStyle name="Currency 2 4 5 3 2 3 2" xfId="3667" xr:uid="{00000000-0005-0000-0000-0000530E0000}"/>
    <cellStyle name="Currency 2 4 5 3 2 3 3" xfId="3668" xr:uid="{00000000-0005-0000-0000-0000540E0000}"/>
    <cellStyle name="Currency 2 4 5 3 2 4" xfId="3669" xr:uid="{00000000-0005-0000-0000-0000550E0000}"/>
    <cellStyle name="Currency 2 4 5 3 2 4 2" xfId="3670" xr:uid="{00000000-0005-0000-0000-0000560E0000}"/>
    <cellStyle name="Currency 2 4 5 3 2 4 2 2" xfId="3671" xr:uid="{00000000-0005-0000-0000-0000570E0000}"/>
    <cellStyle name="Currency 2 4 5 3 2 4 3" xfId="3672" xr:uid="{00000000-0005-0000-0000-0000580E0000}"/>
    <cellStyle name="Currency 2 4 5 3 2 5" xfId="3673" xr:uid="{00000000-0005-0000-0000-0000590E0000}"/>
    <cellStyle name="Currency 2 4 5 3 2 5 2" xfId="3674" xr:uid="{00000000-0005-0000-0000-00005A0E0000}"/>
    <cellStyle name="Currency 2 4 5 3 2 5 2 2" xfId="3675" xr:uid="{00000000-0005-0000-0000-00005B0E0000}"/>
    <cellStyle name="Currency 2 4 5 3 2 5 3" xfId="3676" xr:uid="{00000000-0005-0000-0000-00005C0E0000}"/>
    <cellStyle name="Currency 2 4 5 3 2 6" xfId="3677" xr:uid="{00000000-0005-0000-0000-00005D0E0000}"/>
    <cellStyle name="Currency 2 4 5 3 2 6 2" xfId="3678" xr:uid="{00000000-0005-0000-0000-00005E0E0000}"/>
    <cellStyle name="Currency 2 4 5 3 2 6 2 2" xfId="3679" xr:uid="{00000000-0005-0000-0000-00005F0E0000}"/>
    <cellStyle name="Currency 2 4 5 3 2 6 3" xfId="3680" xr:uid="{00000000-0005-0000-0000-0000600E0000}"/>
    <cellStyle name="Currency 2 4 5 3 2 7" xfId="3681" xr:uid="{00000000-0005-0000-0000-0000610E0000}"/>
    <cellStyle name="Currency 2 4 5 3 2 7 2" xfId="3682" xr:uid="{00000000-0005-0000-0000-0000620E0000}"/>
    <cellStyle name="Currency 2 4 5 3 2 8" xfId="3683" xr:uid="{00000000-0005-0000-0000-0000630E0000}"/>
    <cellStyle name="Currency 2 4 5 3 2 8 2" xfId="3684" xr:uid="{00000000-0005-0000-0000-0000640E0000}"/>
    <cellStyle name="Currency 2 4 5 3 2 9" xfId="3685" xr:uid="{00000000-0005-0000-0000-0000650E0000}"/>
    <cellStyle name="Currency 2 4 5 3 3" xfId="3686" xr:uid="{00000000-0005-0000-0000-0000660E0000}"/>
    <cellStyle name="Currency 2 4 5 3 4" xfId="3687" xr:uid="{00000000-0005-0000-0000-0000670E0000}"/>
    <cellStyle name="Currency 2 4 5 3 4 2" xfId="3688" xr:uid="{00000000-0005-0000-0000-0000680E0000}"/>
    <cellStyle name="Currency 2 4 5 3 4 3" xfId="3689" xr:uid="{00000000-0005-0000-0000-0000690E0000}"/>
    <cellStyle name="Currency 2 4 5 3 5" xfId="3690" xr:uid="{00000000-0005-0000-0000-00006A0E0000}"/>
    <cellStyle name="Currency 2 4 5 3 5 2" xfId="3691" xr:uid="{00000000-0005-0000-0000-00006B0E0000}"/>
    <cellStyle name="Currency 2 4 5 3 5 2 2" xfId="3692" xr:uid="{00000000-0005-0000-0000-00006C0E0000}"/>
    <cellStyle name="Currency 2 4 5 3 5 3" xfId="3693" xr:uid="{00000000-0005-0000-0000-00006D0E0000}"/>
    <cellStyle name="Currency 2 4 5 3 6" xfId="3694" xr:uid="{00000000-0005-0000-0000-00006E0E0000}"/>
    <cellStyle name="Currency 2 4 5 3 6 2" xfId="3695" xr:uid="{00000000-0005-0000-0000-00006F0E0000}"/>
    <cellStyle name="Currency 2 4 5 3 6 2 2" xfId="3696" xr:uid="{00000000-0005-0000-0000-0000700E0000}"/>
    <cellStyle name="Currency 2 4 5 3 6 3" xfId="3697" xr:uid="{00000000-0005-0000-0000-0000710E0000}"/>
    <cellStyle name="Currency 2 4 5 3 7" xfId="3698" xr:uid="{00000000-0005-0000-0000-0000720E0000}"/>
    <cellStyle name="Currency 2 4 5 3 7 2" xfId="3699" xr:uid="{00000000-0005-0000-0000-0000730E0000}"/>
    <cellStyle name="Currency 2 4 5 3 7 2 2" xfId="3700" xr:uid="{00000000-0005-0000-0000-0000740E0000}"/>
    <cellStyle name="Currency 2 4 5 3 7 3" xfId="3701" xr:uid="{00000000-0005-0000-0000-0000750E0000}"/>
    <cellStyle name="Currency 2 4 5 3 8" xfId="3702" xr:uid="{00000000-0005-0000-0000-0000760E0000}"/>
    <cellStyle name="Currency 2 4 5 3 8 2" xfId="3703" xr:uid="{00000000-0005-0000-0000-0000770E0000}"/>
    <cellStyle name="Currency 2 4 5 3 9" xfId="3704" xr:uid="{00000000-0005-0000-0000-0000780E0000}"/>
    <cellStyle name="Currency 2 4 5 3 9 2" xfId="3705" xr:uid="{00000000-0005-0000-0000-0000790E0000}"/>
    <cellStyle name="Currency 2 4 5 4" xfId="3706" xr:uid="{00000000-0005-0000-0000-00007A0E0000}"/>
    <cellStyle name="Currency 2 4 5 4 2" xfId="3707" xr:uid="{00000000-0005-0000-0000-00007B0E0000}"/>
    <cellStyle name="Currency 2 4 5 4 2 10" xfId="3708" xr:uid="{00000000-0005-0000-0000-00007C0E0000}"/>
    <cellStyle name="Currency 2 4 5 4 2 2" xfId="3709" xr:uid="{00000000-0005-0000-0000-00007D0E0000}"/>
    <cellStyle name="Currency 2 4 5 4 2 3" xfId="3710" xr:uid="{00000000-0005-0000-0000-00007E0E0000}"/>
    <cellStyle name="Currency 2 4 5 4 2 4" xfId="3711" xr:uid="{00000000-0005-0000-0000-00007F0E0000}"/>
    <cellStyle name="Currency 2 4 5 4 2 4 2" xfId="3712" xr:uid="{00000000-0005-0000-0000-0000800E0000}"/>
    <cellStyle name="Currency 2 4 5 4 2 4 2 2" xfId="3713" xr:uid="{00000000-0005-0000-0000-0000810E0000}"/>
    <cellStyle name="Currency 2 4 5 4 2 4 3" xfId="3714" xr:uid="{00000000-0005-0000-0000-0000820E0000}"/>
    <cellStyle name="Currency 2 4 5 4 2 5" xfId="3715" xr:uid="{00000000-0005-0000-0000-0000830E0000}"/>
    <cellStyle name="Currency 2 4 5 4 2 5 2" xfId="3716" xr:uid="{00000000-0005-0000-0000-0000840E0000}"/>
    <cellStyle name="Currency 2 4 5 4 2 5 2 2" xfId="3717" xr:uid="{00000000-0005-0000-0000-0000850E0000}"/>
    <cellStyle name="Currency 2 4 5 4 2 5 3" xfId="3718" xr:uid="{00000000-0005-0000-0000-0000860E0000}"/>
    <cellStyle name="Currency 2 4 5 4 2 6" xfId="3719" xr:uid="{00000000-0005-0000-0000-0000870E0000}"/>
    <cellStyle name="Currency 2 4 5 4 2 6 2" xfId="3720" xr:uid="{00000000-0005-0000-0000-0000880E0000}"/>
    <cellStyle name="Currency 2 4 5 4 2 6 2 2" xfId="3721" xr:uid="{00000000-0005-0000-0000-0000890E0000}"/>
    <cellStyle name="Currency 2 4 5 4 2 6 3" xfId="3722" xr:uid="{00000000-0005-0000-0000-00008A0E0000}"/>
    <cellStyle name="Currency 2 4 5 4 2 7" xfId="3723" xr:uid="{00000000-0005-0000-0000-00008B0E0000}"/>
    <cellStyle name="Currency 2 4 5 4 2 7 2" xfId="3724" xr:uid="{00000000-0005-0000-0000-00008C0E0000}"/>
    <cellStyle name="Currency 2 4 5 4 2 8" xfId="3725" xr:uid="{00000000-0005-0000-0000-00008D0E0000}"/>
    <cellStyle name="Currency 2 4 5 4 2 8 2" xfId="3726" xr:uid="{00000000-0005-0000-0000-00008E0E0000}"/>
    <cellStyle name="Currency 2 4 5 4 2 9" xfId="3727" xr:uid="{00000000-0005-0000-0000-00008F0E0000}"/>
    <cellStyle name="Currency 2 4 5 4 3" xfId="3728" xr:uid="{00000000-0005-0000-0000-0000900E0000}"/>
    <cellStyle name="Currency 2 4 5 4 4" xfId="3729" xr:uid="{00000000-0005-0000-0000-0000910E0000}"/>
    <cellStyle name="Currency 2 4 5 4 4 2" xfId="3730" xr:uid="{00000000-0005-0000-0000-0000920E0000}"/>
    <cellStyle name="Currency 2 4 5 4 4 2 2" xfId="3731" xr:uid="{00000000-0005-0000-0000-0000930E0000}"/>
    <cellStyle name="Currency 2 4 5 4 4 3" xfId="3732" xr:uid="{00000000-0005-0000-0000-0000940E0000}"/>
    <cellStyle name="Currency 2 4 5 4 5" xfId="3733" xr:uid="{00000000-0005-0000-0000-0000950E0000}"/>
    <cellStyle name="Currency 2 4 5 4 5 2" xfId="3734" xr:uid="{00000000-0005-0000-0000-0000960E0000}"/>
    <cellStyle name="Currency 2 4 5 4 5 2 2" xfId="3735" xr:uid="{00000000-0005-0000-0000-0000970E0000}"/>
    <cellStyle name="Currency 2 4 5 4 5 3" xfId="3736" xr:uid="{00000000-0005-0000-0000-0000980E0000}"/>
    <cellStyle name="Currency 2 4 5 5" xfId="3737" xr:uid="{00000000-0005-0000-0000-0000990E0000}"/>
    <cellStyle name="Currency 2 4 5 5 2" xfId="3738" xr:uid="{00000000-0005-0000-0000-00009A0E0000}"/>
    <cellStyle name="Currency 2 4 5 5 3" xfId="3739" xr:uid="{00000000-0005-0000-0000-00009B0E0000}"/>
    <cellStyle name="Currency 2 4 5 5 3 2" xfId="3740" xr:uid="{00000000-0005-0000-0000-00009C0E0000}"/>
    <cellStyle name="Currency 2 4 5 5 3 3" xfId="3741" xr:uid="{00000000-0005-0000-0000-00009D0E0000}"/>
    <cellStyle name="Currency 2 4 5 5 4" xfId="3742" xr:uid="{00000000-0005-0000-0000-00009E0E0000}"/>
    <cellStyle name="Currency 2 4 5 5 4 2" xfId="3743" xr:uid="{00000000-0005-0000-0000-00009F0E0000}"/>
    <cellStyle name="Currency 2 4 5 5 4 2 2" xfId="3744" xr:uid="{00000000-0005-0000-0000-0000A00E0000}"/>
    <cellStyle name="Currency 2 4 5 5 4 3" xfId="3745" xr:uid="{00000000-0005-0000-0000-0000A10E0000}"/>
    <cellStyle name="Currency 2 4 5 5 5" xfId="3746" xr:uid="{00000000-0005-0000-0000-0000A20E0000}"/>
    <cellStyle name="Currency 2 4 5 5 5 2" xfId="3747" xr:uid="{00000000-0005-0000-0000-0000A30E0000}"/>
    <cellStyle name="Currency 2 4 5 5 5 2 2" xfId="3748" xr:uid="{00000000-0005-0000-0000-0000A40E0000}"/>
    <cellStyle name="Currency 2 4 5 5 5 3" xfId="3749" xr:uid="{00000000-0005-0000-0000-0000A50E0000}"/>
    <cellStyle name="Currency 2 4 5 5 6" xfId="3750" xr:uid="{00000000-0005-0000-0000-0000A60E0000}"/>
    <cellStyle name="Currency 2 4 5 5 6 2" xfId="3751" xr:uid="{00000000-0005-0000-0000-0000A70E0000}"/>
    <cellStyle name="Currency 2 4 5 5 6 2 2" xfId="3752" xr:uid="{00000000-0005-0000-0000-0000A80E0000}"/>
    <cellStyle name="Currency 2 4 5 5 6 3" xfId="3753" xr:uid="{00000000-0005-0000-0000-0000A90E0000}"/>
    <cellStyle name="Currency 2 4 5 5 7" xfId="3754" xr:uid="{00000000-0005-0000-0000-0000AA0E0000}"/>
    <cellStyle name="Currency 2 4 5 5 7 2" xfId="3755" xr:uid="{00000000-0005-0000-0000-0000AB0E0000}"/>
    <cellStyle name="Currency 2 4 5 5 8" xfId="3756" xr:uid="{00000000-0005-0000-0000-0000AC0E0000}"/>
    <cellStyle name="Currency 2 4 5 5 8 2" xfId="3757" xr:uid="{00000000-0005-0000-0000-0000AD0E0000}"/>
    <cellStyle name="Currency 2 4 5 5 9" xfId="3758" xr:uid="{00000000-0005-0000-0000-0000AE0E0000}"/>
    <cellStyle name="Currency 2 4 5 6" xfId="3759" xr:uid="{00000000-0005-0000-0000-0000AF0E0000}"/>
    <cellStyle name="Currency 2 4 5 6 2" xfId="3760" xr:uid="{00000000-0005-0000-0000-0000B00E0000}"/>
    <cellStyle name="Currency 2 4 5 6 3" xfId="3761" xr:uid="{00000000-0005-0000-0000-0000B10E0000}"/>
    <cellStyle name="Currency 2 4 5 7" xfId="3762" xr:uid="{00000000-0005-0000-0000-0000B20E0000}"/>
    <cellStyle name="Currency 2 4 5 8" xfId="3763" xr:uid="{00000000-0005-0000-0000-0000B30E0000}"/>
    <cellStyle name="Currency 2 4 5 8 2" xfId="3764" xr:uid="{00000000-0005-0000-0000-0000B40E0000}"/>
    <cellStyle name="Currency 2 4 5 8 2 2" xfId="3765" xr:uid="{00000000-0005-0000-0000-0000B50E0000}"/>
    <cellStyle name="Currency 2 4 5 8 3" xfId="3766" xr:uid="{00000000-0005-0000-0000-0000B60E0000}"/>
    <cellStyle name="Currency 2 4 5 8 4" xfId="3767" xr:uid="{00000000-0005-0000-0000-0000B70E0000}"/>
    <cellStyle name="Currency 2 4 5 9" xfId="3768" xr:uid="{00000000-0005-0000-0000-0000B80E0000}"/>
    <cellStyle name="Currency 2 4 5 9 2" xfId="3769" xr:uid="{00000000-0005-0000-0000-0000B90E0000}"/>
    <cellStyle name="Currency 2 4 5 9 2 2" xfId="3770" xr:uid="{00000000-0005-0000-0000-0000BA0E0000}"/>
    <cellStyle name="Currency 2 4 5 9 3" xfId="3771" xr:uid="{00000000-0005-0000-0000-0000BB0E0000}"/>
    <cellStyle name="Currency 2 4 6" xfId="3772" xr:uid="{00000000-0005-0000-0000-0000BC0E0000}"/>
    <cellStyle name="Currency 2 4 6 2" xfId="3773" xr:uid="{00000000-0005-0000-0000-0000BD0E0000}"/>
    <cellStyle name="Currency 2 4 6 2 2" xfId="3774" xr:uid="{00000000-0005-0000-0000-0000BE0E0000}"/>
    <cellStyle name="Currency 2 4 6 2 3" xfId="3775" xr:uid="{00000000-0005-0000-0000-0000BF0E0000}"/>
    <cellStyle name="Currency 2 4 6 2 3 2" xfId="3776" xr:uid="{00000000-0005-0000-0000-0000C00E0000}"/>
    <cellStyle name="Currency 2 4 6 2 3 3" xfId="3777" xr:uid="{00000000-0005-0000-0000-0000C10E0000}"/>
    <cellStyle name="Currency 2 4 6 2 4" xfId="3778" xr:uid="{00000000-0005-0000-0000-0000C20E0000}"/>
    <cellStyle name="Currency 2 4 6 2 4 2" xfId="3779" xr:uid="{00000000-0005-0000-0000-0000C30E0000}"/>
    <cellStyle name="Currency 2 4 6 2 4 2 2" xfId="3780" xr:uid="{00000000-0005-0000-0000-0000C40E0000}"/>
    <cellStyle name="Currency 2 4 6 2 4 3" xfId="3781" xr:uid="{00000000-0005-0000-0000-0000C50E0000}"/>
    <cellStyle name="Currency 2 4 6 2 5" xfId="3782" xr:uid="{00000000-0005-0000-0000-0000C60E0000}"/>
    <cellStyle name="Currency 2 4 6 2 5 2" xfId="3783" xr:uid="{00000000-0005-0000-0000-0000C70E0000}"/>
    <cellStyle name="Currency 2 4 6 2 5 2 2" xfId="3784" xr:uid="{00000000-0005-0000-0000-0000C80E0000}"/>
    <cellStyle name="Currency 2 4 6 2 5 3" xfId="3785" xr:uid="{00000000-0005-0000-0000-0000C90E0000}"/>
    <cellStyle name="Currency 2 4 6 2 6" xfId="3786" xr:uid="{00000000-0005-0000-0000-0000CA0E0000}"/>
    <cellStyle name="Currency 2 4 6 2 6 2" xfId="3787" xr:uid="{00000000-0005-0000-0000-0000CB0E0000}"/>
    <cellStyle name="Currency 2 4 6 2 6 2 2" xfId="3788" xr:uid="{00000000-0005-0000-0000-0000CC0E0000}"/>
    <cellStyle name="Currency 2 4 6 2 6 3" xfId="3789" xr:uid="{00000000-0005-0000-0000-0000CD0E0000}"/>
    <cellStyle name="Currency 2 4 6 2 7" xfId="3790" xr:uid="{00000000-0005-0000-0000-0000CE0E0000}"/>
    <cellStyle name="Currency 2 4 6 2 7 2" xfId="3791" xr:uid="{00000000-0005-0000-0000-0000CF0E0000}"/>
    <cellStyle name="Currency 2 4 6 2 8" xfId="3792" xr:uid="{00000000-0005-0000-0000-0000D00E0000}"/>
    <cellStyle name="Currency 2 4 6 2 8 2" xfId="3793" xr:uid="{00000000-0005-0000-0000-0000D10E0000}"/>
    <cellStyle name="Currency 2 4 6 2 9" xfId="3794" xr:uid="{00000000-0005-0000-0000-0000D20E0000}"/>
    <cellStyle name="Currency 2 4 6 3" xfId="3795" xr:uid="{00000000-0005-0000-0000-0000D30E0000}"/>
    <cellStyle name="Currency 2 4 6 3 2" xfId="3796" xr:uid="{00000000-0005-0000-0000-0000D40E0000}"/>
    <cellStyle name="Currency 2 4 6 3 3" xfId="3797" xr:uid="{00000000-0005-0000-0000-0000D50E0000}"/>
    <cellStyle name="Currency 2 4 6 3 3 2" xfId="3798" xr:uid="{00000000-0005-0000-0000-0000D60E0000}"/>
    <cellStyle name="Currency 2 4 6 3 3 3" xfId="3799" xr:uid="{00000000-0005-0000-0000-0000D70E0000}"/>
    <cellStyle name="Currency 2 4 6 3 4" xfId="3800" xr:uid="{00000000-0005-0000-0000-0000D80E0000}"/>
    <cellStyle name="Currency 2 4 6 3 4 2" xfId="3801" xr:uid="{00000000-0005-0000-0000-0000D90E0000}"/>
    <cellStyle name="Currency 2 4 6 3 4 2 2" xfId="3802" xr:uid="{00000000-0005-0000-0000-0000DA0E0000}"/>
    <cellStyle name="Currency 2 4 6 3 4 3" xfId="3803" xr:uid="{00000000-0005-0000-0000-0000DB0E0000}"/>
    <cellStyle name="Currency 2 4 6 3 5" xfId="3804" xr:uid="{00000000-0005-0000-0000-0000DC0E0000}"/>
    <cellStyle name="Currency 2 4 6 3 5 2" xfId="3805" xr:uid="{00000000-0005-0000-0000-0000DD0E0000}"/>
    <cellStyle name="Currency 2 4 6 3 5 2 2" xfId="3806" xr:uid="{00000000-0005-0000-0000-0000DE0E0000}"/>
    <cellStyle name="Currency 2 4 6 3 5 3" xfId="3807" xr:uid="{00000000-0005-0000-0000-0000DF0E0000}"/>
    <cellStyle name="Currency 2 4 6 3 6" xfId="3808" xr:uid="{00000000-0005-0000-0000-0000E00E0000}"/>
    <cellStyle name="Currency 2 4 6 3 6 2" xfId="3809" xr:uid="{00000000-0005-0000-0000-0000E10E0000}"/>
    <cellStyle name="Currency 2 4 6 3 6 2 2" xfId="3810" xr:uid="{00000000-0005-0000-0000-0000E20E0000}"/>
    <cellStyle name="Currency 2 4 6 3 6 3" xfId="3811" xr:uid="{00000000-0005-0000-0000-0000E30E0000}"/>
    <cellStyle name="Currency 2 4 6 3 7" xfId="3812" xr:uid="{00000000-0005-0000-0000-0000E40E0000}"/>
    <cellStyle name="Currency 2 4 6 3 7 2" xfId="3813" xr:uid="{00000000-0005-0000-0000-0000E50E0000}"/>
    <cellStyle name="Currency 2 4 6 3 8" xfId="3814" xr:uid="{00000000-0005-0000-0000-0000E60E0000}"/>
    <cellStyle name="Currency 2 4 6 3 8 2" xfId="3815" xr:uid="{00000000-0005-0000-0000-0000E70E0000}"/>
    <cellStyle name="Currency 2 4 6 3 9" xfId="3816" xr:uid="{00000000-0005-0000-0000-0000E80E0000}"/>
    <cellStyle name="Currency 2 4 6 4" xfId="3817" xr:uid="{00000000-0005-0000-0000-0000E90E0000}"/>
    <cellStyle name="Currency 2 4 6 4 2" xfId="3818" xr:uid="{00000000-0005-0000-0000-0000EA0E0000}"/>
    <cellStyle name="Currency 2 4 6 4 3" xfId="3819" xr:uid="{00000000-0005-0000-0000-0000EB0E0000}"/>
    <cellStyle name="Currency 2 4 6 4 3 2" xfId="3820" xr:uid="{00000000-0005-0000-0000-0000EC0E0000}"/>
    <cellStyle name="Currency 2 4 6 4 3 2 2" xfId="3821" xr:uid="{00000000-0005-0000-0000-0000ED0E0000}"/>
    <cellStyle name="Currency 2 4 6 4 3 3" xfId="3822" xr:uid="{00000000-0005-0000-0000-0000EE0E0000}"/>
    <cellStyle name="Currency 2 4 6 4 4" xfId="3823" xr:uid="{00000000-0005-0000-0000-0000EF0E0000}"/>
    <cellStyle name="Currency 2 4 6 4 4 2" xfId="3824" xr:uid="{00000000-0005-0000-0000-0000F00E0000}"/>
    <cellStyle name="Currency 2 4 6 4 4 2 2" xfId="3825" xr:uid="{00000000-0005-0000-0000-0000F10E0000}"/>
    <cellStyle name="Currency 2 4 6 4 4 3" xfId="3826" xr:uid="{00000000-0005-0000-0000-0000F20E0000}"/>
    <cellStyle name="Currency 2 4 6 4 5" xfId="3827" xr:uid="{00000000-0005-0000-0000-0000F30E0000}"/>
    <cellStyle name="Currency 2 4 6 4 5 2" xfId="3828" xr:uid="{00000000-0005-0000-0000-0000F40E0000}"/>
    <cellStyle name="Currency 2 4 6 4 5 2 2" xfId="3829" xr:uid="{00000000-0005-0000-0000-0000F50E0000}"/>
    <cellStyle name="Currency 2 4 6 4 5 3" xfId="3830" xr:uid="{00000000-0005-0000-0000-0000F60E0000}"/>
    <cellStyle name="Currency 2 4 6 4 6" xfId="3831" xr:uid="{00000000-0005-0000-0000-0000F70E0000}"/>
    <cellStyle name="Currency 2 4 6 4 6 2" xfId="3832" xr:uid="{00000000-0005-0000-0000-0000F80E0000}"/>
    <cellStyle name="Currency 2 4 6 4 7" xfId="3833" xr:uid="{00000000-0005-0000-0000-0000F90E0000}"/>
    <cellStyle name="Currency 2 4 6 4 7 2" xfId="3834" xr:uid="{00000000-0005-0000-0000-0000FA0E0000}"/>
    <cellStyle name="Currency 2 4 6 4 8" xfId="3835" xr:uid="{00000000-0005-0000-0000-0000FB0E0000}"/>
    <cellStyle name="Currency 2 4 6 4 9" xfId="3836" xr:uid="{00000000-0005-0000-0000-0000FC0E0000}"/>
    <cellStyle name="Currency 2 4 6 5" xfId="3837" xr:uid="{00000000-0005-0000-0000-0000FD0E0000}"/>
    <cellStyle name="Currency 2 4 6 5 2" xfId="3838" xr:uid="{00000000-0005-0000-0000-0000FE0E0000}"/>
    <cellStyle name="Currency 2 4 6 5 3" xfId="3839" xr:uid="{00000000-0005-0000-0000-0000FF0E0000}"/>
    <cellStyle name="Currency 2 4 6 6" xfId="3840" xr:uid="{00000000-0005-0000-0000-0000000F0000}"/>
    <cellStyle name="Currency 2 4 6 6 2" xfId="3841" xr:uid="{00000000-0005-0000-0000-0000010F0000}"/>
    <cellStyle name="Currency 2 4 6 6 2 2" xfId="3842" xr:uid="{00000000-0005-0000-0000-0000020F0000}"/>
    <cellStyle name="Currency 2 4 6 6 2 2 2" xfId="3843" xr:uid="{00000000-0005-0000-0000-0000030F0000}"/>
    <cellStyle name="Currency 2 4 6 6 2 3" xfId="3844" xr:uid="{00000000-0005-0000-0000-0000040F0000}"/>
    <cellStyle name="Currency 2 4 6 6 3" xfId="3845" xr:uid="{00000000-0005-0000-0000-0000050F0000}"/>
    <cellStyle name="Currency 2 4 6 6 3 2" xfId="3846" xr:uid="{00000000-0005-0000-0000-0000060F0000}"/>
    <cellStyle name="Currency 2 4 6 6 3 2 2" xfId="3847" xr:uid="{00000000-0005-0000-0000-0000070F0000}"/>
    <cellStyle name="Currency 2 4 6 6 3 3" xfId="3848" xr:uid="{00000000-0005-0000-0000-0000080F0000}"/>
    <cellStyle name="Currency 2 4 6 6 4" xfId="3849" xr:uid="{00000000-0005-0000-0000-0000090F0000}"/>
    <cellStyle name="Currency 2 4 6 6 4 2" xfId="3850" xr:uid="{00000000-0005-0000-0000-00000A0F0000}"/>
    <cellStyle name="Currency 2 4 6 6 4 2 2" xfId="3851" xr:uid="{00000000-0005-0000-0000-00000B0F0000}"/>
    <cellStyle name="Currency 2 4 6 6 4 3" xfId="3852" xr:uid="{00000000-0005-0000-0000-00000C0F0000}"/>
    <cellStyle name="Currency 2 4 6 6 5" xfId="3853" xr:uid="{00000000-0005-0000-0000-00000D0F0000}"/>
    <cellStyle name="Currency 2 4 6 6 5 2" xfId="3854" xr:uid="{00000000-0005-0000-0000-00000E0F0000}"/>
    <cellStyle name="Currency 2 4 6 6 6" xfId="3855" xr:uid="{00000000-0005-0000-0000-00000F0F0000}"/>
    <cellStyle name="Currency 2 4 6 6 6 2" xfId="3856" xr:uid="{00000000-0005-0000-0000-0000100F0000}"/>
    <cellStyle name="Currency 2 4 6 6 7" xfId="3857" xr:uid="{00000000-0005-0000-0000-0000110F0000}"/>
    <cellStyle name="Currency 2 4 6 7" xfId="3858" xr:uid="{00000000-0005-0000-0000-0000120F0000}"/>
    <cellStyle name="Currency 2 4 6 7 2" xfId="3859" xr:uid="{00000000-0005-0000-0000-0000130F0000}"/>
    <cellStyle name="Currency 2 4 6 7 2 2" xfId="3860" xr:uid="{00000000-0005-0000-0000-0000140F0000}"/>
    <cellStyle name="Currency 2 4 6 7 3" xfId="3861" xr:uid="{00000000-0005-0000-0000-0000150F0000}"/>
    <cellStyle name="Currency 2 4 6 8" xfId="3862" xr:uid="{00000000-0005-0000-0000-0000160F0000}"/>
    <cellStyle name="Currency 2 4 6 8 2" xfId="3863" xr:uid="{00000000-0005-0000-0000-0000170F0000}"/>
    <cellStyle name="Currency 2 4 6 8 2 2" xfId="3864" xr:uid="{00000000-0005-0000-0000-0000180F0000}"/>
    <cellStyle name="Currency 2 4 6 8 3" xfId="3865" xr:uid="{00000000-0005-0000-0000-0000190F0000}"/>
    <cellStyle name="Currency 2 4 7" xfId="3866" xr:uid="{00000000-0005-0000-0000-00001A0F0000}"/>
    <cellStyle name="Currency 2 4 7 10" xfId="3867" xr:uid="{00000000-0005-0000-0000-00001B0F0000}"/>
    <cellStyle name="Currency 2 4 7 2" xfId="3868" xr:uid="{00000000-0005-0000-0000-00001C0F0000}"/>
    <cellStyle name="Currency 2 4 7 2 2" xfId="3869" xr:uid="{00000000-0005-0000-0000-00001D0F0000}"/>
    <cellStyle name="Currency 2 4 7 2 3" xfId="3870" xr:uid="{00000000-0005-0000-0000-00001E0F0000}"/>
    <cellStyle name="Currency 2 4 7 2 3 2" xfId="3871" xr:uid="{00000000-0005-0000-0000-00001F0F0000}"/>
    <cellStyle name="Currency 2 4 7 2 3 3" xfId="3872" xr:uid="{00000000-0005-0000-0000-0000200F0000}"/>
    <cellStyle name="Currency 2 4 7 2 4" xfId="3873" xr:uid="{00000000-0005-0000-0000-0000210F0000}"/>
    <cellStyle name="Currency 2 4 7 2 4 2" xfId="3874" xr:uid="{00000000-0005-0000-0000-0000220F0000}"/>
    <cellStyle name="Currency 2 4 7 2 4 2 2" xfId="3875" xr:uid="{00000000-0005-0000-0000-0000230F0000}"/>
    <cellStyle name="Currency 2 4 7 2 4 3" xfId="3876" xr:uid="{00000000-0005-0000-0000-0000240F0000}"/>
    <cellStyle name="Currency 2 4 7 2 5" xfId="3877" xr:uid="{00000000-0005-0000-0000-0000250F0000}"/>
    <cellStyle name="Currency 2 4 7 2 5 2" xfId="3878" xr:uid="{00000000-0005-0000-0000-0000260F0000}"/>
    <cellStyle name="Currency 2 4 7 2 5 2 2" xfId="3879" xr:uid="{00000000-0005-0000-0000-0000270F0000}"/>
    <cellStyle name="Currency 2 4 7 2 5 3" xfId="3880" xr:uid="{00000000-0005-0000-0000-0000280F0000}"/>
    <cellStyle name="Currency 2 4 7 2 6" xfId="3881" xr:uid="{00000000-0005-0000-0000-0000290F0000}"/>
    <cellStyle name="Currency 2 4 7 2 6 2" xfId="3882" xr:uid="{00000000-0005-0000-0000-00002A0F0000}"/>
    <cellStyle name="Currency 2 4 7 2 6 2 2" xfId="3883" xr:uid="{00000000-0005-0000-0000-00002B0F0000}"/>
    <cellStyle name="Currency 2 4 7 2 6 3" xfId="3884" xr:uid="{00000000-0005-0000-0000-00002C0F0000}"/>
    <cellStyle name="Currency 2 4 7 2 7" xfId="3885" xr:uid="{00000000-0005-0000-0000-00002D0F0000}"/>
    <cellStyle name="Currency 2 4 7 2 7 2" xfId="3886" xr:uid="{00000000-0005-0000-0000-00002E0F0000}"/>
    <cellStyle name="Currency 2 4 7 2 8" xfId="3887" xr:uid="{00000000-0005-0000-0000-00002F0F0000}"/>
    <cellStyle name="Currency 2 4 7 2 8 2" xfId="3888" xr:uid="{00000000-0005-0000-0000-0000300F0000}"/>
    <cellStyle name="Currency 2 4 7 2 9" xfId="3889" xr:uid="{00000000-0005-0000-0000-0000310F0000}"/>
    <cellStyle name="Currency 2 4 7 3" xfId="3890" xr:uid="{00000000-0005-0000-0000-0000320F0000}"/>
    <cellStyle name="Currency 2 4 7 4" xfId="3891" xr:uid="{00000000-0005-0000-0000-0000330F0000}"/>
    <cellStyle name="Currency 2 4 7 4 2" xfId="3892" xr:uid="{00000000-0005-0000-0000-0000340F0000}"/>
    <cellStyle name="Currency 2 4 7 4 3" xfId="3893" xr:uid="{00000000-0005-0000-0000-0000350F0000}"/>
    <cellStyle name="Currency 2 4 7 5" xfId="3894" xr:uid="{00000000-0005-0000-0000-0000360F0000}"/>
    <cellStyle name="Currency 2 4 7 5 2" xfId="3895" xr:uid="{00000000-0005-0000-0000-0000370F0000}"/>
    <cellStyle name="Currency 2 4 7 5 2 2" xfId="3896" xr:uid="{00000000-0005-0000-0000-0000380F0000}"/>
    <cellStyle name="Currency 2 4 7 5 3" xfId="3897" xr:uid="{00000000-0005-0000-0000-0000390F0000}"/>
    <cellStyle name="Currency 2 4 7 6" xfId="3898" xr:uid="{00000000-0005-0000-0000-00003A0F0000}"/>
    <cellStyle name="Currency 2 4 7 6 2" xfId="3899" xr:uid="{00000000-0005-0000-0000-00003B0F0000}"/>
    <cellStyle name="Currency 2 4 7 6 2 2" xfId="3900" xr:uid="{00000000-0005-0000-0000-00003C0F0000}"/>
    <cellStyle name="Currency 2 4 7 6 3" xfId="3901" xr:uid="{00000000-0005-0000-0000-00003D0F0000}"/>
    <cellStyle name="Currency 2 4 7 7" xfId="3902" xr:uid="{00000000-0005-0000-0000-00003E0F0000}"/>
    <cellStyle name="Currency 2 4 7 7 2" xfId="3903" xr:uid="{00000000-0005-0000-0000-00003F0F0000}"/>
    <cellStyle name="Currency 2 4 7 7 2 2" xfId="3904" xr:uid="{00000000-0005-0000-0000-0000400F0000}"/>
    <cellStyle name="Currency 2 4 7 7 3" xfId="3905" xr:uid="{00000000-0005-0000-0000-0000410F0000}"/>
    <cellStyle name="Currency 2 4 7 8" xfId="3906" xr:uid="{00000000-0005-0000-0000-0000420F0000}"/>
    <cellStyle name="Currency 2 4 7 8 2" xfId="3907" xr:uid="{00000000-0005-0000-0000-0000430F0000}"/>
    <cellStyle name="Currency 2 4 7 9" xfId="3908" xr:uid="{00000000-0005-0000-0000-0000440F0000}"/>
    <cellStyle name="Currency 2 4 7 9 2" xfId="3909" xr:uid="{00000000-0005-0000-0000-0000450F0000}"/>
    <cellStyle name="Currency 2 4 8" xfId="3910" xr:uid="{00000000-0005-0000-0000-0000460F0000}"/>
    <cellStyle name="Currency 2 4 8 2" xfId="3911" xr:uid="{00000000-0005-0000-0000-0000470F0000}"/>
    <cellStyle name="Currency 2 4 8 2 10" xfId="3912" xr:uid="{00000000-0005-0000-0000-0000480F0000}"/>
    <cellStyle name="Currency 2 4 8 2 2" xfId="3913" xr:uid="{00000000-0005-0000-0000-0000490F0000}"/>
    <cellStyle name="Currency 2 4 8 2 3" xfId="3914" xr:uid="{00000000-0005-0000-0000-00004A0F0000}"/>
    <cellStyle name="Currency 2 4 8 2 4" xfId="3915" xr:uid="{00000000-0005-0000-0000-00004B0F0000}"/>
    <cellStyle name="Currency 2 4 8 2 4 2" xfId="3916" xr:uid="{00000000-0005-0000-0000-00004C0F0000}"/>
    <cellStyle name="Currency 2 4 8 2 4 2 2" xfId="3917" xr:uid="{00000000-0005-0000-0000-00004D0F0000}"/>
    <cellStyle name="Currency 2 4 8 2 4 3" xfId="3918" xr:uid="{00000000-0005-0000-0000-00004E0F0000}"/>
    <cellStyle name="Currency 2 4 8 2 5" xfId="3919" xr:uid="{00000000-0005-0000-0000-00004F0F0000}"/>
    <cellStyle name="Currency 2 4 8 2 5 2" xfId="3920" xr:uid="{00000000-0005-0000-0000-0000500F0000}"/>
    <cellStyle name="Currency 2 4 8 2 5 2 2" xfId="3921" xr:uid="{00000000-0005-0000-0000-0000510F0000}"/>
    <cellStyle name="Currency 2 4 8 2 5 3" xfId="3922" xr:uid="{00000000-0005-0000-0000-0000520F0000}"/>
    <cellStyle name="Currency 2 4 8 2 6" xfId="3923" xr:uid="{00000000-0005-0000-0000-0000530F0000}"/>
    <cellStyle name="Currency 2 4 8 2 6 2" xfId="3924" xr:uid="{00000000-0005-0000-0000-0000540F0000}"/>
    <cellStyle name="Currency 2 4 8 2 6 2 2" xfId="3925" xr:uid="{00000000-0005-0000-0000-0000550F0000}"/>
    <cellStyle name="Currency 2 4 8 2 6 3" xfId="3926" xr:uid="{00000000-0005-0000-0000-0000560F0000}"/>
    <cellStyle name="Currency 2 4 8 2 7" xfId="3927" xr:uid="{00000000-0005-0000-0000-0000570F0000}"/>
    <cellStyle name="Currency 2 4 8 2 7 2" xfId="3928" xr:uid="{00000000-0005-0000-0000-0000580F0000}"/>
    <cellStyle name="Currency 2 4 8 2 8" xfId="3929" xr:uid="{00000000-0005-0000-0000-0000590F0000}"/>
    <cellStyle name="Currency 2 4 8 2 8 2" xfId="3930" xr:uid="{00000000-0005-0000-0000-00005A0F0000}"/>
    <cellStyle name="Currency 2 4 8 2 9" xfId="3931" xr:uid="{00000000-0005-0000-0000-00005B0F0000}"/>
    <cellStyle name="Currency 2 4 8 3" xfId="3932" xr:uid="{00000000-0005-0000-0000-00005C0F0000}"/>
    <cellStyle name="Currency 2 4 8 4" xfId="3933" xr:uid="{00000000-0005-0000-0000-00005D0F0000}"/>
    <cellStyle name="Currency 2 4 8 4 2" xfId="3934" xr:uid="{00000000-0005-0000-0000-00005E0F0000}"/>
    <cellStyle name="Currency 2 4 8 4 2 2" xfId="3935" xr:uid="{00000000-0005-0000-0000-00005F0F0000}"/>
    <cellStyle name="Currency 2 4 8 4 3" xfId="3936" xr:uid="{00000000-0005-0000-0000-0000600F0000}"/>
    <cellStyle name="Currency 2 4 8 5" xfId="3937" xr:uid="{00000000-0005-0000-0000-0000610F0000}"/>
    <cellStyle name="Currency 2 4 8 5 2" xfId="3938" xr:uid="{00000000-0005-0000-0000-0000620F0000}"/>
    <cellStyle name="Currency 2 4 8 5 2 2" xfId="3939" xr:uid="{00000000-0005-0000-0000-0000630F0000}"/>
    <cellStyle name="Currency 2 4 8 5 3" xfId="3940" xr:uid="{00000000-0005-0000-0000-0000640F0000}"/>
    <cellStyle name="Currency 2 4 9" xfId="3941" xr:uid="{00000000-0005-0000-0000-0000650F0000}"/>
    <cellStyle name="Currency 2 4 9 2" xfId="3942" xr:uid="{00000000-0005-0000-0000-0000660F0000}"/>
    <cellStyle name="Currency 2 4 9 3" xfId="3943" xr:uid="{00000000-0005-0000-0000-0000670F0000}"/>
    <cellStyle name="Currency 2 4 9 3 2" xfId="3944" xr:uid="{00000000-0005-0000-0000-0000680F0000}"/>
    <cellStyle name="Currency 2 4 9 3 3" xfId="3945" xr:uid="{00000000-0005-0000-0000-0000690F0000}"/>
    <cellStyle name="Currency 2 4 9 4" xfId="3946" xr:uid="{00000000-0005-0000-0000-00006A0F0000}"/>
    <cellStyle name="Currency 2 4 9 4 2" xfId="3947" xr:uid="{00000000-0005-0000-0000-00006B0F0000}"/>
    <cellStyle name="Currency 2 4 9 4 2 2" xfId="3948" xr:uid="{00000000-0005-0000-0000-00006C0F0000}"/>
    <cellStyle name="Currency 2 4 9 4 3" xfId="3949" xr:uid="{00000000-0005-0000-0000-00006D0F0000}"/>
    <cellStyle name="Currency 2 4 9 5" xfId="3950" xr:uid="{00000000-0005-0000-0000-00006E0F0000}"/>
    <cellStyle name="Currency 2 4 9 5 2" xfId="3951" xr:uid="{00000000-0005-0000-0000-00006F0F0000}"/>
    <cellStyle name="Currency 2 4 9 5 2 2" xfId="3952" xr:uid="{00000000-0005-0000-0000-0000700F0000}"/>
    <cellStyle name="Currency 2 4 9 5 3" xfId="3953" xr:uid="{00000000-0005-0000-0000-0000710F0000}"/>
    <cellStyle name="Currency 2 4 9 6" xfId="3954" xr:uid="{00000000-0005-0000-0000-0000720F0000}"/>
    <cellStyle name="Currency 2 4 9 6 2" xfId="3955" xr:uid="{00000000-0005-0000-0000-0000730F0000}"/>
    <cellStyle name="Currency 2 4 9 6 2 2" xfId="3956" xr:uid="{00000000-0005-0000-0000-0000740F0000}"/>
    <cellStyle name="Currency 2 4 9 6 3" xfId="3957" xr:uid="{00000000-0005-0000-0000-0000750F0000}"/>
    <cellStyle name="Currency 2 4 9 7" xfId="3958" xr:uid="{00000000-0005-0000-0000-0000760F0000}"/>
    <cellStyle name="Currency 2 4 9 7 2" xfId="3959" xr:uid="{00000000-0005-0000-0000-0000770F0000}"/>
    <cellStyle name="Currency 2 4 9 8" xfId="3960" xr:uid="{00000000-0005-0000-0000-0000780F0000}"/>
    <cellStyle name="Currency 2 4 9 8 2" xfId="3961" xr:uid="{00000000-0005-0000-0000-0000790F0000}"/>
    <cellStyle name="Currency 2 4 9 9" xfId="3962" xr:uid="{00000000-0005-0000-0000-00007A0F0000}"/>
    <cellStyle name="Currency 2 5" xfId="3963" xr:uid="{00000000-0005-0000-0000-00007B0F0000}"/>
    <cellStyle name="Currency 2 5 10" xfId="3964" xr:uid="{00000000-0005-0000-0000-00007C0F0000}"/>
    <cellStyle name="Currency 2 5 10 2" xfId="3965" xr:uid="{00000000-0005-0000-0000-00007D0F0000}"/>
    <cellStyle name="Currency 2 5 10 3" xfId="3966" xr:uid="{00000000-0005-0000-0000-00007E0F0000}"/>
    <cellStyle name="Currency 2 5 11" xfId="3967" xr:uid="{00000000-0005-0000-0000-00007F0F0000}"/>
    <cellStyle name="Currency 2 5 12" xfId="3968" xr:uid="{00000000-0005-0000-0000-0000800F0000}"/>
    <cellStyle name="Currency 2 5 12 2" xfId="3969" xr:uid="{00000000-0005-0000-0000-0000810F0000}"/>
    <cellStyle name="Currency 2 5 12 2 2" xfId="3970" xr:uid="{00000000-0005-0000-0000-0000820F0000}"/>
    <cellStyle name="Currency 2 5 12 3" xfId="3971" xr:uid="{00000000-0005-0000-0000-0000830F0000}"/>
    <cellStyle name="Currency 2 5 12 4" xfId="3972" xr:uid="{00000000-0005-0000-0000-0000840F0000}"/>
    <cellStyle name="Currency 2 5 13" xfId="3973" xr:uid="{00000000-0005-0000-0000-0000850F0000}"/>
    <cellStyle name="Currency 2 5 13 2" xfId="3974" xr:uid="{00000000-0005-0000-0000-0000860F0000}"/>
    <cellStyle name="Currency 2 5 13 2 2" xfId="3975" xr:uid="{00000000-0005-0000-0000-0000870F0000}"/>
    <cellStyle name="Currency 2 5 13 3" xfId="3976" xr:uid="{00000000-0005-0000-0000-0000880F0000}"/>
    <cellStyle name="Currency 2 5 14" xfId="3977" xr:uid="{00000000-0005-0000-0000-0000890F0000}"/>
    <cellStyle name="Currency 2 5 14 2" xfId="3978" xr:uid="{00000000-0005-0000-0000-00008A0F0000}"/>
    <cellStyle name="Currency 2 5 14 2 2" xfId="3979" xr:uid="{00000000-0005-0000-0000-00008B0F0000}"/>
    <cellStyle name="Currency 2 5 14 3" xfId="3980" xr:uid="{00000000-0005-0000-0000-00008C0F0000}"/>
    <cellStyle name="Currency 2 5 15" xfId="3981" xr:uid="{00000000-0005-0000-0000-00008D0F0000}"/>
    <cellStyle name="Currency 2 5 15 2" xfId="3982" xr:uid="{00000000-0005-0000-0000-00008E0F0000}"/>
    <cellStyle name="Currency 2 5 16" xfId="3983" xr:uid="{00000000-0005-0000-0000-00008F0F0000}"/>
    <cellStyle name="Currency 2 5 16 2" xfId="3984" xr:uid="{00000000-0005-0000-0000-0000900F0000}"/>
    <cellStyle name="Currency 2 5 17" xfId="3985" xr:uid="{00000000-0005-0000-0000-0000910F0000}"/>
    <cellStyle name="Currency 2 5 18" xfId="3986" xr:uid="{00000000-0005-0000-0000-0000920F0000}"/>
    <cellStyle name="Currency 2 5 19" xfId="3987" xr:uid="{00000000-0005-0000-0000-0000930F0000}"/>
    <cellStyle name="Currency 2 5 2" xfId="3988" xr:uid="{00000000-0005-0000-0000-0000940F0000}"/>
    <cellStyle name="Currency 2 5 2 10" xfId="3989" xr:uid="{00000000-0005-0000-0000-0000950F0000}"/>
    <cellStyle name="Currency 2 5 2 10 2" xfId="3990" xr:uid="{00000000-0005-0000-0000-0000960F0000}"/>
    <cellStyle name="Currency 2 5 2 10 2 2" xfId="3991" xr:uid="{00000000-0005-0000-0000-0000970F0000}"/>
    <cellStyle name="Currency 2 5 2 10 3" xfId="3992" xr:uid="{00000000-0005-0000-0000-0000980F0000}"/>
    <cellStyle name="Currency 2 5 2 10 4" xfId="3993" xr:uid="{00000000-0005-0000-0000-0000990F0000}"/>
    <cellStyle name="Currency 2 5 2 11" xfId="3994" xr:uid="{00000000-0005-0000-0000-00009A0F0000}"/>
    <cellStyle name="Currency 2 5 2 11 2" xfId="3995" xr:uid="{00000000-0005-0000-0000-00009B0F0000}"/>
    <cellStyle name="Currency 2 5 2 11 2 2" xfId="3996" xr:uid="{00000000-0005-0000-0000-00009C0F0000}"/>
    <cellStyle name="Currency 2 5 2 11 3" xfId="3997" xr:uid="{00000000-0005-0000-0000-00009D0F0000}"/>
    <cellStyle name="Currency 2 5 2 12" xfId="3998" xr:uid="{00000000-0005-0000-0000-00009E0F0000}"/>
    <cellStyle name="Currency 2 5 2 12 2" xfId="3999" xr:uid="{00000000-0005-0000-0000-00009F0F0000}"/>
    <cellStyle name="Currency 2 5 2 12 2 2" xfId="4000" xr:uid="{00000000-0005-0000-0000-0000A00F0000}"/>
    <cellStyle name="Currency 2 5 2 12 3" xfId="4001" xr:uid="{00000000-0005-0000-0000-0000A10F0000}"/>
    <cellStyle name="Currency 2 5 2 13" xfId="4002" xr:uid="{00000000-0005-0000-0000-0000A20F0000}"/>
    <cellStyle name="Currency 2 5 2 13 2" xfId="4003" xr:uid="{00000000-0005-0000-0000-0000A30F0000}"/>
    <cellStyle name="Currency 2 5 2 14" xfId="4004" xr:uid="{00000000-0005-0000-0000-0000A40F0000}"/>
    <cellStyle name="Currency 2 5 2 14 2" xfId="4005" xr:uid="{00000000-0005-0000-0000-0000A50F0000}"/>
    <cellStyle name="Currency 2 5 2 15" xfId="4006" xr:uid="{00000000-0005-0000-0000-0000A60F0000}"/>
    <cellStyle name="Currency 2 5 2 16" xfId="4007" xr:uid="{00000000-0005-0000-0000-0000A70F0000}"/>
    <cellStyle name="Currency 2 5 2 17" xfId="4008" xr:uid="{00000000-0005-0000-0000-0000A80F0000}"/>
    <cellStyle name="Currency 2 5 2 2" xfId="4009" xr:uid="{00000000-0005-0000-0000-0000A90F0000}"/>
    <cellStyle name="Currency 2 5 2 2 10" xfId="4010" xr:uid="{00000000-0005-0000-0000-0000AA0F0000}"/>
    <cellStyle name="Currency 2 5 2 2 10 2" xfId="4011" xr:uid="{00000000-0005-0000-0000-0000AB0F0000}"/>
    <cellStyle name="Currency 2 5 2 2 10 2 2" xfId="4012" xr:uid="{00000000-0005-0000-0000-0000AC0F0000}"/>
    <cellStyle name="Currency 2 5 2 2 10 3" xfId="4013" xr:uid="{00000000-0005-0000-0000-0000AD0F0000}"/>
    <cellStyle name="Currency 2 5 2 2 11" xfId="4014" xr:uid="{00000000-0005-0000-0000-0000AE0F0000}"/>
    <cellStyle name="Currency 2 5 2 2 11 2" xfId="4015" xr:uid="{00000000-0005-0000-0000-0000AF0F0000}"/>
    <cellStyle name="Currency 2 5 2 2 12" xfId="4016" xr:uid="{00000000-0005-0000-0000-0000B00F0000}"/>
    <cellStyle name="Currency 2 5 2 2 12 2" xfId="4017" xr:uid="{00000000-0005-0000-0000-0000B10F0000}"/>
    <cellStyle name="Currency 2 5 2 2 13" xfId="4018" xr:uid="{00000000-0005-0000-0000-0000B20F0000}"/>
    <cellStyle name="Currency 2 5 2 2 14" xfId="4019" xr:uid="{00000000-0005-0000-0000-0000B30F0000}"/>
    <cellStyle name="Currency 2 5 2 2 15" xfId="4020" xr:uid="{00000000-0005-0000-0000-0000B40F0000}"/>
    <cellStyle name="Currency 2 5 2 2 2" xfId="4021" xr:uid="{00000000-0005-0000-0000-0000B50F0000}"/>
    <cellStyle name="Currency 2 5 2 2 2 2" xfId="4022" xr:uid="{00000000-0005-0000-0000-0000B60F0000}"/>
    <cellStyle name="Currency 2 5 2 2 2 2 2" xfId="4023" xr:uid="{00000000-0005-0000-0000-0000B70F0000}"/>
    <cellStyle name="Currency 2 5 2 2 2 2 3" xfId="4024" xr:uid="{00000000-0005-0000-0000-0000B80F0000}"/>
    <cellStyle name="Currency 2 5 2 2 2 2 3 2" xfId="4025" xr:uid="{00000000-0005-0000-0000-0000B90F0000}"/>
    <cellStyle name="Currency 2 5 2 2 2 2 3 3" xfId="4026" xr:uid="{00000000-0005-0000-0000-0000BA0F0000}"/>
    <cellStyle name="Currency 2 5 2 2 2 2 4" xfId="4027" xr:uid="{00000000-0005-0000-0000-0000BB0F0000}"/>
    <cellStyle name="Currency 2 5 2 2 2 2 4 2" xfId="4028" xr:uid="{00000000-0005-0000-0000-0000BC0F0000}"/>
    <cellStyle name="Currency 2 5 2 2 2 2 4 2 2" xfId="4029" xr:uid="{00000000-0005-0000-0000-0000BD0F0000}"/>
    <cellStyle name="Currency 2 5 2 2 2 2 4 3" xfId="4030" xr:uid="{00000000-0005-0000-0000-0000BE0F0000}"/>
    <cellStyle name="Currency 2 5 2 2 2 2 5" xfId="4031" xr:uid="{00000000-0005-0000-0000-0000BF0F0000}"/>
    <cellStyle name="Currency 2 5 2 2 2 2 5 2" xfId="4032" xr:uid="{00000000-0005-0000-0000-0000C00F0000}"/>
    <cellStyle name="Currency 2 5 2 2 2 2 5 2 2" xfId="4033" xr:uid="{00000000-0005-0000-0000-0000C10F0000}"/>
    <cellStyle name="Currency 2 5 2 2 2 2 5 3" xfId="4034" xr:uid="{00000000-0005-0000-0000-0000C20F0000}"/>
    <cellStyle name="Currency 2 5 2 2 2 2 6" xfId="4035" xr:uid="{00000000-0005-0000-0000-0000C30F0000}"/>
    <cellStyle name="Currency 2 5 2 2 2 2 6 2" xfId="4036" xr:uid="{00000000-0005-0000-0000-0000C40F0000}"/>
    <cellStyle name="Currency 2 5 2 2 2 2 6 2 2" xfId="4037" xr:uid="{00000000-0005-0000-0000-0000C50F0000}"/>
    <cellStyle name="Currency 2 5 2 2 2 2 6 3" xfId="4038" xr:uid="{00000000-0005-0000-0000-0000C60F0000}"/>
    <cellStyle name="Currency 2 5 2 2 2 2 7" xfId="4039" xr:uid="{00000000-0005-0000-0000-0000C70F0000}"/>
    <cellStyle name="Currency 2 5 2 2 2 2 7 2" xfId="4040" xr:uid="{00000000-0005-0000-0000-0000C80F0000}"/>
    <cellStyle name="Currency 2 5 2 2 2 2 8" xfId="4041" xr:uid="{00000000-0005-0000-0000-0000C90F0000}"/>
    <cellStyle name="Currency 2 5 2 2 2 2 8 2" xfId="4042" xr:uid="{00000000-0005-0000-0000-0000CA0F0000}"/>
    <cellStyle name="Currency 2 5 2 2 2 2 9" xfId="4043" xr:uid="{00000000-0005-0000-0000-0000CB0F0000}"/>
    <cellStyle name="Currency 2 5 2 2 2 3" xfId="4044" xr:uid="{00000000-0005-0000-0000-0000CC0F0000}"/>
    <cellStyle name="Currency 2 5 2 2 2 3 2" xfId="4045" xr:uid="{00000000-0005-0000-0000-0000CD0F0000}"/>
    <cellStyle name="Currency 2 5 2 2 2 3 3" xfId="4046" xr:uid="{00000000-0005-0000-0000-0000CE0F0000}"/>
    <cellStyle name="Currency 2 5 2 2 2 3 3 2" xfId="4047" xr:uid="{00000000-0005-0000-0000-0000CF0F0000}"/>
    <cellStyle name="Currency 2 5 2 2 2 3 3 3" xfId="4048" xr:uid="{00000000-0005-0000-0000-0000D00F0000}"/>
    <cellStyle name="Currency 2 5 2 2 2 3 4" xfId="4049" xr:uid="{00000000-0005-0000-0000-0000D10F0000}"/>
    <cellStyle name="Currency 2 5 2 2 2 3 4 2" xfId="4050" xr:uid="{00000000-0005-0000-0000-0000D20F0000}"/>
    <cellStyle name="Currency 2 5 2 2 2 3 4 2 2" xfId="4051" xr:uid="{00000000-0005-0000-0000-0000D30F0000}"/>
    <cellStyle name="Currency 2 5 2 2 2 3 4 3" xfId="4052" xr:uid="{00000000-0005-0000-0000-0000D40F0000}"/>
    <cellStyle name="Currency 2 5 2 2 2 3 5" xfId="4053" xr:uid="{00000000-0005-0000-0000-0000D50F0000}"/>
    <cellStyle name="Currency 2 5 2 2 2 3 5 2" xfId="4054" xr:uid="{00000000-0005-0000-0000-0000D60F0000}"/>
    <cellStyle name="Currency 2 5 2 2 2 3 5 2 2" xfId="4055" xr:uid="{00000000-0005-0000-0000-0000D70F0000}"/>
    <cellStyle name="Currency 2 5 2 2 2 3 5 3" xfId="4056" xr:uid="{00000000-0005-0000-0000-0000D80F0000}"/>
    <cellStyle name="Currency 2 5 2 2 2 3 6" xfId="4057" xr:uid="{00000000-0005-0000-0000-0000D90F0000}"/>
    <cellStyle name="Currency 2 5 2 2 2 3 6 2" xfId="4058" xr:uid="{00000000-0005-0000-0000-0000DA0F0000}"/>
    <cellStyle name="Currency 2 5 2 2 2 3 6 2 2" xfId="4059" xr:uid="{00000000-0005-0000-0000-0000DB0F0000}"/>
    <cellStyle name="Currency 2 5 2 2 2 3 6 3" xfId="4060" xr:uid="{00000000-0005-0000-0000-0000DC0F0000}"/>
    <cellStyle name="Currency 2 5 2 2 2 3 7" xfId="4061" xr:uid="{00000000-0005-0000-0000-0000DD0F0000}"/>
    <cellStyle name="Currency 2 5 2 2 2 3 7 2" xfId="4062" xr:uid="{00000000-0005-0000-0000-0000DE0F0000}"/>
    <cellStyle name="Currency 2 5 2 2 2 3 8" xfId="4063" xr:uid="{00000000-0005-0000-0000-0000DF0F0000}"/>
    <cellStyle name="Currency 2 5 2 2 2 3 8 2" xfId="4064" xr:uid="{00000000-0005-0000-0000-0000E00F0000}"/>
    <cellStyle name="Currency 2 5 2 2 2 3 9" xfId="4065" xr:uid="{00000000-0005-0000-0000-0000E10F0000}"/>
    <cellStyle name="Currency 2 5 2 2 2 4" xfId="4066" xr:uid="{00000000-0005-0000-0000-0000E20F0000}"/>
    <cellStyle name="Currency 2 5 2 2 2 4 2" xfId="4067" xr:uid="{00000000-0005-0000-0000-0000E30F0000}"/>
    <cellStyle name="Currency 2 5 2 2 2 4 3" xfId="4068" xr:uid="{00000000-0005-0000-0000-0000E40F0000}"/>
    <cellStyle name="Currency 2 5 2 2 2 4 3 2" xfId="4069" xr:uid="{00000000-0005-0000-0000-0000E50F0000}"/>
    <cellStyle name="Currency 2 5 2 2 2 4 3 2 2" xfId="4070" xr:uid="{00000000-0005-0000-0000-0000E60F0000}"/>
    <cellStyle name="Currency 2 5 2 2 2 4 3 3" xfId="4071" xr:uid="{00000000-0005-0000-0000-0000E70F0000}"/>
    <cellStyle name="Currency 2 5 2 2 2 4 4" xfId="4072" xr:uid="{00000000-0005-0000-0000-0000E80F0000}"/>
    <cellStyle name="Currency 2 5 2 2 2 4 4 2" xfId="4073" xr:uid="{00000000-0005-0000-0000-0000E90F0000}"/>
    <cellStyle name="Currency 2 5 2 2 2 4 4 2 2" xfId="4074" xr:uid="{00000000-0005-0000-0000-0000EA0F0000}"/>
    <cellStyle name="Currency 2 5 2 2 2 4 4 3" xfId="4075" xr:uid="{00000000-0005-0000-0000-0000EB0F0000}"/>
    <cellStyle name="Currency 2 5 2 2 2 4 5" xfId="4076" xr:uid="{00000000-0005-0000-0000-0000EC0F0000}"/>
    <cellStyle name="Currency 2 5 2 2 2 4 5 2" xfId="4077" xr:uid="{00000000-0005-0000-0000-0000ED0F0000}"/>
    <cellStyle name="Currency 2 5 2 2 2 4 5 2 2" xfId="4078" xr:uid="{00000000-0005-0000-0000-0000EE0F0000}"/>
    <cellStyle name="Currency 2 5 2 2 2 4 5 3" xfId="4079" xr:uid="{00000000-0005-0000-0000-0000EF0F0000}"/>
    <cellStyle name="Currency 2 5 2 2 2 4 6" xfId="4080" xr:uid="{00000000-0005-0000-0000-0000F00F0000}"/>
    <cellStyle name="Currency 2 5 2 2 2 4 6 2" xfId="4081" xr:uid="{00000000-0005-0000-0000-0000F10F0000}"/>
    <cellStyle name="Currency 2 5 2 2 2 4 7" xfId="4082" xr:uid="{00000000-0005-0000-0000-0000F20F0000}"/>
    <cellStyle name="Currency 2 5 2 2 2 4 7 2" xfId="4083" xr:uid="{00000000-0005-0000-0000-0000F30F0000}"/>
    <cellStyle name="Currency 2 5 2 2 2 4 8" xfId="4084" xr:uid="{00000000-0005-0000-0000-0000F40F0000}"/>
    <cellStyle name="Currency 2 5 2 2 2 4 9" xfId="4085" xr:uid="{00000000-0005-0000-0000-0000F50F0000}"/>
    <cellStyle name="Currency 2 5 2 2 2 5" xfId="4086" xr:uid="{00000000-0005-0000-0000-0000F60F0000}"/>
    <cellStyle name="Currency 2 5 2 2 2 5 2" xfId="4087" xr:uid="{00000000-0005-0000-0000-0000F70F0000}"/>
    <cellStyle name="Currency 2 5 2 2 2 5 3" xfId="4088" xr:uid="{00000000-0005-0000-0000-0000F80F0000}"/>
    <cellStyle name="Currency 2 5 2 2 2 6" xfId="4089" xr:uid="{00000000-0005-0000-0000-0000F90F0000}"/>
    <cellStyle name="Currency 2 5 2 2 2 6 2" xfId="4090" xr:uid="{00000000-0005-0000-0000-0000FA0F0000}"/>
    <cellStyle name="Currency 2 5 2 2 2 6 2 2" xfId="4091" xr:uid="{00000000-0005-0000-0000-0000FB0F0000}"/>
    <cellStyle name="Currency 2 5 2 2 2 6 2 2 2" xfId="4092" xr:uid="{00000000-0005-0000-0000-0000FC0F0000}"/>
    <cellStyle name="Currency 2 5 2 2 2 6 2 3" xfId="4093" xr:uid="{00000000-0005-0000-0000-0000FD0F0000}"/>
    <cellStyle name="Currency 2 5 2 2 2 6 3" xfId="4094" xr:uid="{00000000-0005-0000-0000-0000FE0F0000}"/>
    <cellStyle name="Currency 2 5 2 2 2 6 3 2" xfId="4095" xr:uid="{00000000-0005-0000-0000-0000FF0F0000}"/>
    <cellStyle name="Currency 2 5 2 2 2 6 3 2 2" xfId="4096" xr:uid="{00000000-0005-0000-0000-000000100000}"/>
    <cellStyle name="Currency 2 5 2 2 2 6 3 3" xfId="4097" xr:uid="{00000000-0005-0000-0000-000001100000}"/>
    <cellStyle name="Currency 2 5 2 2 2 6 4" xfId="4098" xr:uid="{00000000-0005-0000-0000-000002100000}"/>
    <cellStyle name="Currency 2 5 2 2 2 6 4 2" xfId="4099" xr:uid="{00000000-0005-0000-0000-000003100000}"/>
    <cellStyle name="Currency 2 5 2 2 2 6 4 2 2" xfId="4100" xr:uid="{00000000-0005-0000-0000-000004100000}"/>
    <cellStyle name="Currency 2 5 2 2 2 6 4 3" xfId="4101" xr:uid="{00000000-0005-0000-0000-000005100000}"/>
    <cellStyle name="Currency 2 5 2 2 2 6 5" xfId="4102" xr:uid="{00000000-0005-0000-0000-000006100000}"/>
    <cellStyle name="Currency 2 5 2 2 2 6 5 2" xfId="4103" xr:uid="{00000000-0005-0000-0000-000007100000}"/>
    <cellStyle name="Currency 2 5 2 2 2 6 6" xfId="4104" xr:uid="{00000000-0005-0000-0000-000008100000}"/>
    <cellStyle name="Currency 2 5 2 2 2 6 6 2" xfId="4105" xr:uid="{00000000-0005-0000-0000-000009100000}"/>
    <cellStyle name="Currency 2 5 2 2 2 6 7" xfId="4106" xr:uid="{00000000-0005-0000-0000-00000A100000}"/>
    <cellStyle name="Currency 2 5 2 2 2 7" xfId="4107" xr:uid="{00000000-0005-0000-0000-00000B100000}"/>
    <cellStyle name="Currency 2 5 2 2 2 7 2" xfId="4108" xr:uid="{00000000-0005-0000-0000-00000C100000}"/>
    <cellStyle name="Currency 2 5 2 2 2 7 2 2" xfId="4109" xr:uid="{00000000-0005-0000-0000-00000D100000}"/>
    <cellStyle name="Currency 2 5 2 2 2 7 3" xfId="4110" xr:uid="{00000000-0005-0000-0000-00000E100000}"/>
    <cellStyle name="Currency 2 5 2 2 2 8" xfId="4111" xr:uid="{00000000-0005-0000-0000-00000F100000}"/>
    <cellStyle name="Currency 2 5 2 2 2 8 2" xfId="4112" xr:uid="{00000000-0005-0000-0000-000010100000}"/>
    <cellStyle name="Currency 2 5 2 2 2 8 2 2" xfId="4113" xr:uid="{00000000-0005-0000-0000-000011100000}"/>
    <cellStyle name="Currency 2 5 2 2 2 8 3" xfId="4114" xr:uid="{00000000-0005-0000-0000-000012100000}"/>
    <cellStyle name="Currency 2 5 2 2 3" xfId="4115" xr:uid="{00000000-0005-0000-0000-000013100000}"/>
    <cellStyle name="Currency 2 5 2 2 3 10" xfId="4116" xr:uid="{00000000-0005-0000-0000-000014100000}"/>
    <cellStyle name="Currency 2 5 2 2 3 2" xfId="4117" xr:uid="{00000000-0005-0000-0000-000015100000}"/>
    <cellStyle name="Currency 2 5 2 2 3 2 2" xfId="4118" xr:uid="{00000000-0005-0000-0000-000016100000}"/>
    <cellStyle name="Currency 2 5 2 2 3 2 3" xfId="4119" xr:uid="{00000000-0005-0000-0000-000017100000}"/>
    <cellStyle name="Currency 2 5 2 2 3 2 3 2" xfId="4120" xr:uid="{00000000-0005-0000-0000-000018100000}"/>
    <cellStyle name="Currency 2 5 2 2 3 2 3 3" xfId="4121" xr:uid="{00000000-0005-0000-0000-000019100000}"/>
    <cellStyle name="Currency 2 5 2 2 3 2 4" xfId="4122" xr:uid="{00000000-0005-0000-0000-00001A100000}"/>
    <cellStyle name="Currency 2 5 2 2 3 2 4 2" xfId="4123" xr:uid="{00000000-0005-0000-0000-00001B100000}"/>
    <cellStyle name="Currency 2 5 2 2 3 2 4 2 2" xfId="4124" xr:uid="{00000000-0005-0000-0000-00001C100000}"/>
    <cellStyle name="Currency 2 5 2 2 3 2 4 3" xfId="4125" xr:uid="{00000000-0005-0000-0000-00001D100000}"/>
    <cellStyle name="Currency 2 5 2 2 3 2 5" xfId="4126" xr:uid="{00000000-0005-0000-0000-00001E100000}"/>
    <cellStyle name="Currency 2 5 2 2 3 2 5 2" xfId="4127" xr:uid="{00000000-0005-0000-0000-00001F100000}"/>
    <cellStyle name="Currency 2 5 2 2 3 2 5 2 2" xfId="4128" xr:uid="{00000000-0005-0000-0000-000020100000}"/>
    <cellStyle name="Currency 2 5 2 2 3 2 5 3" xfId="4129" xr:uid="{00000000-0005-0000-0000-000021100000}"/>
    <cellStyle name="Currency 2 5 2 2 3 2 6" xfId="4130" xr:uid="{00000000-0005-0000-0000-000022100000}"/>
    <cellStyle name="Currency 2 5 2 2 3 2 6 2" xfId="4131" xr:uid="{00000000-0005-0000-0000-000023100000}"/>
    <cellStyle name="Currency 2 5 2 2 3 2 6 2 2" xfId="4132" xr:uid="{00000000-0005-0000-0000-000024100000}"/>
    <cellStyle name="Currency 2 5 2 2 3 2 6 3" xfId="4133" xr:uid="{00000000-0005-0000-0000-000025100000}"/>
    <cellStyle name="Currency 2 5 2 2 3 2 7" xfId="4134" xr:uid="{00000000-0005-0000-0000-000026100000}"/>
    <cellStyle name="Currency 2 5 2 2 3 2 7 2" xfId="4135" xr:uid="{00000000-0005-0000-0000-000027100000}"/>
    <cellStyle name="Currency 2 5 2 2 3 2 8" xfId="4136" xr:uid="{00000000-0005-0000-0000-000028100000}"/>
    <cellStyle name="Currency 2 5 2 2 3 2 8 2" xfId="4137" xr:uid="{00000000-0005-0000-0000-000029100000}"/>
    <cellStyle name="Currency 2 5 2 2 3 2 9" xfId="4138" xr:uid="{00000000-0005-0000-0000-00002A100000}"/>
    <cellStyle name="Currency 2 5 2 2 3 3" xfId="4139" xr:uid="{00000000-0005-0000-0000-00002B100000}"/>
    <cellStyle name="Currency 2 5 2 2 3 4" xfId="4140" xr:uid="{00000000-0005-0000-0000-00002C100000}"/>
    <cellStyle name="Currency 2 5 2 2 3 4 2" xfId="4141" xr:uid="{00000000-0005-0000-0000-00002D100000}"/>
    <cellStyle name="Currency 2 5 2 2 3 4 3" xfId="4142" xr:uid="{00000000-0005-0000-0000-00002E100000}"/>
    <cellStyle name="Currency 2 5 2 2 3 5" xfId="4143" xr:uid="{00000000-0005-0000-0000-00002F100000}"/>
    <cellStyle name="Currency 2 5 2 2 3 5 2" xfId="4144" xr:uid="{00000000-0005-0000-0000-000030100000}"/>
    <cellStyle name="Currency 2 5 2 2 3 5 2 2" xfId="4145" xr:uid="{00000000-0005-0000-0000-000031100000}"/>
    <cellStyle name="Currency 2 5 2 2 3 5 3" xfId="4146" xr:uid="{00000000-0005-0000-0000-000032100000}"/>
    <cellStyle name="Currency 2 5 2 2 3 6" xfId="4147" xr:uid="{00000000-0005-0000-0000-000033100000}"/>
    <cellStyle name="Currency 2 5 2 2 3 6 2" xfId="4148" xr:uid="{00000000-0005-0000-0000-000034100000}"/>
    <cellStyle name="Currency 2 5 2 2 3 6 2 2" xfId="4149" xr:uid="{00000000-0005-0000-0000-000035100000}"/>
    <cellStyle name="Currency 2 5 2 2 3 6 3" xfId="4150" xr:uid="{00000000-0005-0000-0000-000036100000}"/>
    <cellStyle name="Currency 2 5 2 2 3 7" xfId="4151" xr:uid="{00000000-0005-0000-0000-000037100000}"/>
    <cellStyle name="Currency 2 5 2 2 3 7 2" xfId="4152" xr:uid="{00000000-0005-0000-0000-000038100000}"/>
    <cellStyle name="Currency 2 5 2 2 3 7 2 2" xfId="4153" xr:uid="{00000000-0005-0000-0000-000039100000}"/>
    <cellStyle name="Currency 2 5 2 2 3 7 3" xfId="4154" xr:uid="{00000000-0005-0000-0000-00003A100000}"/>
    <cellStyle name="Currency 2 5 2 2 3 8" xfId="4155" xr:uid="{00000000-0005-0000-0000-00003B100000}"/>
    <cellStyle name="Currency 2 5 2 2 3 8 2" xfId="4156" xr:uid="{00000000-0005-0000-0000-00003C100000}"/>
    <cellStyle name="Currency 2 5 2 2 3 9" xfId="4157" xr:uid="{00000000-0005-0000-0000-00003D100000}"/>
    <cellStyle name="Currency 2 5 2 2 3 9 2" xfId="4158" xr:uid="{00000000-0005-0000-0000-00003E100000}"/>
    <cellStyle name="Currency 2 5 2 2 4" xfId="4159" xr:uid="{00000000-0005-0000-0000-00003F100000}"/>
    <cellStyle name="Currency 2 5 2 2 4 2" xfId="4160" xr:uid="{00000000-0005-0000-0000-000040100000}"/>
    <cellStyle name="Currency 2 5 2 2 4 2 10" xfId="4161" xr:uid="{00000000-0005-0000-0000-000041100000}"/>
    <cellStyle name="Currency 2 5 2 2 4 2 2" xfId="4162" xr:uid="{00000000-0005-0000-0000-000042100000}"/>
    <cellStyle name="Currency 2 5 2 2 4 2 3" xfId="4163" xr:uid="{00000000-0005-0000-0000-000043100000}"/>
    <cellStyle name="Currency 2 5 2 2 4 2 4" xfId="4164" xr:uid="{00000000-0005-0000-0000-000044100000}"/>
    <cellStyle name="Currency 2 5 2 2 4 2 4 2" xfId="4165" xr:uid="{00000000-0005-0000-0000-000045100000}"/>
    <cellStyle name="Currency 2 5 2 2 4 2 4 2 2" xfId="4166" xr:uid="{00000000-0005-0000-0000-000046100000}"/>
    <cellStyle name="Currency 2 5 2 2 4 2 4 3" xfId="4167" xr:uid="{00000000-0005-0000-0000-000047100000}"/>
    <cellStyle name="Currency 2 5 2 2 4 2 5" xfId="4168" xr:uid="{00000000-0005-0000-0000-000048100000}"/>
    <cellStyle name="Currency 2 5 2 2 4 2 5 2" xfId="4169" xr:uid="{00000000-0005-0000-0000-000049100000}"/>
    <cellStyle name="Currency 2 5 2 2 4 2 5 2 2" xfId="4170" xr:uid="{00000000-0005-0000-0000-00004A100000}"/>
    <cellStyle name="Currency 2 5 2 2 4 2 5 3" xfId="4171" xr:uid="{00000000-0005-0000-0000-00004B100000}"/>
    <cellStyle name="Currency 2 5 2 2 4 2 6" xfId="4172" xr:uid="{00000000-0005-0000-0000-00004C100000}"/>
    <cellStyle name="Currency 2 5 2 2 4 2 6 2" xfId="4173" xr:uid="{00000000-0005-0000-0000-00004D100000}"/>
    <cellStyle name="Currency 2 5 2 2 4 2 6 2 2" xfId="4174" xr:uid="{00000000-0005-0000-0000-00004E100000}"/>
    <cellStyle name="Currency 2 5 2 2 4 2 6 3" xfId="4175" xr:uid="{00000000-0005-0000-0000-00004F100000}"/>
    <cellStyle name="Currency 2 5 2 2 4 2 7" xfId="4176" xr:uid="{00000000-0005-0000-0000-000050100000}"/>
    <cellStyle name="Currency 2 5 2 2 4 2 7 2" xfId="4177" xr:uid="{00000000-0005-0000-0000-000051100000}"/>
    <cellStyle name="Currency 2 5 2 2 4 2 8" xfId="4178" xr:uid="{00000000-0005-0000-0000-000052100000}"/>
    <cellStyle name="Currency 2 5 2 2 4 2 8 2" xfId="4179" xr:uid="{00000000-0005-0000-0000-000053100000}"/>
    <cellStyle name="Currency 2 5 2 2 4 2 9" xfId="4180" xr:uid="{00000000-0005-0000-0000-000054100000}"/>
    <cellStyle name="Currency 2 5 2 2 4 3" xfId="4181" xr:uid="{00000000-0005-0000-0000-000055100000}"/>
    <cellStyle name="Currency 2 5 2 2 4 4" xfId="4182" xr:uid="{00000000-0005-0000-0000-000056100000}"/>
    <cellStyle name="Currency 2 5 2 2 4 4 2" xfId="4183" xr:uid="{00000000-0005-0000-0000-000057100000}"/>
    <cellStyle name="Currency 2 5 2 2 4 4 2 2" xfId="4184" xr:uid="{00000000-0005-0000-0000-000058100000}"/>
    <cellStyle name="Currency 2 5 2 2 4 4 3" xfId="4185" xr:uid="{00000000-0005-0000-0000-000059100000}"/>
    <cellStyle name="Currency 2 5 2 2 4 5" xfId="4186" xr:uid="{00000000-0005-0000-0000-00005A100000}"/>
    <cellStyle name="Currency 2 5 2 2 4 5 2" xfId="4187" xr:uid="{00000000-0005-0000-0000-00005B100000}"/>
    <cellStyle name="Currency 2 5 2 2 4 5 2 2" xfId="4188" xr:uid="{00000000-0005-0000-0000-00005C100000}"/>
    <cellStyle name="Currency 2 5 2 2 4 5 3" xfId="4189" xr:uid="{00000000-0005-0000-0000-00005D100000}"/>
    <cellStyle name="Currency 2 5 2 2 5" xfId="4190" xr:uid="{00000000-0005-0000-0000-00005E100000}"/>
    <cellStyle name="Currency 2 5 2 2 5 2" xfId="4191" xr:uid="{00000000-0005-0000-0000-00005F100000}"/>
    <cellStyle name="Currency 2 5 2 2 5 3" xfId="4192" xr:uid="{00000000-0005-0000-0000-000060100000}"/>
    <cellStyle name="Currency 2 5 2 2 5 3 2" xfId="4193" xr:uid="{00000000-0005-0000-0000-000061100000}"/>
    <cellStyle name="Currency 2 5 2 2 5 3 3" xfId="4194" xr:uid="{00000000-0005-0000-0000-000062100000}"/>
    <cellStyle name="Currency 2 5 2 2 5 4" xfId="4195" xr:uid="{00000000-0005-0000-0000-000063100000}"/>
    <cellStyle name="Currency 2 5 2 2 5 4 2" xfId="4196" xr:uid="{00000000-0005-0000-0000-000064100000}"/>
    <cellStyle name="Currency 2 5 2 2 5 4 2 2" xfId="4197" xr:uid="{00000000-0005-0000-0000-000065100000}"/>
    <cellStyle name="Currency 2 5 2 2 5 4 3" xfId="4198" xr:uid="{00000000-0005-0000-0000-000066100000}"/>
    <cellStyle name="Currency 2 5 2 2 5 5" xfId="4199" xr:uid="{00000000-0005-0000-0000-000067100000}"/>
    <cellStyle name="Currency 2 5 2 2 5 5 2" xfId="4200" xr:uid="{00000000-0005-0000-0000-000068100000}"/>
    <cellStyle name="Currency 2 5 2 2 5 5 2 2" xfId="4201" xr:uid="{00000000-0005-0000-0000-000069100000}"/>
    <cellStyle name="Currency 2 5 2 2 5 5 3" xfId="4202" xr:uid="{00000000-0005-0000-0000-00006A100000}"/>
    <cellStyle name="Currency 2 5 2 2 5 6" xfId="4203" xr:uid="{00000000-0005-0000-0000-00006B100000}"/>
    <cellStyle name="Currency 2 5 2 2 5 6 2" xfId="4204" xr:uid="{00000000-0005-0000-0000-00006C100000}"/>
    <cellStyle name="Currency 2 5 2 2 5 6 2 2" xfId="4205" xr:uid="{00000000-0005-0000-0000-00006D100000}"/>
    <cellStyle name="Currency 2 5 2 2 5 6 3" xfId="4206" xr:uid="{00000000-0005-0000-0000-00006E100000}"/>
    <cellStyle name="Currency 2 5 2 2 5 7" xfId="4207" xr:uid="{00000000-0005-0000-0000-00006F100000}"/>
    <cellStyle name="Currency 2 5 2 2 5 7 2" xfId="4208" xr:uid="{00000000-0005-0000-0000-000070100000}"/>
    <cellStyle name="Currency 2 5 2 2 5 8" xfId="4209" xr:uid="{00000000-0005-0000-0000-000071100000}"/>
    <cellStyle name="Currency 2 5 2 2 5 8 2" xfId="4210" xr:uid="{00000000-0005-0000-0000-000072100000}"/>
    <cellStyle name="Currency 2 5 2 2 5 9" xfId="4211" xr:uid="{00000000-0005-0000-0000-000073100000}"/>
    <cellStyle name="Currency 2 5 2 2 6" xfId="4212" xr:uid="{00000000-0005-0000-0000-000074100000}"/>
    <cellStyle name="Currency 2 5 2 2 6 2" xfId="4213" xr:uid="{00000000-0005-0000-0000-000075100000}"/>
    <cellStyle name="Currency 2 5 2 2 6 3" xfId="4214" xr:uid="{00000000-0005-0000-0000-000076100000}"/>
    <cellStyle name="Currency 2 5 2 2 7" xfId="4215" xr:uid="{00000000-0005-0000-0000-000077100000}"/>
    <cellStyle name="Currency 2 5 2 2 8" xfId="4216" xr:uid="{00000000-0005-0000-0000-000078100000}"/>
    <cellStyle name="Currency 2 5 2 2 8 2" xfId="4217" xr:uid="{00000000-0005-0000-0000-000079100000}"/>
    <cellStyle name="Currency 2 5 2 2 8 2 2" xfId="4218" xr:uid="{00000000-0005-0000-0000-00007A100000}"/>
    <cellStyle name="Currency 2 5 2 2 8 3" xfId="4219" xr:uid="{00000000-0005-0000-0000-00007B100000}"/>
    <cellStyle name="Currency 2 5 2 2 8 4" xfId="4220" xr:uid="{00000000-0005-0000-0000-00007C100000}"/>
    <cellStyle name="Currency 2 5 2 2 9" xfId="4221" xr:uid="{00000000-0005-0000-0000-00007D100000}"/>
    <cellStyle name="Currency 2 5 2 2 9 2" xfId="4222" xr:uid="{00000000-0005-0000-0000-00007E100000}"/>
    <cellStyle name="Currency 2 5 2 2 9 2 2" xfId="4223" xr:uid="{00000000-0005-0000-0000-00007F100000}"/>
    <cellStyle name="Currency 2 5 2 2 9 3" xfId="4224" xr:uid="{00000000-0005-0000-0000-000080100000}"/>
    <cellStyle name="Currency 2 5 2 3" xfId="4225" xr:uid="{00000000-0005-0000-0000-000081100000}"/>
    <cellStyle name="Currency 2 5 2 3 10" xfId="4226" xr:uid="{00000000-0005-0000-0000-000082100000}"/>
    <cellStyle name="Currency 2 5 2 3 10 2" xfId="4227" xr:uid="{00000000-0005-0000-0000-000083100000}"/>
    <cellStyle name="Currency 2 5 2 3 10 2 2" xfId="4228" xr:uid="{00000000-0005-0000-0000-000084100000}"/>
    <cellStyle name="Currency 2 5 2 3 10 3" xfId="4229" xr:uid="{00000000-0005-0000-0000-000085100000}"/>
    <cellStyle name="Currency 2 5 2 3 11" xfId="4230" xr:uid="{00000000-0005-0000-0000-000086100000}"/>
    <cellStyle name="Currency 2 5 2 3 11 2" xfId="4231" xr:uid="{00000000-0005-0000-0000-000087100000}"/>
    <cellStyle name="Currency 2 5 2 3 12" xfId="4232" xr:uid="{00000000-0005-0000-0000-000088100000}"/>
    <cellStyle name="Currency 2 5 2 3 12 2" xfId="4233" xr:uid="{00000000-0005-0000-0000-000089100000}"/>
    <cellStyle name="Currency 2 5 2 3 13" xfId="4234" xr:uid="{00000000-0005-0000-0000-00008A100000}"/>
    <cellStyle name="Currency 2 5 2 3 14" xfId="4235" xr:uid="{00000000-0005-0000-0000-00008B100000}"/>
    <cellStyle name="Currency 2 5 2 3 15" xfId="4236" xr:uid="{00000000-0005-0000-0000-00008C100000}"/>
    <cellStyle name="Currency 2 5 2 3 2" xfId="4237" xr:uid="{00000000-0005-0000-0000-00008D100000}"/>
    <cellStyle name="Currency 2 5 2 3 2 2" xfId="4238" xr:uid="{00000000-0005-0000-0000-00008E100000}"/>
    <cellStyle name="Currency 2 5 2 3 2 2 2" xfId="4239" xr:uid="{00000000-0005-0000-0000-00008F100000}"/>
    <cellStyle name="Currency 2 5 2 3 2 2 3" xfId="4240" xr:uid="{00000000-0005-0000-0000-000090100000}"/>
    <cellStyle name="Currency 2 5 2 3 2 2 3 2" xfId="4241" xr:uid="{00000000-0005-0000-0000-000091100000}"/>
    <cellStyle name="Currency 2 5 2 3 2 2 3 3" xfId="4242" xr:uid="{00000000-0005-0000-0000-000092100000}"/>
    <cellStyle name="Currency 2 5 2 3 2 2 4" xfId="4243" xr:uid="{00000000-0005-0000-0000-000093100000}"/>
    <cellStyle name="Currency 2 5 2 3 2 2 4 2" xfId="4244" xr:uid="{00000000-0005-0000-0000-000094100000}"/>
    <cellStyle name="Currency 2 5 2 3 2 2 4 2 2" xfId="4245" xr:uid="{00000000-0005-0000-0000-000095100000}"/>
    <cellStyle name="Currency 2 5 2 3 2 2 4 3" xfId="4246" xr:uid="{00000000-0005-0000-0000-000096100000}"/>
    <cellStyle name="Currency 2 5 2 3 2 2 5" xfId="4247" xr:uid="{00000000-0005-0000-0000-000097100000}"/>
    <cellStyle name="Currency 2 5 2 3 2 2 5 2" xfId="4248" xr:uid="{00000000-0005-0000-0000-000098100000}"/>
    <cellStyle name="Currency 2 5 2 3 2 2 5 2 2" xfId="4249" xr:uid="{00000000-0005-0000-0000-000099100000}"/>
    <cellStyle name="Currency 2 5 2 3 2 2 5 3" xfId="4250" xr:uid="{00000000-0005-0000-0000-00009A100000}"/>
    <cellStyle name="Currency 2 5 2 3 2 2 6" xfId="4251" xr:uid="{00000000-0005-0000-0000-00009B100000}"/>
    <cellStyle name="Currency 2 5 2 3 2 2 6 2" xfId="4252" xr:uid="{00000000-0005-0000-0000-00009C100000}"/>
    <cellStyle name="Currency 2 5 2 3 2 2 6 2 2" xfId="4253" xr:uid="{00000000-0005-0000-0000-00009D100000}"/>
    <cellStyle name="Currency 2 5 2 3 2 2 6 3" xfId="4254" xr:uid="{00000000-0005-0000-0000-00009E100000}"/>
    <cellStyle name="Currency 2 5 2 3 2 2 7" xfId="4255" xr:uid="{00000000-0005-0000-0000-00009F100000}"/>
    <cellStyle name="Currency 2 5 2 3 2 2 7 2" xfId="4256" xr:uid="{00000000-0005-0000-0000-0000A0100000}"/>
    <cellStyle name="Currency 2 5 2 3 2 2 8" xfId="4257" xr:uid="{00000000-0005-0000-0000-0000A1100000}"/>
    <cellStyle name="Currency 2 5 2 3 2 2 8 2" xfId="4258" xr:uid="{00000000-0005-0000-0000-0000A2100000}"/>
    <cellStyle name="Currency 2 5 2 3 2 2 9" xfId="4259" xr:uid="{00000000-0005-0000-0000-0000A3100000}"/>
    <cellStyle name="Currency 2 5 2 3 2 3" xfId="4260" xr:uid="{00000000-0005-0000-0000-0000A4100000}"/>
    <cellStyle name="Currency 2 5 2 3 2 3 2" xfId="4261" xr:uid="{00000000-0005-0000-0000-0000A5100000}"/>
    <cellStyle name="Currency 2 5 2 3 2 3 3" xfId="4262" xr:uid="{00000000-0005-0000-0000-0000A6100000}"/>
    <cellStyle name="Currency 2 5 2 3 2 3 3 2" xfId="4263" xr:uid="{00000000-0005-0000-0000-0000A7100000}"/>
    <cellStyle name="Currency 2 5 2 3 2 3 3 3" xfId="4264" xr:uid="{00000000-0005-0000-0000-0000A8100000}"/>
    <cellStyle name="Currency 2 5 2 3 2 3 4" xfId="4265" xr:uid="{00000000-0005-0000-0000-0000A9100000}"/>
    <cellStyle name="Currency 2 5 2 3 2 3 4 2" xfId="4266" xr:uid="{00000000-0005-0000-0000-0000AA100000}"/>
    <cellStyle name="Currency 2 5 2 3 2 3 4 2 2" xfId="4267" xr:uid="{00000000-0005-0000-0000-0000AB100000}"/>
    <cellStyle name="Currency 2 5 2 3 2 3 4 3" xfId="4268" xr:uid="{00000000-0005-0000-0000-0000AC100000}"/>
    <cellStyle name="Currency 2 5 2 3 2 3 5" xfId="4269" xr:uid="{00000000-0005-0000-0000-0000AD100000}"/>
    <cellStyle name="Currency 2 5 2 3 2 3 5 2" xfId="4270" xr:uid="{00000000-0005-0000-0000-0000AE100000}"/>
    <cellStyle name="Currency 2 5 2 3 2 3 5 2 2" xfId="4271" xr:uid="{00000000-0005-0000-0000-0000AF100000}"/>
    <cellStyle name="Currency 2 5 2 3 2 3 5 3" xfId="4272" xr:uid="{00000000-0005-0000-0000-0000B0100000}"/>
    <cellStyle name="Currency 2 5 2 3 2 3 6" xfId="4273" xr:uid="{00000000-0005-0000-0000-0000B1100000}"/>
    <cellStyle name="Currency 2 5 2 3 2 3 6 2" xfId="4274" xr:uid="{00000000-0005-0000-0000-0000B2100000}"/>
    <cellStyle name="Currency 2 5 2 3 2 3 6 2 2" xfId="4275" xr:uid="{00000000-0005-0000-0000-0000B3100000}"/>
    <cellStyle name="Currency 2 5 2 3 2 3 6 3" xfId="4276" xr:uid="{00000000-0005-0000-0000-0000B4100000}"/>
    <cellStyle name="Currency 2 5 2 3 2 3 7" xfId="4277" xr:uid="{00000000-0005-0000-0000-0000B5100000}"/>
    <cellStyle name="Currency 2 5 2 3 2 3 7 2" xfId="4278" xr:uid="{00000000-0005-0000-0000-0000B6100000}"/>
    <cellStyle name="Currency 2 5 2 3 2 3 8" xfId="4279" xr:uid="{00000000-0005-0000-0000-0000B7100000}"/>
    <cellStyle name="Currency 2 5 2 3 2 3 8 2" xfId="4280" xr:uid="{00000000-0005-0000-0000-0000B8100000}"/>
    <cellStyle name="Currency 2 5 2 3 2 3 9" xfId="4281" xr:uid="{00000000-0005-0000-0000-0000B9100000}"/>
    <cellStyle name="Currency 2 5 2 3 2 4" xfId="4282" xr:uid="{00000000-0005-0000-0000-0000BA100000}"/>
    <cellStyle name="Currency 2 5 2 3 2 4 2" xfId="4283" xr:uid="{00000000-0005-0000-0000-0000BB100000}"/>
    <cellStyle name="Currency 2 5 2 3 2 4 3" xfId="4284" xr:uid="{00000000-0005-0000-0000-0000BC100000}"/>
    <cellStyle name="Currency 2 5 2 3 2 4 3 2" xfId="4285" xr:uid="{00000000-0005-0000-0000-0000BD100000}"/>
    <cellStyle name="Currency 2 5 2 3 2 4 3 2 2" xfId="4286" xr:uid="{00000000-0005-0000-0000-0000BE100000}"/>
    <cellStyle name="Currency 2 5 2 3 2 4 3 3" xfId="4287" xr:uid="{00000000-0005-0000-0000-0000BF100000}"/>
    <cellStyle name="Currency 2 5 2 3 2 4 4" xfId="4288" xr:uid="{00000000-0005-0000-0000-0000C0100000}"/>
    <cellStyle name="Currency 2 5 2 3 2 4 4 2" xfId="4289" xr:uid="{00000000-0005-0000-0000-0000C1100000}"/>
    <cellStyle name="Currency 2 5 2 3 2 4 4 2 2" xfId="4290" xr:uid="{00000000-0005-0000-0000-0000C2100000}"/>
    <cellStyle name="Currency 2 5 2 3 2 4 4 3" xfId="4291" xr:uid="{00000000-0005-0000-0000-0000C3100000}"/>
    <cellStyle name="Currency 2 5 2 3 2 4 5" xfId="4292" xr:uid="{00000000-0005-0000-0000-0000C4100000}"/>
    <cellStyle name="Currency 2 5 2 3 2 4 5 2" xfId="4293" xr:uid="{00000000-0005-0000-0000-0000C5100000}"/>
    <cellStyle name="Currency 2 5 2 3 2 4 5 2 2" xfId="4294" xr:uid="{00000000-0005-0000-0000-0000C6100000}"/>
    <cellStyle name="Currency 2 5 2 3 2 4 5 3" xfId="4295" xr:uid="{00000000-0005-0000-0000-0000C7100000}"/>
    <cellStyle name="Currency 2 5 2 3 2 4 6" xfId="4296" xr:uid="{00000000-0005-0000-0000-0000C8100000}"/>
    <cellStyle name="Currency 2 5 2 3 2 4 6 2" xfId="4297" xr:uid="{00000000-0005-0000-0000-0000C9100000}"/>
    <cellStyle name="Currency 2 5 2 3 2 4 7" xfId="4298" xr:uid="{00000000-0005-0000-0000-0000CA100000}"/>
    <cellStyle name="Currency 2 5 2 3 2 4 7 2" xfId="4299" xr:uid="{00000000-0005-0000-0000-0000CB100000}"/>
    <cellStyle name="Currency 2 5 2 3 2 4 8" xfId="4300" xr:uid="{00000000-0005-0000-0000-0000CC100000}"/>
    <cellStyle name="Currency 2 5 2 3 2 4 9" xfId="4301" xr:uid="{00000000-0005-0000-0000-0000CD100000}"/>
    <cellStyle name="Currency 2 5 2 3 2 5" xfId="4302" xr:uid="{00000000-0005-0000-0000-0000CE100000}"/>
    <cellStyle name="Currency 2 5 2 3 2 5 2" xfId="4303" xr:uid="{00000000-0005-0000-0000-0000CF100000}"/>
    <cellStyle name="Currency 2 5 2 3 2 5 3" xfId="4304" xr:uid="{00000000-0005-0000-0000-0000D0100000}"/>
    <cellStyle name="Currency 2 5 2 3 2 6" xfId="4305" xr:uid="{00000000-0005-0000-0000-0000D1100000}"/>
    <cellStyle name="Currency 2 5 2 3 2 6 2" xfId="4306" xr:uid="{00000000-0005-0000-0000-0000D2100000}"/>
    <cellStyle name="Currency 2 5 2 3 2 6 2 2" xfId="4307" xr:uid="{00000000-0005-0000-0000-0000D3100000}"/>
    <cellStyle name="Currency 2 5 2 3 2 6 2 2 2" xfId="4308" xr:uid="{00000000-0005-0000-0000-0000D4100000}"/>
    <cellStyle name="Currency 2 5 2 3 2 6 2 3" xfId="4309" xr:uid="{00000000-0005-0000-0000-0000D5100000}"/>
    <cellStyle name="Currency 2 5 2 3 2 6 3" xfId="4310" xr:uid="{00000000-0005-0000-0000-0000D6100000}"/>
    <cellStyle name="Currency 2 5 2 3 2 6 3 2" xfId="4311" xr:uid="{00000000-0005-0000-0000-0000D7100000}"/>
    <cellStyle name="Currency 2 5 2 3 2 6 3 2 2" xfId="4312" xr:uid="{00000000-0005-0000-0000-0000D8100000}"/>
    <cellStyle name="Currency 2 5 2 3 2 6 3 3" xfId="4313" xr:uid="{00000000-0005-0000-0000-0000D9100000}"/>
    <cellStyle name="Currency 2 5 2 3 2 6 4" xfId="4314" xr:uid="{00000000-0005-0000-0000-0000DA100000}"/>
    <cellStyle name="Currency 2 5 2 3 2 6 4 2" xfId="4315" xr:uid="{00000000-0005-0000-0000-0000DB100000}"/>
    <cellStyle name="Currency 2 5 2 3 2 6 4 2 2" xfId="4316" xr:uid="{00000000-0005-0000-0000-0000DC100000}"/>
    <cellStyle name="Currency 2 5 2 3 2 6 4 3" xfId="4317" xr:uid="{00000000-0005-0000-0000-0000DD100000}"/>
    <cellStyle name="Currency 2 5 2 3 2 6 5" xfId="4318" xr:uid="{00000000-0005-0000-0000-0000DE100000}"/>
    <cellStyle name="Currency 2 5 2 3 2 6 5 2" xfId="4319" xr:uid="{00000000-0005-0000-0000-0000DF100000}"/>
    <cellStyle name="Currency 2 5 2 3 2 6 6" xfId="4320" xr:uid="{00000000-0005-0000-0000-0000E0100000}"/>
    <cellStyle name="Currency 2 5 2 3 2 6 6 2" xfId="4321" xr:uid="{00000000-0005-0000-0000-0000E1100000}"/>
    <cellStyle name="Currency 2 5 2 3 2 6 7" xfId="4322" xr:uid="{00000000-0005-0000-0000-0000E2100000}"/>
    <cellStyle name="Currency 2 5 2 3 2 7" xfId="4323" xr:uid="{00000000-0005-0000-0000-0000E3100000}"/>
    <cellStyle name="Currency 2 5 2 3 2 7 2" xfId="4324" xr:uid="{00000000-0005-0000-0000-0000E4100000}"/>
    <cellStyle name="Currency 2 5 2 3 2 7 2 2" xfId="4325" xr:uid="{00000000-0005-0000-0000-0000E5100000}"/>
    <cellStyle name="Currency 2 5 2 3 2 7 3" xfId="4326" xr:uid="{00000000-0005-0000-0000-0000E6100000}"/>
    <cellStyle name="Currency 2 5 2 3 2 8" xfId="4327" xr:uid="{00000000-0005-0000-0000-0000E7100000}"/>
    <cellStyle name="Currency 2 5 2 3 2 8 2" xfId="4328" xr:uid="{00000000-0005-0000-0000-0000E8100000}"/>
    <cellStyle name="Currency 2 5 2 3 2 8 2 2" xfId="4329" xr:uid="{00000000-0005-0000-0000-0000E9100000}"/>
    <cellStyle name="Currency 2 5 2 3 2 8 3" xfId="4330" xr:uid="{00000000-0005-0000-0000-0000EA100000}"/>
    <cellStyle name="Currency 2 5 2 3 3" xfId="4331" xr:uid="{00000000-0005-0000-0000-0000EB100000}"/>
    <cellStyle name="Currency 2 5 2 3 3 10" xfId="4332" xr:uid="{00000000-0005-0000-0000-0000EC100000}"/>
    <cellStyle name="Currency 2 5 2 3 3 2" xfId="4333" xr:uid="{00000000-0005-0000-0000-0000ED100000}"/>
    <cellStyle name="Currency 2 5 2 3 3 2 2" xfId="4334" xr:uid="{00000000-0005-0000-0000-0000EE100000}"/>
    <cellStyle name="Currency 2 5 2 3 3 2 3" xfId="4335" xr:uid="{00000000-0005-0000-0000-0000EF100000}"/>
    <cellStyle name="Currency 2 5 2 3 3 2 3 2" xfId="4336" xr:uid="{00000000-0005-0000-0000-0000F0100000}"/>
    <cellStyle name="Currency 2 5 2 3 3 2 3 3" xfId="4337" xr:uid="{00000000-0005-0000-0000-0000F1100000}"/>
    <cellStyle name="Currency 2 5 2 3 3 2 4" xfId="4338" xr:uid="{00000000-0005-0000-0000-0000F2100000}"/>
    <cellStyle name="Currency 2 5 2 3 3 2 4 2" xfId="4339" xr:uid="{00000000-0005-0000-0000-0000F3100000}"/>
    <cellStyle name="Currency 2 5 2 3 3 2 4 2 2" xfId="4340" xr:uid="{00000000-0005-0000-0000-0000F4100000}"/>
    <cellStyle name="Currency 2 5 2 3 3 2 4 3" xfId="4341" xr:uid="{00000000-0005-0000-0000-0000F5100000}"/>
    <cellStyle name="Currency 2 5 2 3 3 2 5" xfId="4342" xr:uid="{00000000-0005-0000-0000-0000F6100000}"/>
    <cellStyle name="Currency 2 5 2 3 3 2 5 2" xfId="4343" xr:uid="{00000000-0005-0000-0000-0000F7100000}"/>
    <cellStyle name="Currency 2 5 2 3 3 2 5 2 2" xfId="4344" xr:uid="{00000000-0005-0000-0000-0000F8100000}"/>
    <cellStyle name="Currency 2 5 2 3 3 2 5 3" xfId="4345" xr:uid="{00000000-0005-0000-0000-0000F9100000}"/>
    <cellStyle name="Currency 2 5 2 3 3 2 6" xfId="4346" xr:uid="{00000000-0005-0000-0000-0000FA100000}"/>
    <cellStyle name="Currency 2 5 2 3 3 2 6 2" xfId="4347" xr:uid="{00000000-0005-0000-0000-0000FB100000}"/>
    <cellStyle name="Currency 2 5 2 3 3 2 6 2 2" xfId="4348" xr:uid="{00000000-0005-0000-0000-0000FC100000}"/>
    <cellStyle name="Currency 2 5 2 3 3 2 6 3" xfId="4349" xr:uid="{00000000-0005-0000-0000-0000FD100000}"/>
    <cellStyle name="Currency 2 5 2 3 3 2 7" xfId="4350" xr:uid="{00000000-0005-0000-0000-0000FE100000}"/>
    <cellStyle name="Currency 2 5 2 3 3 2 7 2" xfId="4351" xr:uid="{00000000-0005-0000-0000-0000FF100000}"/>
    <cellStyle name="Currency 2 5 2 3 3 2 8" xfId="4352" xr:uid="{00000000-0005-0000-0000-000000110000}"/>
    <cellStyle name="Currency 2 5 2 3 3 2 8 2" xfId="4353" xr:uid="{00000000-0005-0000-0000-000001110000}"/>
    <cellStyle name="Currency 2 5 2 3 3 2 9" xfId="4354" xr:uid="{00000000-0005-0000-0000-000002110000}"/>
    <cellStyle name="Currency 2 5 2 3 3 3" xfId="4355" xr:uid="{00000000-0005-0000-0000-000003110000}"/>
    <cellStyle name="Currency 2 5 2 3 3 4" xfId="4356" xr:uid="{00000000-0005-0000-0000-000004110000}"/>
    <cellStyle name="Currency 2 5 2 3 3 4 2" xfId="4357" xr:uid="{00000000-0005-0000-0000-000005110000}"/>
    <cellStyle name="Currency 2 5 2 3 3 4 3" xfId="4358" xr:uid="{00000000-0005-0000-0000-000006110000}"/>
    <cellStyle name="Currency 2 5 2 3 3 5" xfId="4359" xr:uid="{00000000-0005-0000-0000-000007110000}"/>
    <cellStyle name="Currency 2 5 2 3 3 5 2" xfId="4360" xr:uid="{00000000-0005-0000-0000-000008110000}"/>
    <cellStyle name="Currency 2 5 2 3 3 5 2 2" xfId="4361" xr:uid="{00000000-0005-0000-0000-000009110000}"/>
    <cellStyle name="Currency 2 5 2 3 3 5 3" xfId="4362" xr:uid="{00000000-0005-0000-0000-00000A110000}"/>
    <cellStyle name="Currency 2 5 2 3 3 6" xfId="4363" xr:uid="{00000000-0005-0000-0000-00000B110000}"/>
    <cellStyle name="Currency 2 5 2 3 3 6 2" xfId="4364" xr:uid="{00000000-0005-0000-0000-00000C110000}"/>
    <cellStyle name="Currency 2 5 2 3 3 6 2 2" xfId="4365" xr:uid="{00000000-0005-0000-0000-00000D110000}"/>
    <cellStyle name="Currency 2 5 2 3 3 6 3" xfId="4366" xr:uid="{00000000-0005-0000-0000-00000E110000}"/>
    <cellStyle name="Currency 2 5 2 3 3 7" xfId="4367" xr:uid="{00000000-0005-0000-0000-00000F110000}"/>
    <cellStyle name="Currency 2 5 2 3 3 7 2" xfId="4368" xr:uid="{00000000-0005-0000-0000-000010110000}"/>
    <cellStyle name="Currency 2 5 2 3 3 7 2 2" xfId="4369" xr:uid="{00000000-0005-0000-0000-000011110000}"/>
    <cellStyle name="Currency 2 5 2 3 3 7 3" xfId="4370" xr:uid="{00000000-0005-0000-0000-000012110000}"/>
    <cellStyle name="Currency 2 5 2 3 3 8" xfId="4371" xr:uid="{00000000-0005-0000-0000-000013110000}"/>
    <cellStyle name="Currency 2 5 2 3 3 8 2" xfId="4372" xr:uid="{00000000-0005-0000-0000-000014110000}"/>
    <cellStyle name="Currency 2 5 2 3 3 9" xfId="4373" xr:uid="{00000000-0005-0000-0000-000015110000}"/>
    <cellStyle name="Currency 2 5 2 3 3 9 2" xfId="4374" xr:uid="{00000000-0005-0000-0000-000016110000}"/>
    <cellStyle name="Currency 2 5 2 3 4" xfId="4375" xr:uid="{00000000-0005-0000-0000-000017110000}"/>
    <cellStyle name="Currency 2 5 2 3 4 2" xfId="4376" xr:uid="{00000000-0005-0000-0000-000018110000}"/>
    <cellStyle name="Currency 2 5 2 3 4 2 10" xfId="4377" xr:uid="{00000000-0005-0000-0000-000019110000}"/>
    <cellStyle name="Currency 2 5 2 3 4 2 2" xfId="4378" xr:uid="{00000000-0005-0000-0000-00001A110000}"/>
    <cellStyle name="Currency 2 5 2 3 4 2 3" xfId="4379" xr:uid="{00000000-0005-0000-0000-00001B110000}"/>
    <cellStyle name="Currency 2 5 2 3 4 2 4" xfId="4380" xr:uid="{00000000-0005-0000-0000-00001C110000}"/>
    <cellStyle name="Currency 2 5 2 3 4 2 4 2" xfId="4381" xr:uid="{00000000-0005-0000-0000-00001D110000}"/>
    <cellStyle name="Currency 2 5 2 3 4 2 4 2 2" xfId="4382" xr:uid="{00000000-0005-0000-0000-00001E110000}"/>
    <cellStyle name="Currency 2 5 2 3 4 2 4 3" xfId="4383" xr:uid="{00000000-0005-0000-0000-00001F110000}"/>
    <cellStyle name="Currency 2 5 2 3 4 2 5" xfId="4384" xr:uid="{00000000-0005-0000-0000-000020110000}"/>
    <cellStyle name="Currency 2 5 2 3 4 2 5 2" xfId="4385" xr:uid="{00000000-0005-0000-0000-000021110000}"/>
    <cellStyle name="Currency 2 5 2 3 4 2 5 2 2" xfId="4386" xr:uid="{00000000-0005-0000-0000-000022110000}"/>
    <cellStyle name="Currency 2 5 2 3 4 2 5 3" xfId="4387" xr:uid="{00000000-0005-0000-0000-000023110000}"/>
    <cellStyle name="Currency 2 5 2 3 4 2 6" xfId="4388" xr:uid="{00000000-0005-0000-0000-000024110000}"/>
    <cellStyle name="Currency 2 5 2 3 4 2 6 2" xfId="4389" xr:uid="{00000000-0005-0000-0000-000025110000}"/>
    <cellStyle name="Currency 2 5 2 3 4 2 6 2 2" xfId="4390" xr:uid="{00000000-0005-0000-0000-000026110000}"/>
    <cellStyle name="Currency 2 5 2 3 4 2 6 3" xfId="4391" xr:uid="{00000000-0005-0000-0000-000027110000}"/>
    <cellStyle name="Currency 2 5 2 3 4 2 7" xfId="4392" xr:uid="{00000000-0005-0000-0000-000028110000}"/>
    <cellStyle name="Currency 2 5 2 3 4 2 7 2" xfId="4393" xr:uid="{00000000-0005-0000-0000-000029110000}"/>
    <cellStyle name="Currency 2 5 2 3 4 2 8" xfId="4394" xr:uid="{00000000-0005-0000-0000-00002A110000}"/>
    <cellStyle name="Currency 2 5 2 3 4 2 8 2" xfId="4395" xr:uid="{00000000-0005-0000-0000-00002B110000}"/>
    <cellStyle name="Currency 2 5 2 3 4 2 9" xfId="4396" xr:uid="{00000000-0005-0000-0000-00002C110000}"/>
    <cellStyle name="Currency 2 5 2 3 4 3" xfId="4397" xr:uid="{00000000-0005-0000-0000-00002D110000}"/>
    <cellStyle name="Currency 2 5 2 3 4 4" xfId="4398" xr:uid="{00000000-0005-0000-0000-00002E110000}"/>
    <cellStyle name="Currency 2 5 2 3 4 4 2" xfId="4399" xr:uid="{00000000-0005-0000-0000-00002F110000}"/>
    <cellStyle name="Currency 2 5 2 3 4 4 2 2" xfId="4400" xr:uid="{00000000-0005-0000-0000-000030110000}"/>
    <cellStyle name="Currency 2 5 2 3 4 4 3" xfId="4401" xr:uid="{00000000-0005-0000-0000-000031110000}"/>
    <cellStyle name="Currency 2 5 2 3 4 5" xfId="4402" xr:uid="{00000000-0005-0000-0000-000032110000}"/>
    <cellStyle name="Currency 2 5 2 3 4 5 2" xfId="4403" xr:uid="{00000000-0005-0000-0000-000033110000}"/>
    <cellStyle name="Currency 2 5 2 3 4 5 2 2" xfId="4404" xr:uid="{00000000-0005-0000-0000-000034110000}"/>
    <cellStyle name="Currency 2 5 2 3 4 5 3" xfId="4405" xr:uid="{00000000-0005-0000-0000-000035110000}"/>
    <cellStyle name="Currency 2 5 2 3 5" xfId="4406" xr:uid="{00000000-0005-0000-0000-000036110000}"/>
    <cellStyle name="Currency 2 5 2 3 5 2" xfId="4407" xr:uid="{00000000-0005-0000-0000-000037110000}"/>
    <cellStyle name="Currency 2 5 2 3 5 3" xfId="4408" xr:uid="{00000000-0005-0000-0000-000038110000}"/>
    <cellStyle name="Currency 2 5 2 3 5 3 2" xfId="4409" xr:uid="{00000000-0005-0000-0000-000039110000}"/>
    <cellStyle name="Currency 2 5 2 3 5 3 3" xfId="4410" xr:uid="{00000000-0005-0000-0000-00003A110000}"/>
    <cellStyle name="Currency 2 5 2 3 5 4" xfId="4411" xr:uid="{00000000-0005-0000-0000-00003B110000}"/>
    <cellStyle name="Currency 2 5 2 3 5 4 2" xfId="4412" xr:uid="{00000000-0005-0000-0000-00003C110000}"/>
    <cellStyle name="Currency 2 5 2 3 5 4 2 2" xfId="4413" xr:uid="{00000000-0005-0000-0000-00003D110000}"/>
    <cellStyle name="Currency 2 5 2 3 5 4 3" xfId="4414" xr:uid="{00000000-0005-0000-0000-00003E110000}"/>
    <cellStyle name="Currency 2 5 2 3 5 5" xfId="4415" xr:uid="{00000000-0005-0000-0000-00003F110000}"/>
    <cellStyle name="Currency 2 5 2 3 5 5 2" xfId="4416" xr:uid="{00000000-0005-0000-0000-000040110000}"/>
    <cellStyle name="Currency 2 5 2 3 5 5 2 2" xfId="4417" xr:uid="{00000000-0005-0000-0000-000041110000}"/>
    <cellStyle name="Currency 2 5 2 3 5 5 3" xfId="4418" xr:uid="{00000000-0005-0000-0000-000042110000}"/>
    <cellStyle name="Currency 2 5 2 3 5 6" xfId="4419" xr:uid="{00000000-0005-0000-0000-000043110000}"/>
    <cellStyle name="Currency 2 5 2 3 5 6 2" xfId="4420" xr:uid="{00000000-0005-0000-0000-000044110000}"/>
    <cellStyle name="Currency 2 5 2 3 5 6 2 2" xfId="4421" xr:uid="{00000000-0005-0000-0000-000045110000}"/>
    <cellStyle name="Currency 2 5 2 3 5 6 3" xfId="4422" xr:uid="{00000000-0005-0000-0000-000046110000}"/>
    <cellStyle name="Currency 2 5 2 3 5 7" xfId="4423" xr:uid="{00000000-0005-0000-0000-000047110000}"/>
    <cellStyle name="Currency 2 5 2 3 5 7 2" xfId="4424" xr:uid="{00000000-0005-0000-0000-000048110000}"/>
    <cellStyle name="Currency 2 5 2 3 5 8" xfId="4425" xr:uid="{00000000-0005-0000-0000-000049110000}"/>
    <cellStyle name="Currency 2 5 2 3 5 8 2" xfId="4426" xr:uid="{00000000-0005-0000-0000-00004A110000}"/>
    <cellStyle name="Currency 2 5 2 3 5 9" xfId="4427" xr:uid="{00000000-0005-0000-0000-00004B110000}"/>
    <cellStyle name="Currency 2 5 2 3 6" xfId="4428" xr:uid="{00000000-0005-0000-0000-00004C110000}"/>
    <cellStyle name="Currency 2 5 2 3 6 2" xfId="4429" xr:uid="{00000000-0005-0000-0000-00004D110000}"/>
    <cellStyle name="Currency 2 5 2 3 6 3" xfId="4430" xr:uid="{00000000-0005-0000-0000-00004E110000}"/>
    <cellStyle name="Currency 2 5 2 3 7" xfId="4431" xr:uid="{00000000-0005-0000-0000-00004F110000}"/>
    <cellStyle name="Currency 2 5 2 3 8" xfId="4432" xr:uid="{00000000-0005-0000-0000-000050110000}"/>
    <cellStyle name="Currency 2 5 2 3 8 2" xfId="4433" xr:uid="{00000000-0005-0000-0000-000051110000}"/>
    <cellStyle name="Currency 2 5 2 3 8 2 2" xfId="4434" xr:uid="{00000000-0005-0000-0000-000052110000}"/>
    <cellStyle name="Currency 2 5 2 3 8 3" xfId="4435" xr:uid="{00000000-0005-0000-0000-000053110000}"/>
    <cellStyle name="Currency 2 5 2 3 8 4" xfId="4436" xr:uid="{00000000-0005-0000-0000-000054110000}"/>
    <cellStyle name="Currency 2 5 2 3 9" xfId="4437" xr:uid="{00000000-0005-0000-0000-000055110000}"/>
    <cellStyle name="Currency 2 5 2 3 9 2" xfId="4438" xr:uid="{00000000-0005-0000-0000-000056110000}"/>
    <cellStyle name="Currency 2 5 2 3 9 2 2" xfId="4439" xr:uid="{00000000-0005-0000-0000-000057110000}"/>
    <cellStyle name="Currency 2 5 2 3 9 3" xfId="4440" xr:uid="{00000000-0005-0000-0000-000058110000}"/>
    <cellStyle name="Currency 2 5 2 4" xfId="4441" xr:uid="{00000000-0005-0000-0000-000059110000}"/>
    <cellStyle name="Currency 2 5 2 4 2" xfId="4442" xr:uid="{00000000-0005-0000-0000-00005A110000}"/>
    <cellStyle name="Currency 2 5 2 4 2 2" xfId="4443" xr:uid="{00000000-0005-0000-0000-00005B110000}"/>
    <cellStyle name="Currency 2 5 2 4 2 3" xfId="4444" xr:uid="{00000000-0005-0000-0000-00005C110000}"/>
    <cellStyle name="Currency 2 5 2 4 2 3 2" xfId="4445" xr:uid="{00000000-0005-0000-0000-00005D110000}"/>
    <cellStyle name="Currency 2 5 2 4 2 3 3" xfId="4446" xr:uid="{00000000-0005-0000-0000-00005E110000}"/>
    <cellStyle name="Currency 2 5 2 4 2 4" xfId="4447" xr:uid="{00000000-0005-0000-0000-00005F110000}"/>
    <cellStyle name="Currency 2 5 2 4 2 4 2" xfId="4448" xr:uid="{00000000-0005-0000-0000-000060110000}"/>
    <cellStyle name="Currency 2 5 2 4 2 4 2 2" xfId="4449" xr:uid="{00000000-0005-0000-0000-000061110000}"/>
    <cellStyle name="Currency 2 5 2 4 2 4 3" xfId="4450" xr:uid="{00000000-0005-0000-0000-000062110000}"/>
    <cellStyle name="Currency 2 5 2 4 2 5" xfId="4451" xr:uid="{00000000-0005-0000-0000-000063110000}"/>
    <cellStyle name="Currency 2 5 2 4 2 5 2" xfId="4452" xr:uid="{00000000-0005-0000-0000-000064110000}"/>
    <cellStyle name="Currency 2 5 2 4 2 5 2 2" xfId="4453" xr:uid="{00000000-0005-0000-0000-000065110000}"/>
    <cellStyle name="Currency 2 5 2 4 2 5 3" xfId="4454" xr:uid="{00000000-0005-0000-0000-000066110000}"/>
    <cellStyle name="Currency 2 5 2 4 2 6" xfId="4455" xr:uid="{00000000-0005-0000-0000-000067110000}"/>
    <cellStyle name="Currency 2 5 2 4 2 6 2" xfId="4456" xr:uid="{00000000-0005-0000-0000-000068110000}"/>
    <cellStyle name="Currency 2 5 2 4 2 6 2 2" xfId="4457" xr:uid="{00000000-0005-0000-0000-000069110000}"/>
    <cellStyle name="Currency 2 5 2 4 2 6 3" xfId="4458" xr:uid="{00000000-0005-0000-0000-00006A110000}"/>
    <cellStyle name="Currency 2 5 2 4 2 7" xfId="4459" xr:uid="{00000000-0005-0000-0000-00006B110000}"/>
    <cellStyle name="Currency 2 5 2 4 2 7 2" xfId="4460" xr:uid="{00000000-0005-0000-0000-00006C110000}"/>
    <cellStyle name="Currency 2 5 2 4 2 8" xfId="4461" xr:uid="{00000000-0005-0000-0000-00006D110000}"/>
    <cellStyle name="Currency 2 5 2 4 2 8 2" xfId="4462" xr:uid="{00000000-0005-0000-0000-00006E110000}"/>
    <cellStyle name="Currency 2 5 2 4 2 9" xfId="4463" xr:uid="{00000000-0005-0000-0000-00006F110000}"/>
    <cellStyle name="Currency 2 5 2 4 3" xfId="4464" xr:uid="{00000000-0005-0000-0000-000070110000}"/>
    <cellStyle name="Currency 2 5 2 4 3 2" xfId="4465" xr:uid="{00000000-0005-0000-0000-000071110000}"/>
    <cellStyle name="Currency 2 5 2 4 3 3" xfId="4466" xr:uid="{00000000-0005-0000-0000-000072110000}"/>
    <cellStyle name="Currency 2 5 2 4 3 3 2" xfId="4467" xr:uid="{00000000-0005-0000-0000-000073110000}"/>
    <cellStyle name="Currency 2 5 2 4 3 3 3" xfId="4468" xr:uid="{00000000-0005-0000-0000-000074110000}"/>
    <cellStyle name="Currency 2 5 2 4 3 4" xfId="4469" xr:uid="{00000000-0005-0000-0000-000075110000}"/>
    <cellStyle name="Currency 2 5 2 4 3 4 2" xfId="4470" xr:uid="{00000000-0005-0000-0000-000076110000}"/>
    <cellStyle name="Currency 2 5 2 4 3 4 2 2" xfId="4471" xr:uid="{00000000-0005-0000-0000-000077110000}"/>
    <cellStyle name="Currency 2 5 2 4 3 4 3" xfId="4472" xr:uid="{00000000-0005-0000-0000-000078110000}"/>
    <cellStyle name="Currency 2 5 2 4 3 5" xfId="4473" xr:uid="{00000000-0005-0000-0000-000079110000}"/>
    <cellStyle name="Currency 2 5 2 4 3 5 2" xfId="4474" xr:uid="{00000000-0005-0000-0000-00007A110000}"/>
    <cellStyle name="Currency 2 5 2 4 3 5 2 2" xfId="4475" xr:uid="{00000000-0005-0000-0000-00007B110000}"/>
    <cellStyle name="Currency 2 5 2 4 3 5 3" xfId="4476" xr:uid="{00000000-0005-0000-0000-00007C110000}"/>
    <cellStyle name="Currency 2 5 2 4 3 6" xfId="4477" xr:uid="{00000000-0005-0000-0000-00007D110000}"/>
    <cellStyle name="Currency 2 5 2 4 3 6 2" xfId="4478" xr:uid="{00000000-0005-0000-0000-00007E110000}"/>
    <cellStyle name="Currency 2 5 2 4 3 6 2 2" xfId="4479" xr:uid="{00000000-0005-0000-0000-00007F110000}"/>
    <cellStyle name="Currency 2 5 2 4 3 6 3" xfId="4480" xr:uid="{00000000-0005-0000-0000-000080110000}"/>
    <cellStyle name="Currency 2 5 2 4 3 7" xfId="4481" xr:uid="{00000000-0005-0000-0000-000081110000}"/>
    <cellStyle name="Currency 2 5 2 4 3 7 2" xfId="4482" xr:uid="{00000000-0005-0000-0000-000082110000}"/>
    <cellStyle name="Currency 2 5 2 4 3 8" xfId="4483" xr:uid="{00000000-0005-0000-0000-000083110000}"/>
    <cellStyle name="Currency 2 5 2 4 3 8 2" xfId="4484" xr:uid="{00000000-0005-0000-0000-000084110000}"/>
    <cellStyle name="Currency 2 5 2 4 3 9" xfId="4485" xr:uid="{00000000-0005-0000-0000-000085110000}"/>
    <cellStyle name="Currency 2 5 2 4 4" xfId="4486" xr:uid="{00000000-0005-0000-0000-000086110000}"/>
    <cellStyle name="Currency 2 5 2 4 4 2" xfId="4487" xr:uid="{00000000-0005-0000-0000-000087110000}"/>
    <cellStyle name="Currency 2 5 2 4 4 3" xfId="4488" xr:uid="{00000000-0005-0000-0000-000088110000}"/>
    <cellStyle name="Currency 2 5 2 4 4 3 2" xfId="4489" xr:uid="{00000000-0005-0000-0000-000089110000}"/>
    <cellStyle name="Currency 2 5 2 4 4 3 2 2" xfId="4490" xr:uid="{00000000-0005-0000-0000-00008A110000}"/>
    <cellStyle name="Currency 2 5 2 4 4 3 3" xfId="4491" xr:uid="{00000000-0005-0000-0000-00008B110000}"/>
    <cellStyle name="Currency 2 5 2 4 4 4" xfId="4492" xr:uid="{00000000-0005-0000-0000-00008C110000}"/>
    <cellStyle name="Currency 2 5 2 4 4 4 2" xfId="4493" xr:uid="{00000000-0005-0000-0000-00008D110000}"/>
    <cellStyle name="Currency 2 5 2 4 4 4 2 2" xfId="4494" xr:uid="{00000000-0005-0000-0000-00008E110000}"/>
    <cellStyle name="Currency 2 5 2 4 4 4 3" xfId="4495" xr:uid="{00000000-0005-0000-0000-00008F110000}"/>
    <cellStyle name="Currency 2 5 2 4 4 5" xfId="4496" xr:uid="{00000000-0005-0000-0000-000090110000}"/>
    <cellStyle name="Currency 2 5 2 4 4 5 2" xfId="4497" xr:uid="{00000000-0005-0000-0000-000091110000}"/>
    <cellStyle name="Currency 2 5 2 4 4 5 2 2" xfId="4498" xr:uid="{00000000-0005-0000-0000-000092110000}"/>
    <cellStyle name="Currency 2 5 2 4 4 5 3" xfId="4499" xr:uid="{00000000-0005-0000-0000-000093110000}"/>
    <cellStyle name="Currency 2 5 2 4 4 6" xfId="4500" xr:uid="{00000000-0005-0000-0000-000094110000}"/>
    <cellStyle name="Currency 2 5 2 4 4 6 2" xfId="4501" xr:uid="{00000000-0005-0000-0000-000095110000}"/>
    <cellStyle name="Currency 2 5 2 4 4 7" xfId="4502" xr:uid="{00000000-0005-0000-0000-000096110000}"/>
    <cellStyle name="Currency 2 5 2 4 4 7 2" xfId="4503" xr:uid="{00000000-0005-0000-0000-000097110000}"/>
    <cellStyle name="Currency 2 5 2 4 4 8" xfId="4504" xr:uid="{00000000-0005-0000-0000-000098110000}"/>
    <cellStyle name="Currency 2 5 2 4 4 9" xfId="4505" xr:uid="{00000000-0005-0000-0000-000099110000}"/>
    <cellStyle name="Currency 2 5 2 4 5" xfId="4506" xr:uid="{00000000-0005-0000-0000-00009A110000}"/>
    <cellStyle name="Currency 2 5 2 4 5 2" xfId="4507" xr:uid="{00000000-0005-0000-0000-00009B110000}"/>
    <cellStyle name="Currency 2 5 2 4 5 3" xfId="4508" xr:uid="{00000000-0005-0000-0000-00009C110000}"/>
    <cellStyle name="Currency 2 5 2 4 6" xfId="4509" xr:uid="{00000000-0005-0000-0000-00009D110000}"/>
    <cellStyle name="Currency 2 5 2 4 6 2" xfId="4510" xr:uid="{00000000-0005-0000-0000-00009E110000}"/>
    <cellStyle name="Currency 2 5 2 4 6 2 2" xfId="4511" xr:uid="{00000000-0005-0000-0000-00009F110000}"/>
    <cellStyle name="Currency 2 5 2 4 6 2 2 2" xfId="4512" xr:uid="{00000000-0005-0000-0000-0000A0110000}"/>
    <cellStyle name="Currency 2 5 2 4 6 2 3" xfId="4513" xr:uid="{00000000-0005-0000-0000-0000A1110000}"/>
    <cellStyle name="Currency 2 5 2 4 6 3" xfId="4514" xr:uid="{00000000-0005-0000-0000-0000A2110000}"/>
    <cellStyle name="Currency 2 5 2 4 6 3 2" xfId="4515" xr:uid="{00000000-0005-0000-0000-0000A3110000}"/>
    <cellStyle name="Currency 2 5 2 4 6 3 2 2" xfId="4516" xr:uid="{00000000-0005-0000-0000-0000A4110000}"/>
    <cellStyle name="Currency 2 5 2 4 6 3 3" xfId="4517" xr:uid="{00000000-0005-0000-0000-0000A5110000}"/>
    <cellStyle name="Currency 2 5 2 4 6 4" xfId="4518" xr:uid="{00000000-0005-0000-0000-0000A6110000}"/>
    <cellStyle name="Currency 2 5 2 4 6 4 2" xfId="4519" xr:uid="{00000000-0005-0000-0000-0000A7110000}"/>
    <cellStyle name="Currency 2 5 2 4 6 4 2 2" xfId="4520" xr:uid="{00000000-0005-0000-0000-0000A8110000}"/>
    <cellStyle name="Currency 2 5 2 4 6 4 3" xfId="4521" xr:uid="{00000000-0005-0000-0000-0000A9110000}"/>
    <cellStyle name="Currency 2 5 2 4 6 5" xfId="4522" xr:uid="{00000000-0005-0000-0000-0000AA110000}"/>
    <cellStyle name="Currency 2 5 2 4 6 5 2" xfId="4523" xr:uid="{00000000-0005-0000-0000-0000AB110000}"/>
    <cellStyle name="Currency 2 5 2 4 6 6" xfId="4524" xr:uid="{00000000-0005-0000-0000-0000AC110000}"/>
    <cellStyle name="Currency 2 5 2 4 6 6 2" xfId="4525" xr:uid="{00000000-0005-0000-0000-0000AD110000}"/>
    <cellStyle name="Currency 2 5 2 4 6 7" xfId="4526" xr:uid="{00000000-0005-0000-0000-0000AE110000}"/>
    <cellStyle name="Currency 2 5 2 4 7" xfId="4527" xr:uid="{00000000-0005-0000-0000-0000AF110000}"/>
    <cellStyle name="Currency 2 5 2 4 7 2" xfId="4528" xr:uid="{00000000-0005-0000-0000-0000B0110000}"/>
    <cellStyle name="Currency 2 5 2 4 7 2 2" xfId="4529" xr:uid="{00000000-0005-0000-0000-0000B1110000}"/>
    <cellStyle name="Currency 2 5 2 4 7 3" xfId="4530" xr:uid="{00000000-0005-0000-0000-0000B2110000}"/>
    <cellStyle name="Currency 2 5 2 4 8" xfId="4531" xr:uid="{00000000-0005-0000-0000-0000B3110000}"/>
    <cellStyle name="Currency 2 5 2 4 8 2" xfId="4532" xr:uid="{00000000-0005-0000-0000-0000B4110000}"/>
    <cellStyle name="Currency 2 5 2 4 8 2 2" xfId="4533" xr:uid="{00000000-0005-0000-0000-0000B5110000}"/>
    <cellStyle name="Currency 2 5 2 4 8 3" xfId="4534" xr:uid="{00000000-0005-0000-0000-0000B6110000}"/>
    <cellStyle name="Currency 2 5 2 5" xfId="4535" xr:uid="{00000000-0005-0000-0000-0000B7110000}"/>
    <cellStyle name="Currency 2 5 2 5 10" xfId="4536" xr:uid="{00000000-0005-0000-0000-0000B8110000}"/>
    <cellStyle name="Currency 2 5 2 5 2" xfId="4537" xr:uid="{00000000-0005-0000-0000-0000B9110000}"/>
    <cellStyle name="Currency 2 5 2 5 2 2" xfId="4538" xr:uid="{00000000-0005-0000-0000-0000BA110000}"/>
    <cellStyle name="Currency 2 5 2 5 2 3" xfId="4539" xr:uid="{00000000-0005-0000-0000-0000BB110000}"/>
    <cellStyle name="Currency 2 5 2 5 2 3 2" xfId="4540" xr:uid="{00000000-0005-0000-0000-0000BC110000}"/>
    <cellStyle name="Currency 2 5 2 5 2 3 3" xfId="4541" xr:uid="{00000000-0005-0000-0000-0000BD110000}"/>
    <cellStyle name="Currency 2 5 2 5 2 4" xfId="4542" xr:uid="{00000000-0005-0000-0000-0000BE110000}"/>
    <cellStyle name="Currency 2 5 2 5 2 4 2" xfId="4543" xr:uid="{00000000-0005-0000-0000-0000BF110000}"/>
    <cellStyle name="Currency 2 5 2 5 2 4 2 2" xfId="4544" xr:uid="{00000000-0005-0000-0000-0000C0110000}"/>
    <cellStyle name="Currency 2 5 2 5 2 4 3" xfId="4545" xr:uid="{00000000-0005-0000-0000-0000C1110000}"/>
    <cellStyle name="Currency 2 5 2 5 2 5" xfId="4546" xr:uid="{00000000-0005-0000-0000-0000C2110000}"/>
    <cellStyle name="Currency 2 5 2 5 2 5 2" xfId="4547" xr:uid="{00000000-0005-0000-0000-0000C3110000}"/>
    <cellStyle name="Currency 2 5 2 5 2 5 2 2" xfId="4548" xr:uid="{00000000-0005-0000-0000-0000C4110000}"/>
    <cellStyle name="Currency 2 5 2 5 2 5 3" xfId="4549" xr:uid="{00000000-0005-0000-0000-0000C5110000}"/>
    <cellStyle name="Currency 2 5 2 5 2 6" xfId="4550" xr:uid="{00000000-0005-0000-0000-0000C6110000}"/>
    <cellStyle name="Currency 2 5 2 5 2 6 2" xfId="4551" xr:uid="{00000000-0005-0000-0000-0000C7110000}"/>
    <cellStyle name="Currency 2 5 2 5 2 6 2 2" xfId="4552" xr:uid="{00000000-0005-0000-0000-0000C8110000}"/>
    <cellStyle name="Currency 2 5 2 5 2 6 3" xfId="4553" xr:uid="{00000000-0005-0000-0000-0000C9110000}"/>
    <cellStyle name="Currency 2 5 2 5 2 7" xfId="4554" xr:uid="{00000000-0005-0000-0000-0000CA110000}"/>
    <cellStyle name="Currency 2 5 2 5 2 7 2" xfId="4555" xr:uid="{00000000-0005-0000-0000-0000CB110000}"/>
    <cellStyle name="Currency 2 5 2 5 2 8" xfId="4556" xr:uid="{00000000-0005-0000-0000-0000CC110000}"/>
    <cellStyle name="Currency 2 5 2 5 2 8 2" xfId="4557" xr:uid="{00000000-0005-0000-0000-0000CD110000}"/>
    <cellStyle name="Currency 2 5 2 5 2 9" xfId="4558" xr:uid="{00000000-0005-0000-0000-0000CE110000}"/>
    <cellStyle name="Currency 2 5 2 5 3" xfId="4559" xr:uid="{00000000-0005-0000-0000-0000CF110000}"/>
    <cellStyle name="Currency 2 5 2 5 4" xfId="4560" xr:uid="{00000000-0005-0000-0000-0000D0110000}"/>
    <cellStyle name="Currency 2 5 2 5 4 2" xfId="4561" xr:uid="{00000000-0005-0000-0000-0000D1110000}"/>
    <cellStyle name="Currency 2 5 2 5 4 3" xfId="4562" xr:uid="{00000000-0005-0000-0000-0000D2110000}"/>
    <cellStyle name="Currency 2 5 2 5 5" xfId="4563" xr:uid="{00000000-0005-0000-0000-0000D3110000}"/>
    <cellStyle name="Currency 2 5 2 5 5 2" xfId="4564" xr:uid="{00000000-0005-0000-0000-0000D4110000}"/>
    <cellStyle name="Currency 2 5 2 5 5 2 2" xfId="4565" xr:uid="{00000000-0005-0000-0000-0000D5110000}"/>
    <cellStyle name="Currency 2 5 2 5 5 3" xfId="4566" xr:uid="{00000000-0005-0000-0000-0000D6110000}"/>
    <cellStyle name="Currency 2 5 2 5 6" xfId="4567" xr:uid="{00000000-0005-0000-0000-0000D7110000}"/>
    <cellStyle name="Currency 2 5 2 5 6 2" xfId="4568" xr:uid="{00000000-0005-0000-0000-0000D8110000}"/>
    <cellStyle name="Currency 2 5 2 5 6 2 2" xfId="4569" xr:uid="{00000000-0005-0000-0000-0000D9110000}"/>
    <cellStyle name="Currency 2 5 2 5 6 3" xfId="4570" xr:uid="{00000000-0005-0000-0000-0000DA110000}"/>
    <cellStyle name="Currency 2 5 2 5 7" xfId="4571" xr:uid="{00000000-0005-0000-0000-0000DB110000}"/>
    <cellStyle name="Currency 2 5 2 5 7 2" xfId="4572" xr:uid="{00000000-0005-0000-0000-0000DC110000}"/>
    <cellStyle name="Currency 2 5 2 5 7 2 2" xfId="4573" xr:uid="{00000000-0005-0000-0000-0000DD110000}"/>
    <cellStyle name="Currency 2 5 2 5 7 3" xfId="4574" xr:uid="{00000000-0005-0000-0000-0000DE110000}"/>
    <cellStyle name="Currency 2 5 2 5 8" xfId="4575" xr:uid="{00000000-0005-0000-0000-0000DF110000}"/>
    <cellStyle name="Currency 2 5 2 5 8 2" xfId="4576" xr:uid="{00000000-0005-0000-0000-0000E0110000}"/>
    <cellStyle name="Currency 2 5 2 5 9" xfId="4577" xr:uid="{00000000-0005-0000-0000-0000E1110000}"/>
    <cellStyle name="Currency 2 5 2 5 9 2" xfId="4578" xr:uid="{00000000-0005-0000-0000-0000E2110000}"/>
    <cellStyle name="Currency 2 5 2 6" xfId="4579" xr:uid="{00000000-0005-0000-0000-0000E3110000}"/>
    <cellStyle name="Currency 2 5 2 6 2" xfId="4580" xr:uid="{00000000-0005-0000-0000-0000E4110000}"/>
    <cellStyle name="Currency 2 5 2 6 2 10" xfId="4581" xr:uid="{00000000-0005-0000-0000-0000E5110000}"/>
    <cellStyle name="Currency 2 5 2 6 2 2" xfId="4582" xr:uid="{00000000-0005-0000-0000-0000E6110000}"/>
    <cellStyle name="Currency 2 5 2 6 2 3" xfId="4583" xr:uid="{00000000-0005-0000-0000-0000E7110000}"/>
    <cellStyle name="Currency 2 5 2 6 2 4" xfId="4584" xr:uid="{00000000-0005-0000-0000-0000E8110000}"/>
    <cellStyle name="Currency 2 5 2 6 2 4 2" xfId="4585" xr:uid="{00000000-0005-0000-0000-0000E9110000}"/>
    <cellStyle name="Currency 2 5 2 6 2 4 2 2" xfId="4586" xr:uid="{00000000-0005-0000-0000-0000EA110000}"/>
    <cellStyle name="Currency 2 5 2 6 2 4 3" xfId="4587" xr:uid="{00000000-0005-0000-0000-0000EB110000}"/>
    <cellStyle name="Currency 2 5 2 6 2 5" xfId="4588" xr:uid="{00000000-0005-0000-0000-0000EC110000}"/>
    <cellStyle name="Currency 2 5 2 6 2 5 2" xfId="4589" xr:uid="{00000000-0005-0000-0000-0000ED110000}"/>
    <cellStyle name="Currency 2 5 2 6 2 5 2 2" xfId="4590" xr:uid="{00000000-0005-0000-0000-0000EE110000}"/>
    <cellStyle name="Currency 2 5 2 6 2 5 3" xfId="4591" xr:uid="{00000000-0005-0000-0000-0000EF110000}"/>
    <cellStyle name="Currency 2 5 2 6 2 6" xfId="4592" xr:uid="{00000000-0005-0000-0000-0000F0110000}"/>
    <cellStyle name="Currency 2 5 2 6 2 6 2" xfId="4593" xr:uid="{00000000-0005-0000-0000-0000F1110000}"/>
    <cellStyle name="Currency 2 5 2 6 2 6 2 2" xfId="4594" xr:uid="{00000000-0005-0000-0000-0000F2110000}"/>
    <cellStyle name="Currency 2 5 2 6 2 6 3" xfId="4595" xr:uid="{00000000-0005-0000-0000-0000F3110000}"/>
    <cellStyle name="Currency 2 5 2 6 2 7" xfId="4596" xr:uid="{00000000-0005-0000-0000-0000F4110000}"/>
    <cellStyle name="Currency 2 5 2 6 2 7 2" xfId="4597" xr:uid="{00000000-0005-0000-0000-0000F5110000}"/>
    <cellStyle name="Currency 2 5 2 6 2 8" xfId="4598" xr:uid="{00000000-0005-0000-0000-0000F6110000}"/>
    <cellStyle name="Currency 2 5 2 6 2 8 2" xfId="4599" xr:uid="{00000000-0005-0000-0000-0000F7110000}"/>
    <cellStyle name="Currency 2 5 2 6 2 9" xfId="4600" xr:uid="{00000000-0005-0000-0000-0000F8110000}"/>
    <cellStyle name="Currency 2 5 2 6 3" xfId="4601" xr:uid="{00000000-0005-0000-0000-0000F9110000}"/>
    <cellStyle name="Currency 2 5 2 6 4" xfId="4602" xr:uid="{00000000-0005-0000-0000-0000FA110000}"/>
    <cellStyle name="Currency 2 5 2 6 4 2" xfId="4603" xr:uid="{00000000-0005-0000-0000-0000FB110000}"/>
    <cellStyle name="Currency 2 5 2 6 4 2 2" xfId="4604" xr:uid="{00000000-0005-0000-0000-0000FC110000}"/>
    <cellStyle name="Currency 2 5 2 6 4 3" xfId="4605" xr:uid="{00000000-0005-0000-0000-0000FD110000}"/>
    <cellStyle name="Currency 2 5 2 6 5" xfId="4606" xr:uid="{00000000-0005-0000-0000-0000FE110000}"/>
    <cellStyle name="Currency 2 5 2 6 5 2" xfId="4607" xr:uid="{00000000-0005-0000-0000-0000FF110000}"/>
    <cellStyle name="Currency 2 5 2 6 5 2 2" xfId="4608" xr:uid="{00000000-0005-0000-0000-000000120000}"/>
    <cellStyle name="Currency 2 5 2 6 5 3" xfId="4609" xr:uid="{00000000-0005-0000-0000-000001120000}"/>
    <cellStyle name="Currency 2 5 2 7" xfId="4610" xr:uid="{00000000-0005-0000-0000-000002120000}"/>
    <cellStyle name="Currency 2 5 2 7 2" xfId="4611" xr:uid="{00000000-0005-0000-0000-000003120000}"/>
    <cellStyle name="Currency 2 5 2 7 3" xfId="4612" xr:uid="{00000000-0005-0000-0000-000004120000}"/>
    <cellStyle name="Currency 2 5 2 7 3 2" xfId="4613" xr:uid="{00000000-0005-0000-0000-000005120000}"/>
    <cellStyle name="Currency 2 5 2 7 3 3" xfId="4614" xr:uid="{00000000-0005-0000-0000-000006120000}"/>
    <cellStyle name="Currency 2 5 2 7 4" xfId="4615" xr:uid="{00000000-0005-0000-0000-000007120000}"/>
    <cellStyle name="Currency 2 5 2 7 4 2" xfId="4616" xr:uid="{00000000-0005-0000-0000-000008120000}"/>
    <cellStyle name="Currency 2 5 2 7 4 2 2" xfId="4617" xr:uid="{00000000-0005-0000-0000-000009120000}"/>
    <cellStyle name="Currency 2 5 2 7 4 3" xfId="4618" xr:uid="{00000000-0005-0000-0000-00000A120000}"/>
    <cellStyle name="Currency 2 5 2 7 5" xfId="4619" xr:uid="{00000000-0005-0000-0000-00000B120000}"/>
    <cellStyle name="Currency 2 5 2 7 5 2" xfId="4620" xr:uid="{00000000-0005-0000-0000-00000C120000}"/>
    <cellStyle name="Currency 2 5 2 7 5 2 2" xfId="4621" xr:uid="{00000000-0005-0000-0000-00000D120000}"/>
    <cellStyle name="Currency 2 5 2 7 5 3" xfId="4622" xr:uid="{00000000-0005-0000-0000-00000E120000}"/>
    <cellStyle name="Currency 2 5 2 7 6" xfId="4623" xr:uid="{00000000-0005-0000-0000-00000F120000}"/>
    <cellStyle name="Currency 2 5 2 7 6 2" xfId="4624" xr:uid="{00000000-0005-0000-0000-000010120000}"/>
    <cellStyle name="Currency 2 5 2 7 6 2 2" xfId="4625" xr:uid="{00000000-0005-0000-0000-000011120000}"/>
    <cellStyle name="Currency 2 5 2 7 6 3" xfId="4626" xr:uid="{00000000-0005-0000-0000-000012120000}"/>
    <cellStyle name="Currency 2 5 2 7 7" xfId="4627" xr:uid="{00000000-0005-0000-0000-000013120000}"/>
    <cellStyle name="Currency 2 5 2 7 7 2" xfId="4628" xr:uid="{00000000-0005-0000-0000-000014120000}"/>
    <cellStyle name="Currency 2 5 2 7 8" xfId="4629" xr:uid="{00000000-0005-0000-0000-000015120000}"/>
    <cellStyle name="Currency 2 5 2 7 8 2" xfId="4630" xr:uid="{00000000-0005-0000-0000-000016120000}"/>
    <cellStyle name="Currency 2 5 2 7 9" xfId="4631" xr:uid="{00000000-0005-0000-0000-000017120000}"/>
    <cellStyle name="Currency 2 5 2 8" xfId="4632" xr:uid="{00000000-0005-0000-0000-000018120000}"/>
    <cellStyle name="Currency 2 5 2 8 2" xfId="4633" xr:uid="{00000000-0005-0000-0000-000019120000}"/>
    <cellStyle name="Currency 2 5 2 8 3" xfId="4634" xr:uid="{00000000-0005-0000-0000-00001A120000}"/>
    <cellStyle name="Currency 2 5 2 9" xfId="4635" xr:uid="{00000000-0005-0000-0000-00001B120000}"/>
    <cellStyle name="Currency 2 5 3" xfId="4636" xr:uid="{00000000-0005-0000-0000-00001C120000}"/>
    <cellStyle name="Currency 2 5 3 10" xfId="4637" xr:uid="{00000000-0005-0000-0000-00001D120000}"/>
    <cellStyle name="Currency 2 5 3 10 2" xfId="4638" xr:uid="{00000000-0005-0000-0000-00001E120000}"/>
    <cellStyle name="Currency 2 5 3 10 2 2" xfId="4639" xr:uid="{00000000-0005-0000-0000-00001F120000}"/>
    <cellStyle name="Currency 2 5 3 10 3" xfId="4640" xr:uid="{00000000-0005-0000-0000-000020120000}"/>
    <cellStyle name="Currency 2 5 3 10 4" xfId="4641" xr:uid="{00000000-0005-0000-0000-000021120000}"/>
    <cellStyle name="Currency 2 5 3 11" xfId="4642" xr:uid="{00000000-0005-0000-0000-000022120000}"/>
    <cellStyle name="Currency 2 5 3 11 2" xfId="4643" xr:uid="{00000000-0005-0000-0000-000023120000}"/>
    <cellStyle name="Currency 2 5 3 11 2 2" xfId="4644" xr:uid="{00000000-0005-0000-0000-000024120000}"/>
    <cellStyle name="Currency 2 5 3 11 3" xfId="4645" xr:uid="{00000000-0005-0000-0000-000025120000}"/>
    <cellStyle name="Currency 2 5 3 12" xfId="4646" xr:uid="{00000000-0005-0000-0000-000026120000}"/>
    <cellStyle name="Currency 2 5 3 12 2" xfId="4647" xr:uid="{00000000-0005-0000-0000-000027120000}"/>
    <cellStyle name="Currency 2 5 3 12 2 2" xfId="4648" xr:uid="{00000000-0005-0000-0000-000028120000}"/>
    <cellStyle name="Currency 2 5 3 12 3" xfId="4649" xr:uid="{00000000-0005-0000-0000-000029120000}"/>
    <cellStyle name="Currency 2 5 3 13" xfId="4650" xr:uid="{00000000-0005-0000-0000-00002A120000}"/>
    <cellStyle name="Currency 2 5 3 13 2" xfId="4651" xr:uid="{00000000-0005-0000-0000-00002B120000}"/>
    <cellStyle name="Currency 2 5 3 14" xfId="4652" xr:uid="{00000000-0005-0000-0000-00002C120000}"/>
    <cellStyle name="Currency 2 5 3 14 2" xfId="4653" xr:uid="{00000000-0005-0000-0000-00002D120000}"/>
    <cellStyle name="Currency 2 5 3 15" xfId="4654" xr:uid="{00000000-0005-0000-0000-00002E120000}"/>
    <cellStyle name="Currency 2 5 3 16" xfId="4655" xr:uid="{00000000-0005-0000-0000-00002F120000}"/>
    <cellStyle name="Currency 2 5 3 17" xfId="4656" xr:uid="{00000000-0005-0000-0000-000030120000}"/>
    <cellStyle name="Currency 2 5 3 2" xfId="4657" xr:uid="{00000000-0005-0000-0000-000031120000}"/>
    <cellStyle name="Currency 2 5 3 2 10" xfId="4658" xr:uid="{00000000-0005-0000-0000-000032120000}"/>
    <cellStyle name="Currency 2 5 3 2 10 2" xfId="4659" xr:uid="{00000000-0005-0000-0000-000033120000}"/>
    <cellStyle name="Currency 2 5 3 2 10 2 2" xfId="4660" xr:uid="{00000000-0005-0000-0000-000034120000}"/>
    <cellStyle name="Currency 2 5 3 2 10 3" xfId="4661" xr:uid="{00000000-0005-0000-0000-000035120000}"/>
    <cellStyle name="Currency 2 5 3 2 11" xfId="4662" xr:uid="{00000000-0005-0000-0000-000036120000}"/>
    <cellStyle name="Currency 2 5 3 2 11 2" xfId="4663" xr:uid="{00000000-0005-0000-0000-000037120000}"/>
    <cellStyle name="Currency 2 5 3 2 12" xfId="4664" xr:uid="{00000000-0005-0000-0000-000038120000}"/>
    <cellStyle name="Currency 2 5 3 2 12 2" xfId="4665" xr:uid="{00000000-0005-0000-0000-000039120000}"/>
    <cellStyle name="Currency 2 5 3 2 13" xfId="4666" xr:uid="{00000000-0005-0000-0000-00003A120000}"/>
    <cellStyle name="Currency 2 5 3 2 14" xfId="4667" xr:uid="{00000000-0005-0000-0000-00003B120000}"/>
    <cellStyle name="Currency 2 5 3 2 15" xfId="4668" xr:uid="{00000000-0005-0000-0000-00003C120000}"/>
    <cellStyle name="Currency 2 5 3 2 2" xfId="4669" xr:uid="{00000000-0005-0000-0000-00003D120000}"/>
    <cellStyle name="Currency 2 5 3 2 2 2" xfId="4670" xr:uid="{00000000-0005-0000-0000-00003E120000}"/>
    <cellStyle name="Currency 2 5 3 2 2 2 2" xfId="4671" xr:uid="{00000000-0005-0000-0000-00003F120000}"/>
    <cellStyle name="Currency 2 5 3 2 2 2 3" xfId="4672" xr:uid="{00000000-0005-0000-0000-000040120000}"/>
    <cellStyle name="Currency 2 5 3 2 2 2 3 2" xfId="4673" xr:uid="{00000000-0005-0000-0000-000041120000}"/>
    <cellStyle name="Currency 2 5 3 2 2 2 3 3" xfId="4674" xr:uid="{00000000-0005-0000-0000-000042120000}"/>
    <cellStyle name="Currency 2 5 3 2 2 2 4" xfId="4675" xr:uid="{00000000-0005-0000-0000-000043120000}"/>
    <cellStyle name="Currency 2 5 3 2 2 2 4 2" xfId="4676" xr:uid="{00000000-0005-0000-0000-000044120000}"/>
    <cellStyle name="Currency 2 5 3 2 2 2 4 2 2" xfId="4677" xr:uid="{00000000-0005-0000-0000-000045120000}"/>
    <cellStyle name="Currency 2 5 3 2 2 2 4 3" xfId="4678" xr:uid="{00000000-0005-0000-0000-000046120000}"/>
    <cellStyle name="Currency 2 5 3 2 2 2 5" xfId="4679" xr:uid="{00000000-0005-0000-0000-000047120000}"/>
    <cellStyle name="Currency 2 5 3 2 2 2 5 2" xfId="4680" xr:uid="{00000000-0005-0000-0000-000048120000}"/>
    <cellStyle name="Currency 2 5 3 2 2 2 5 2 2" xfId="4681" xr:uid="{00000000-0005-0000-0000-000049120000}"/>
    <cellStyle name="Currency 2 5 3 2 2 2 5 3" xfId="4682" xr:uid="{00000000-0005-0000-0000-00004A120000}"/>
    <cellStyle name="Currency 2 5 3 2 2 2 6" xfId="4683" xr:uid="{00000000-0005-0000-0000-00004B120000}"/>
    <cellStyle name="Currency 2 5 3 2 2 2 6 2" xfId="4684" xr:uid="{00000000-0005-0000-0000-00004C120000}"/>
    <cellStyle name="Currency 2 5 3 2 2 2 6 2 2" xfId="4685" xr:uid="{00000000-0005-0000-0000-00004D120000}"/>
    <cellStyle name="Currency 2 5 3 2 2 2 6 3" xfId="4686" xr:uid="{00000000-0005-0000-0000-00004E120000}"/>
    <cellStyle name="Currency 2 5 3 2 2 2 7" xfId="4687" xr:uid="{00000000-0005-0000-0000-00004F120000}"/>
    <cellStyle name="Currency 2 5 3 2 2 2 7 2" xfId="4688" xr:uid="{00000000-0005-0000-0000-000050120000}"/>
    <cellStyle name="Currency 2 5 3 2 2 2 8" xfId="4689" xr:uid="{00000000-0005-0000-0000-000051120000}"/>
    <cellStyle name="Currency 2 5 3 2 2 2 8 2" xfId="4690" xr:uid="{00000000-0005-0000-0000-000052120000}"/>
    <cellStyle name="Currency 2 5 3 2 2 2 9" xfId="4691" xr:uid="{00000000-0005-0000-0000-000053120000}"/>
    <cellStyle name="Currency 2 5 3 2 2 3" xfId="4692" xr:uid="{00000000-0005-0000-0000-000054120000}"/>
    <cellStyle name="Currency 2 5 3 2 2 3 2" xfId="4693" xr:uid="{00000000-0005-0000-0000-000055120000}"/>
    <cellStyle name="Currency 2 5 3 2 2 3 3" xfId="4694" xr:uid="{00000000-0005-0000-0000-000056120000}"/>
    <cellStyle name="Currency 2 5 3 2 2 3 3 2" xfId="4695" xr:uid="{00000000-0005-0000-0000-000057120000}"/>
    <cellStyle name="Currency 2 5 3 2 2 3 3 3" xfId="4696" xr:uid="{00000000-0005-0000-0000-000058120000}"/>
    <cellStyle name="Currency 2 5 3 2 2 3 4" xfId="4697" xr:uid="{00000000-0005-0000-0000-000059120000}"/>
    <cellStyle name="Currency 2 5 3 2 2 3 4 2" xfId="4698" xr:uid="{00000000-0005-0000-0000-00005A120000}"/>
    <cellStyle name="Currency 2 5 3 2 2 3 4 2 2" xfId="4699" xr:uid="{00000000-0005-0000-0000-00005B120000}"/>
    <cellStyle name="Currency 2 5 3 2 2 3 4 3" xfId="4700" xr:uid="{00000000-0005-0000-0000-00005C120000}"/>
    <cellStyle name="Currency 2 5 3 2 2 3 5" xfId="4701" xr:uid="{00000000-0005-0000-0000-00005D120000}"/>
    <cellStyle name="Currency 2 5 3 2 2 3 5 2" xfId="4702" xr:uid="{00000000-0005-0000-0000-00005E120000}"/>
    <cellStyle name="Currency 2 5 3 2 2 3 5 2 2" xfId="4703" xr:uid="{00000000-0005-0000-0000-00005F120000}"/>
    <cellStyle name="Currency 2 5 3 2 2 3 5 3" xfId="4704" xr:uid="{00000000-0005-0000-0000-000060120000}"/>
    <cellStyle name="Currency 2 5 3 2 2 3 6" xfId="4705" xr:uid="{00000000-0005-0000-0000-000061120000}"/>
    <cellStyle name="Currency 2 5 3 2 2 3 6 2" xfId="4706" xr:uid="{00000000-0005-0000-0000-000062120000}"/>
    <cellStyle name="Currency 2 5 3 2 2 3 6 2 2" xfId="4707" xr:uid="{00000000-0005-0000-0000-000063120000}"/>
    <cellStyle name="Currency 2 5 3 2 2 3 6 3" xfId="4708" xr:uid="{00000000-0005-0000-0000-000064120000}"/>
    <cellStyle name="Currency 2 5 3 2 2 3 7" xfId="4709" xr:uid="{00000000-0005-0000-0000-000065120000}"/>
    <cellStyle name="Currency 2 5 3 2 2 3 7 2" xfId="4710" xr:uid="{00000000-0005-0000-0000-000066120000}"/>
    <cellStyle name="Currency 2 5 3 2 2 3 8" xfId="4711" xr:uid="{00000000-0005-0000-0000-000067120000}"/>
    <cellStyle name="Currency 2 5 3 2 2 3 8 2" xfId="4712" xr:uid="{00000000-0005-0000-0000-000068120000}"/>
    <cellStyle name="Currency 2 5 3 2 2 3 9" xfId="4713" xr:uid="{00000000-0005-0000-0000-000069120000}"/>
    <cellStyle name="Currency 2 5 3 2 2 4" xfId="4714" xr:uid="{00000000-0005-0000-0000-00006A120000}"/>
    <cellStyle name="Currency 2 5 3 2 2 4 2" xfId="4715" xr:uid="{00000000-0005-0000-0000-00006B120000}"/>
    <cellStyle name="Currency 2 5 3 2 2 4 3" xfId="4716" xr:uid="{00000000-0005-0000-0000-00006C120000}"/>
    <cellStyle name="Currency 2 5 3 2 2 4 3 2" xfId="4717" xr:uid="{00000000-0005-0000-0000-00006D120000}"/>
    <cellStyle name="Currency 2 5 3 2 2 4 3 2 2" xfId="4718" xr:uid="{00000000-0005-0000-0000-00006E120000}"/>
    <cellStyle name="Currency 2 5 3 2 2 4 3 3" xfId="4719" xr:uid="{00000000-0005-0000-0000-00006F120000}"/>
    <cellStyle name="Currency 2 5 3 2 2 4 4" xfId="4720" xr:uid="{00000000-0005-0000-0000-000070120000}"/>
    <cellStyle name="Currency 2 5 3 2 2 4 4 2" xfId="4721" xr:uid="{00000000-0005-0000-0000-000071120000}"/>
    <cellStyle name="Currency 2 5 3 2 2 4 4 2 2" xfId="4722" xr:uid="{00000000-0005-0000-0000-000072120000}"/>
    <cellStyle name="Currency 2 5 3 2 2 4 4 3" xfId="4723" xr:uid="{00000000-0005-0000-0000-000073120000}"/>
    <cellStyle name="Currency 2 5 3 2 2 4 5" xfId="4724" xr:uid="{00000000-0005-0000-0000-000074120000}"/>
    <cellStyle name="Currency 2 5 3 2 2 4 5 2" xfId="4725" xr:uid="{00000000-0005-0000-0000-000075120000}"/>
    <cellStyle name="Currency 2 5 3 2 2 4 5 2 2" xfId="4726" xr:uid="{00000000-0005-0000-0000-000076120000}"/>
    <cellStyle name="Currency 2 5 3 2 2 4 5 3" xfId="4727" xr:uid="{00000000-0005-0000-0000-000077120000}"/>
    <cellStyle name="Currency 2 5 3 2 2 4 6" xfId="4728" xr:uid="{00000000-0005-0000-0000-000078120000}"/>
    <cellStyle name="Currency 2 5 3 2 2 4 6 2" xfId="4729" xr:uid="{00000000-0005-0000-0000-000079120000}"/>
    <cellStyle name="Currency 2 5 3 2 2 4 7" xfId="4730" xr:uid="{00000000-0005-0000-0000-00007A120000}"/>
    <cellStyle name="Currency 2 5 3 2 2 4 7 2" xfId="4731" xr:uid="{00000000-0005-0000-0000-00007B120000}"/>
    <cellStyle name="Currency 2 5 3 2 2 4 8" xfId="4732" xr:uid="{00000000-0005-0000-0000-00007C120000}"/>
    <cellStyle name="Currency 2 5 3 2 2 4 9" xfId="4733" xr:uid="{00000000-0005-0000-0000-00007D120000}"/>
    <cellStyle name="Currency 2 5 3 2 2 5" xfId="4734" xr:uid="{00000000-0005-0000-0000-00007E120000}"/>
    <cellStyle name="Currency 2 5 3 2 2 5 2" xfId="4735" xr:uid="{00000000-0005-0000-0000-00007F120000}"/>
    <cellStyle name="Currency 2 5 3 2 2 5 3" xfId="4736" xr:uid="{00000000-0005-0000-0000-000080120000}"/>
    <cellStyle name="Currency 2 5 3 2 2 6" xfId="4737" xr:uid="{00000000-0005-0000-0000-000081120000}"/>
    <cellStyle name="Currency 2 5 3 2 2 6 2" xfId="4738" xr:uid="{00000000-0005-0000-0000-000082120000}"/>
    <cellStyle name="Currency 2 5 3 2 2 6 2 2" xfId="4739" xr:uid="{00000000-0005-0000-0000-000083120000}"/>
    <cellStyle name="Currency 2 5 3 2 2 6 2 2 2" xfId="4740" xr:uid="{00000000-0005-0000-0000-000084120000}"/>
    <cellStyle name="Currency 2 5 3 2 2 6 2 3" xfId="4741" xr:uid="{00000000-0005-0000-0000-000085120000}"/>
    <cellStyle name="Currency 2 5 3 2 2 6 3" xfId="4742" xr:uid="{00000000-0005-0000-0000-000086120000}"/>
    <cellStyle name="Currency 2 5 3 2 2 6 3 2" xfId="4743" xr:uid="{00000000-0005-0000-0000-000087120000}"/>
    <cellStyle name="Currency 2 5 3 2 2 6 3 2 2" xfId="4744" xr:uid="{00000000-0005-0000-0000-000088120000}"/>
    <cellStyle name="Currency 2 5 3 2 2 6 3 3" xfId="4745" xr:uid="{00000000-0005-0000-0000-000089120000}"/>
    <cellStyle name="Currency 2 5 3 2 2 6 4" xfId="4746" xr:uid="{00000000-0005-0000-0000-00008A120000}"/>
    <cellStyle name="Currency 2 5 3 2 2 6 4 2" xfId="4747" xr:uid="{00000000-0005-0000-0000-00008B120000}"/>
    <cellStyle name="Currency 2 5 3 2 2 6 4 2 2" xfId="4748" xr:uid="{00000000-0005-0000-0000-00008C120000}"/>
    <cellStyle name="Currency 2 5 3 2 2 6 4 3" xfId="4749" xr:uid="{00000000-0005-0000-0000-00008D120000}"/>
    <cellStyle name="Currency 2 5 3 2 2 6 5" xfId="4750" xr:uid="{00000000-0005-0000-0000-00008E120000}"/>
    <cellStyle name="Currency 2 5 3 2 2 6 5 2" xfId="4751" xr:uid="{00000000-0005-0000-0000-00008F120000}"/>
    <cellStyle name="Currency 2 5 3 2 2 6 6" xfId="4752" xr:uid="{00000000-0005-0000-0000-000090120000}"/>
    <cellStyle name="Currency 2 5 3 2 2 6 6 2" xfId="4753" xr:uid="{00000000-0005-0000-0000-000091120000}"/>
    <cellStyle name="Currency 2 5 3 2 2 6 7" xfId="4754" xr:uid="{00000000-0005-0000-0000-000092120000}"/>
    <cellStyle name="Currency 2 5 3 2 2 7" xfId="4755" xr:uid="{00000000-0005-0000-0000-000093120000}"/>
    <cellStyle name="Currency 2 5 3 2 2 7 2" xfId="4756" xr:uid="{00000000-0005-0000-0000-000094120000}"/>
    <cellStyle name="Currency 2 5 3 2 2 7 2 2" xfId="4757" xr:uid="{00000000-0005-0000-0000-000095120000}"/>
    <cellStyle name="Currency 2 5 3 2 2 7 3" xfId="4758" xr:uid="{00000000-0005-0000-0000-000096120000}"/>
    <cellStyle name="Currency 2 5 3 2 2 8" xfId="4759" xr:uid="{00000000-0005-0000-0000-000097120000}"/>
    <cellStyle name="Currency 2 5 3 2 2 8 2" xfId="4760" xr:uid="{00000000-0005-0000-0000-000098120000}"/>
    <cellStyle name="Currency 2 5 3 2 2 8 2 2" xfId="4761" xr:uid="{00000000-0005-0000-0000-000099120000}"/>
    <cellStyle name="Currency 2 5 3 2 2 8 3" xfId="4762" xr:uid="{00000000-0005-0000-0000-00009A120000}"/>
    <cellStyle name="Currency 2 5 3 2 3" xfId="4763" xr:uid="{00000000-0005-0000-0000-00009B120000}"/>
    <cellStyle name="Currency 2 5 3 2 3 10" xfId="4764" xr:uid="{00000000-0005-0000-0000-00009C120000}"/>
    <cellStyle name="Currency 2 5 3 2 3 2" xfId="4765" xr:uid="{00000000-0005-0000-0000-00009D120000}"/>
    <cellStyle name="Currency 2 5 3 2 3 2 2" xfId="4766" xr:uid="{00000000-0005-0000-0000-00009E120000}"/>
    <cellStyle name="Currency 2 5 3 2 3 2 3" xfId="4767" xr:uid="{00000000-0005-0000-0000-00009F120000}"/>
    <cellStyle name="Currency 2 5 3 2 3 2 3 2" xfId="4768" xr:uid="{00000000-0005-0000-0000-0000A0120000}"/>
    <cellStyle name="Currency 2 5 3 2 3 2 3 3" xfId="4769" xr:uid="{00000000-0005-0000-0000-0000A1120000}"/>
    <cellStyle name="Currency 2 5 3 2 3 2 4" xfId="4770" xr:uid="{00000000-0005-0000-0000-0000A2120000}"/>
    <cellStyle name="Currency 2 5 3 2 3 2 4 2" xfId="4771" xr:uid="{00000000-0005-0000-0000-0000A3120000}"/>
    <cellStyle name="Currency 2 5 3 2 3 2 4 2 2" xfId="4772" xr:uid="{00000000-0005-0000-0000-0000A4120000}"/>
    <cellStyle name="Currency 2 5 3 2 3 2 4 3" xfId="4773" xr:uid="{00000000-0005-0000-0000-0000A5120000}"/>
    <cellStyle name="Currency 2 5 3 2 3 2 5" xfId="4774" xr:uid="{00000000-0005-0000-0000-0000A6120000}"/>
    <cellStyle name="Currency 2 5 3 2 3 2 5 2" xfId="4775" xr:uid="{00000000-0005-0000-0000-0000A7120000}"/>
    <cellStyle name="Currency 2 5 3 2 3 2 5 2 2" xfId="4776" xr:uid="{00000000-0005-0000-0000-0000A8120000}"/>
    <cellStyle name="Currency 2 5 3 2 3 2 5 3" xfId="4777" xr:uid="{00000000-0005-0000-0000-0000A9120000}"/>
    <cellStyle name="Currency 2 5 3 2 3 2 6" xfId="4778" xr:uid="{00000000-0005-0000-0000-0000AA120000}"/>
    <cellStyle name="Currency 2 5 3 2 3 2 6 2" xfId="4779" xr:uid="{00000000-0005-0000-0000-0000AB120000}"/>
    <cellStyle name="Currency 2 5 3 2 3 2 6 2 2" xfId="4780" xr:uid="{00000000-0005-0000-0000-0000AC120000}"/>
    <cellStyle name="Currency 2 5 3 2 3 2 6 3" xfId="4781" xr:uid="{00000000-0005-0000-0000-0000AD120000}"/>
    <cellStyle name="Currency 2 5 3 2 3 2 7" xfId="4782" xr:uid="{00000000-0005-0000-0000-0000AE120000}"/>
    <cellStyle name="Currency 2 5 3 2 3 2 7 2" xfId="4783" xr:uid="{00000000-0005-0000-0000-0000AF120000}"/>
    <cellStyle name="Currency 2 5 3 2 3 2 8" xfId="4784" xr:uid="{00000000-0005-0000-0000-0000B0120000}"/>
    <cellStyle name="Currency 2 5 3 2 3 2 8 2" xfId="4785" xr:uid="{00000000-0005-0000-0000-0000B1120000}"/>
    <cellStyle name="Currency 2 5 3 2 3 2 9" xfId="4786" xr:uid="{00000000-0005-0000-0000-0000B2120000}"/>
    <cellStyle name="Currency 2 5 3 2 3 3" xfId="4787" xr:uid="{00000000-0005-0000-0000-0000B3120000}"/>
    <cellStyle name="Currency 2 5 3 2 3 4" xfId="4788" xr:uid="{00000000-0005-0000-0000-0000B4120000}"/>
    <cellStyle name="Currency 2 5 3 2 3 4 2" xfId="4789" xr:uid="{00000000-0005-0000-0000-0000B5120000}"/>
    <cellStyle name="Currency 2 5 3 2 3 4 3" xfId="4790" xr:uid="{00000000-0005-0000-0000-0000B6120000}"/>
    <cellStyle name="Currency 2 5 3 2 3 5" xfId="4791" xr:uid="{00000000-0005-0000-0000-0000B7120000}"/>
    <cellStyle name="Currency 2 5 3 2 3 5 2" xfId="4792" xr:uid="{00000000-0005-0000-0000-0000B8120000}"/>
    <cellStyle name="Currency 2 5 3 2 3 5 2 2" xfId="4793" xr:uid="{00000000-0005-0000-0000-0000B9120000}"/>
    <cellStyle name="Currency 2 5 3 2 3 5 3" xfId="4794" xr:uid="{00000000-0005-0000-0000-0000BA120000}"/>
    <cellStyle name="Currency 2 5 3 2 3 6" xfId="4795" xr:uid="{00000000-0005-0000-0000-0000BB120000}"/>
    <cellStyle name="Currency 2 5 3 2 3 6 2" xfId="4796" xr:uid="{00000000-0005-0000-0000-0000BC120000}"/>
    <cellStyle name="Currency 2 5 3 2 3 6 2 2" xfId="4797" xr:uid="{00000000-0005-0000-0000-0000BD120000}"/>
    <cellStyle name="Currency 2 5 3 2 3 6 3" xfId="4798" xr:uid="{00000000-0005-0000-0000-0000BE120000}"/>
    <cellStyle name="Currency 2 5 3 2 3 7" xfId="4799" xr:uid="{00000000-0005-0000-0000-0000BF120000}"/>
    <cellStyle name="Currency 2 5 3 2 3 7 2" xfId="4800" xr:uid="{00000000-0005-0000-0000-0000C0120000}"/>
    <cellStyle name="Currency 2 5 3 2 3 7 2 2" xfId="4801" xr:uid="{00000000-0005-0000-0000-0000C1120000}"/>
    <cellStyle name="Currency 2 5 3 2 3 7 3" xfId="4802" xr:uid="{00000000-0005-0000-0000-0000C2120000}"/>
    <cellStyle name="Currency 2 5 3 2 3 8" xfId="4803" xr:uid="{00000000-0005-0000-0000-0000C3120000}"/>
    <cellStyle name="Currency 2 5 3 2 3 8 2" xfId="4804" xr:uid="{00000000-0005-0000-0000-0000C4120000}"/>
    <cellStyle name="Currency 2 5 3 2 3 9" xfId="4805" xr:uid="{00000000-0005-0000-0000-0000C5120000}"/>
    <cellStyle name="Currency 2 5 3 2 3 9 2" xfId="4806" xr:uid="{00000000-0005-0000-0000-0000C6120000}"/>
    <cellStyle name="Currency 2 5 3 2 4" xfId="4807" xr:uid="{00000000-0005-0000-0000-0000C7120000}"/>
    <cellStyle name="Currency 2 5 3 2 4 2" xfId="4808" xr:uid="{00000000-0005-0000-0000-0000C8120000}"/>
    <cellStyle name="Currency 2 5 3 2 4 2 10" xfId="4809" xr:uid="{00000000-0005-0000-0000-0000C9120000}"/>
    <cellStyle name="Currency 2 5 3 2 4 2 2" xfId="4810" xr:uid="{00000000-0005-0000-0000-0000CA120000}"/>
    <cellStyle name="Currency 2 5 3 2 4 2 3" xfId="4811" xr:uid="{00000000-0005-0000-0000-0000CB120000}"/>
    <cellStyle name="Currency 2 5 3 2 4 2 4" xfId="4812" xr:uid="{00000000-0005-0000-0000-0000CC120000}"/>
    <cellStyle name="Currency 2 5 3 2 4 2 4 2" xfId="4813" xr:uid="{00000000-0005-0000-0000-0000CD120000}"/>
    <cellStyle name="Currency 2 5 3 2 4 2 4 2 2" xfId="4814" xr:uid="{00000000-0005-0000-0000-0000CE120000}"/>
    <cellStyle name="Currency 2 5 3 2 4 2 4 3" xfId="4815" xr:uid="{00000000-0005-0000-0000-0000CF120000}"/>
    <cellStyle name="Currency 2 5 3 2 4 2 5" xfId="4816" xr:uid="{00000000-0005-0000-0000-0000D0120000}"/>
    <cellStyle name="Currency 2 5 3 2 4 2 5 2" xfId="4817" xr:uid="{00000000-0005-0000-0000-0000D1120000}"/>
    <cellStyle name="Currency 2 5 3 2 4 2 5 2 2" xfId="4818" xr:uid="{00000000-0005-0000-0000-0000D2120000}"/>
    <cellStyle name="Currency 2 5 3 2 4 2 5 3" xfId="4819" xr:uid="{00000000-0005-0000-0000-0000D3120000}"/>
    <cellStyle name="Currency 2 5 3 2 4 2 6" xfId="4820" xr:uid="{00000000-0005-0000-0000-0000D4120000}"/>
    <cellStyle name="Currency 2 5 3 2 4 2 6 2" xfId="4821" xr:uid="{00000000-0005-0000-0000-0000D5120000}"/>
    <cellStyle name="Currency 2 5 3 2 4 2 6 2 2" xfId="4822" xr:uid="{00000000-0005-0000-0000-0000D6120000}"/>
    <cellStyle name="Currency 2 5 3 2 4 2 6 3" xfId="4823" xr:uid="{00000000-0005-0000-0000-0000D7120000}"/>
    <cellStyle name="Currency 2 5 3 2 4 2 7" xfId="4824" xr:uid="{00000000-0005-0000-0000-0000D8120000}"/>
    <cellStyle name="Currency 2 5 3 2 4 2 7 2" xfId="4825" xr:uid="{00000000-0005-0000-0000-0000D9120000}"/>
    <cellStyle name="Currency 2 5 3 2 4 2 8" xfId="4826" xr:uid="{00000000-0005-0000-0000-0000DA120000}"/>
    <cellStyle name="Currency 2 5 3 2 4 2 8 2" xfId="4827" xr:uid="{00000000-0005-0000-0000-0000DB120000}"/>
    <cellStyle name="Currency 2 5 3 2 4 2 9" xfId="4828" xr:uid="{00000000-0005-0000-0000-0000DC120000}"/>
    <cellStyle name="Currency 2 5 3 2 4 3" xfId="4829" xr:uid="{00000000-0005-0000-0000-0000DD120000}"/>
    <cellStyle name="Currency 2 5 3 2 4 4" xfId="4830" xr:uid="{00000000-0005-0000-0000-0000DE120000}"/>
    <cellStyle name="Currency 2 5 3 2 4 4 2" xfId="4831" xr:uid="{00000000-0005-0000-0000-0000DF120000}"/>
    <cellStyle name="Currency 2 5 3 2 4 4 2 2" xfId="4832" xr:uid="{00000000-0005-0000-0000-0000E0120000}"/>
    <cellStyle name="Currency 2 5 3 2 4 4 3" xfId="4833" xr:uid="{00000000-0005-0000-0000-0000E1120000}"/>
    <cellStyle name="Currency 2 5 3 2 4 5" xfId="4834" xr:uid="{00000000-0005-0000-0000-0000E2120000}"/>
    <cellStyle name="Currency 2 5 3 2 4 5 2" xfId="4835" xr:uid="{00000000-0005-0000-0000-0000E3120000}"/>
    <cellStyle name="Currency 2 5 3 2 4 5 2 2" xfId="4836" xr:uid="{00000000-0005-0000-0000-0000E4120000}"/>
    <cellStyle name="Currency 2 5 3 2 4 5 3" xfId="4837" xr:uid="{00000000-0005-0000-0000-0000E5120000}"/>
    <cellStyle name="Currency 2 5 3 2 5" xfId="4838" xr:uid="{00000000-0005-0000-0000-0000E6120000}"/>
    <cellStyle name="Currency 2 5 3 2 5 2" xfId="4839" xr:uid="{00000000-0005-0000-0000-0000E7120000}"/>
    <cellStyle name="Currency 2 5 3 2 5 3" xfId="4840" xr:uid="{00000000-0005-0000-0000-0000E8120000}"/>
    <cellStyle name="Currency 2 5 3 2 5 3 2" xfId="4841" xr:uid="{00000000-0005-0000-0000-0000E9120000}"/>
    <cellStyle name="Currency 2 5 3 2 5 3 3" xfId="4842" xr:uid="{00000000-0005-0000-0000-0000EA120000}"/>
    <cellStyle name="Currency 2 5 3 2 5 4" xfId="4843" xr:uid="{00000000-0005-0000-0000-0000EB120000}"/>
    <cellStyle name="Currency 2 5 3 2 5 4 2" xfId="4844" xr:uid="{00000000-0005-0000-0000-0000EC120000}"/>
    <cellStyle name="Currency 2 5 3 2 5 4 2 2" xfId="4845" xr:uid="{00000000-0005-0000-0000-0000ED120000}"/>
    <cellStyle name="Currency 2 5 3 2 5 4 3" xfId="4846" xr:uid="{00000000-0005-0000-0000-0000EE120000}"/>
    <cellStyle name="Currency 2 5 3 2 5 5" xfId="4847" xr:uid="{00000000-0005-0000-0000-0000EF120000}"/>
    <cellStyle name="Currency 2 5 3 2 5 5 2" xfId="4848" xr:uid="{00000000-0005-0000-0000-0000F0120000}"/>
    <cellStyle name="Currency 2 5 3 2 5 5 2 2" xfId="4849" xr:uid="{00000000-0005-0000-0000-0000F1120000}"/>
    <cellStyle name="Currency 2 5 3 2 5 5 3" xfId="4850" xr:uid="{00000000-0005-0000-0000-0000F2120000}"/>
    <cellStyle name="Currency 2 5 3 2 5 6" xfId="4851" xr:uid="{00000000-0005-0000-0000-0000F3120000}"/>
    <cellStyle name="Currency 2 5 3 2 5 6 2" xfId="4852" xr:uid="{00000000-0005-0000-0000-0000F4120000}"/>
    <cellStyle name="Currency 2 5 3 2 5 6 2 2" xfId="4853" xr:uid="{00000000-0005-0000-0000-0000F5120000}"/>
    <cellStyle name="Currency 2 5 3 2 5 6 3" xfId="4854" xr:uid="{00000000-0005-0000-0000-0000F6120000}"/>
    <cellStyle name="Currency 2 5 3 2 5 7" xfId="4855" xr:uid="{00000000-0005-0000-0000-0000F7120000}"/>
    <cellStyle name="Currency 2 5 3 2 5 7 2" xfId="4856" xr:uid="{00000000-0005-0000-0000-0000F8120000}"/>
    <cellStyle name="Currency 2 5 3 2 5 8" xfId="4857" xr:uid="{00000000-0005-0000-0000-0000F9120000}"/>
    <cellStyle name="Currency 2 5 3 2 5 8 2" xfId="4858" xr:uid="{00000000-0005-0000-0000-0000FA120000}"/>
    <cellStyle name="Currency 2 5 3 2 5 9" xfId="4859" xr:uid="{00000000-0005-0000-0000-0000FB120000}"/>
    <cellStyle name="Currency 2 5 3 2 6" xfId="4860" xr:uid="{00000000-0005-0000-0000-0000FC120000}"/>
    <cellStyle name="Currency 2 5 3 2 6 2" xfId="4861" xr:uid="{00000000-0005-0000-0000-0000FD120000}"/>
    <cellStyle name="Currency 2 5 3 2 6 3" xfId="4862" xr:uid="{00000000-0005-0000-0000-0000FE120000}"/>
    <cellStyle name="Currency 2 5 3 2 7" xfId="4863" xr:uid="{00000000-0005-0000-0000-0000FF120000}"/>
    <cellStyle name="Currency 2 5 3 2 8" xfId="4864" xr:uid="{00000000-0005-0000-0000-000000130000}"/>
    <cellStyle name="Currency 2 5 3 2 8 2" xfId="4865" xr:uid="{00000000-0005-0000-0000-000001130000}"/>
    <cellStyle name="Currency 2 5 3 2 8 2 2" xfId="4866" xr:uid="{00000000-0005-0000-0000-000002130000}"/>
    <cellStyle name="Currency 2 5 3 2 8 3" xfId="4867" xr:uid="{00000000-0005-0000-0000-000003130000}"/>
    <cellStyle name="Currency 2 5 3 2 8 4" xfId="4868" xr:uid="{00000000-0005-0000-0000-000004130000}"/>
    <cellStyle name="Currency 2 5 3 2 9" xfId="4869" xr:uid="{00000000-0005-0000-0000-000005130000}"/>
    <cellStyle name="Currency 2 5 3 2 9 2" xfId="4870" xr:uid="{00000000-0005-0000-0000-000006130000}"/>
    <cellStyle name="Currency 2 5 3 2 9 2 2" xfId="4871" xr:uid="{00000000-0005-0000-0000-000007130000}"/>
    <cellStyle name="Currency 2 5 3 2 9 3" xfId="4872" xr:uid="{00000000-0005-0000-0000-000008130000}"/>
    <cellStyle name="Currency 2 5 3 3" xfId="4873" xr:uid="{00000000-0005-0000-0000-000009130000}"/>
    <cellStyle name="Currency 2 5 3 3 10" xfId="4874" xr:uid="{00000000-0005-0000-0000-00000A130000}"/>
    <cellStyle name="Currency 2 5 3 3 10 2" xfId="4875" xr:uid="{00000000-0005-0000-0000-00000B130000}"/>
    <cellStyle name="Currency 2 5 3 3 10 2 2" xfId="4876" xr:uid="{00000000-0005-0000-0000-00000C130000}"/>
    <cellStyle name="Currency 2 5 3 3 10 3" xfId="4877" xr:uid="{00000000-0005-0000-0000-00000D130000}"/>
    <cellStyle name="Currency 2 5 3 3 11" xfId="4878" xr:uid="{00000000-0005-0000-0000-00000E130000}"/>
    <cellStyle name="Currency 2 5 3 3 11 2" xfId="4879" xr:uid="{00000000-0005-0000-0000-00000F130000}"/>
    <cellStyle name="Currency 2 5 3 3 12" xfId="4880" xr:uid="{00000000-0005-0000-0000-000010130000}"/>
    <cellStyle name="Currency 2 5 3 3 12 2" xfId="4881" xr:uid="{00000000-0005-0000-0000-000011130000}"/>
    <cellStyle name="Currency 2 5 3 3 13" xfId="4882" xr:uid="{00000000-0005-0000-0000-000012130000}"/>
    <cellStyle name="Currency 2 5 3 3 14" xfId="4883" xr:uid="{00000000-0005-0000-0000-000013130000}"/>
    <cellStyle name="Currency 2 5 3 3 15" xfId="4884" xr:uid="{00000000-0005-0000-0000-000014130000}"/>
    <cellStyle name="Currency 2 5 3 3 2" xfId="4885" xr:uid="{00000000-0005-0000-0000-000015130000}"/>
    <cellStyle name="Currency 2 5 3 3 2 2" xfId="4886" xr:uid="{00000000-0005-0000-0000-000016130000}"/>
    <cellStyle name="Currency 2 5 3 3 2 2 2" xfId="4887" xr:uid="{00000000-0005-0000-0000-000017130000}"/>
    <cellStyle name="Currency 2 5 3 3 2 2 3" xfId="4888" xr:uid="{00000000-0005-0000-0000-000018130000}"/>
    <cellStyle name="Currency 2 5 3 3 2 2 3 2" xfId="4889" xr:uid="{00000000-0005-0000-0000-000019130000}"/>
    <cellStyle name="Currency 2 5 3 3 2 2 3 3" xfId="4890" xr:uid="{00000000-0005-0000-0000-00001A130000}"/>
    <cellStyle name="Currency 2 5 3 3 2 2 4" xfId="4891" xr:uid="{00000000-0005-0000-0000-00001B130000}"/>
    <cellStyle name="Currency 2 5 3 3 2 2 4 2" xfId="4892" xr:uid="{00000000-0005-0000-0000-00001C130000}"/>
    <cellStyle name="Currency 2 5 3 3 2 2 4 2 2" xfId="4893" xr:uid="{00000000-0005-0000-0000-00001D130000}"/>
    <cellStyle name="Currency 2 5 3 3 2 2 4 3" xfId="4894" xr:uid="{00000000-0005-0000-0000-00001E130000}"/>
    <cellStyle name="Currency 2 5 3 3 2 2 5" xfId="4895" xr:uid="{00000000-0005-0000-0000-00001F130000}"/>
    <cellStyle name="Currency 2 5 3 3 2 2 5 2" xfId="4896" xr:uid="{00000000-0005-0000-0000-000020130000}"/>
    <cellStyle name="Currency 2 5 3 3 2 2 5 2 2" xfId="4897" xr:uid="{00000000-0005-0000-0000-000021130000}"/>
    <cellStyle name="Currency 2 5 3 3 2 2 5 3" xfId="4898" xr:uid="{00000000-0005-0000-0000-000022130000}"/>
    <cellStyle name="Currency 2 5 3 3 2 2 6" xfId="4899" xr:uid="{00000000-0005-0000-0000-000023130000}"/>
    <cellStyle name="Currency 2 5 3 3 2 2 6 2" xfId="4900" xr:uid="{00000000-0005-0000-0000-000024130000}"/>
    <cellStyle name="Currency 2 5 3 3 2 2 6 2 2" xfId="4901" xr:uid="{00000000-0005-0000-0000-000025130000}"/>
    <cellStyle name="Currency 2 5 3 3 2 2 6 3" xfId="4902" xr:uid="{00000000-0005-0000-0000-000026130000}"/>
    <cellStyle name="Currency 2 5 3 3 2 2 7" xfId="4903" xr:uid="{00000000-0005-0000-0000-000027130000}"/>
    <cellStyle name="Currency 2 5 3 3 2 2 7 2" xfId="4904" xr:uid="{00000000-0005-0000-0000-000028130000}"/>
    <cellStyle name="Currency 2 5 3 3 2 2 8" xfId="4905" xr:uid="{00000000-0005-0000-0000-000029130000}"/>
    <cellStyle name="Currency 2 5 3 3 2 2 8 2" xfId="4906" xr:uid="{00000000-0005-0000-0000-00002A130000}"/>
    <cellStyle name="Currency 2 5 3 3 2 2 9" xfId="4907" xr:uid="{00000000-0005-0000-0000-00002B130000}"/>
    <cellStyle name="Currency 2 5 3 3 2 3" xfId="4908" xr:uid="{00000000-0005-0000-0000-00002C130000}"/>
    <cellStyle name="Currency 2 5 3 3 2 3 2" xfId="4909" xr:uid="{00000000-0005-0000-0000-00002D130000}"/>
    <cellStyle name="Currency 2 5 3 3 2 3 3" xfId="4910" xr:uid="{00000000-0005-0000-0000-00002E130000}"/>
    <cellStyle name="Currency 2 5 3 3 2 3 3 2" xfId="4911" xr:uid="{00000000-0005-0000-0000-00002F130000}"/>
    <cellStyle name="Currency 2 5 3 3 2 3 3 3" xfId="4912" xr:uid="{00000000-0005-0000-0000-000030130000}"/>
    <cellStyle name="Currency 2 5 3 3 2 3 4" xfId="4913" xr:uid="{00000000-0005-0000-0000-000031130000}"/>
    <cellStyle name="Currency 2 5 3 3 2 3 4 2" xfId="4914" xr:uid="{00000000-0005-0000-0000-000032130000}"/>
    <cellStyle name="Currency 2 5 3 3 2 3 4 2 2" xfId="4915" xr:uid="{00000000-0005-0000-0000-000033130000}"/>
    <cellStyle name="Currency 2 5 3 3 2 3 4 3" xfId="4916" xr:uid="{00000000-0005-0000-0000-000034130000}"/>
    <cellStyle name="Currency 2 5 3 3 2 3 5" xfId="4917" xr:uid="{00000000-0005-0000-0000-000035130000}"/>
    <cellStyle name="Currency 2 5 3 3 2 3 5 2" xfId="4918" xr:uid="{00000000-0005-0000-0000-000036130000}"/>
    <cellStyle name="Currency 2 5 3 3 2 3 5 2 2" xfId="4919" xr:uid="{00000000-0005-0000-0000-000037130000}"/>
    <cellStyle name="Currency 2 5 3 3 2 3 5 3" xfId="4920" xr:uid="{00000000-0005-0000-0000-000038130000}"/>
    <cellStyle name="Currency 2 5 3 3 2 3 6" xfId="4921" xr:uid="{00000000-0005-0000-0000-000039130000}"/>
    <cellStyle name="Currency 2 5 3 3 2 3 6 2" xfId="4922" xr:uid="{00000000-0005-0000-0000-00003A130000}"/>
    <cellStyle name="Currency 2 5 3 3 2 3 6 2 2" xfId="4923" xr:uid="{00000000-0005-0000-0000-00003B130000}"/>
    <cellStyle name="Currency 2 5 3 3 2 3 6 3" xfId="4924" xr:uid="{00000000-0005-0000-0000-00003C130000}"/>
    <cellStyle name="Currency 2 5 3 3 2 3 7" xfId="4925" xr:uid="{00000000-0005-0000-0000-00003D130000}"/>
    <cellStyle name="Currency 2 5 3 3 2 3 7 2" xfId="4926" xr:uid="{00000000-0005-0000-0000-00003E130000}"/>
    <cellStyle name="Currency 2 5 3 3 2 3 8" xfId="4927" xr:uid="{00000000-0005-0000-0000-00003F130000}"/>
    <cellStyle name="Currency 2 5 3 3 2 3 8 2" xfId="4928" xr:uid="{00000000-0005-0000-0000-000040130000}"/>
    <cellStyle name="Currency 2 5 3 3 2 3 9" xfId="4929" xr:uid="{00000000-0005-0000-0000-000041130000}"/>
    <cellStyle name="Currency 2 5 3 3 2 4" xfId="4930" xr:uid="{00000000-0005-0000-0000-000042130000}"/>
    <cellStyle name="Currency 2 5 3 3 2 4 2" xfId="4931" xr:uid="{00000000-0005-0000-0000-000043130000}"/>
    <cellStyle name="Currency 2 5 3 3 2 4 3" xfId="4932" xr:uid="{00000000-0005-0000-0000-000044130000}"/>
    <cellStyle name="Currency 2 5 3 3 2 4 3 2" xfId="4933" xr:uid="{00000000-0005-0000-0000-000045130000}"/>
    <cellStyle name="Currency 2 5 3 3 2 4 3 2 2" xfId="4934" xr:uid="{00000000-0005-0000-0000-000046130000}"/>
    <cellStyle name="Currency 2 5 3 3 2 4 3 3" xfId="4935" xr:uid="{00000000-0005-0000-0000-000047130000}"/>
    <cellStyle name="Currency 2 5 3 3 2 4 4" xfId="4936" xr:uid="{00000000-0005-0000-0000-000048130000}"/>
    <cellStyle name="Currency 2 5 3 3 2 4 4 2" xfId="4937" xr:uid="{00000000-0005-0000-0000-000049130000}"/>
    <cellStyle name="Currency 2 5 3 3 2 4 4 2 2" xfId="4938" xr:uid="{00000000-0005-0000-0000-00004A130000}"/>
    <cellStyle name="Currency 2 5 3 3 2 4 4 3" xfId="4939" xr:uid="{00000000-0005-0000-0000-00004B130000}"/>
    <cellStyle name="Currency 2 5 3 3 2 4 5" xfId="4940" xr:uid="{00000000-0005-0000-0000-00004C130000}"/>
    <cellStyle name="Currency 2 5 3 3 2 4 5 2" xfId="4941" xr:uid="{00000000-0005-0000-0000-00004D130000}"/>
    <cellStyle name="Currency 2 5 3 3 2 4 5 2 2" xfId="4942" xr:uid="{00000000-0005-0000-0000-00004E130000}"/>
    <cellStyle name="Currency 2 5 3 3 2 4 5 3" xfId="4943" xr:uid="{00000000-0005-0000-0000-00004F130000}"/>
    <cellStyle name="Currency 2 5 3 3 2 4 6" xfId="4944" xr:uid="{00000000-0005-0000-0000-000050130000}"/>
    <cellStyle name="Currency 2 5 3 3 2 4 6 2" xfId="4945" xr:uid="{00000000-0005-0000-0000-000051130000}"/>
    <cellStyle name="Currency 2 5 3 3 2 4 7" xfId="4946" xr:uid="{00000000-0005-0000-0000-000052130000}"/>
    <cellStyle name="Currency 2 5 3 3 2 4 7 2" xfId="4947" xr:uid="{00000000-0005-0000-0000-000053130000}"/>
    <cellStyle name="Currency 2 5 3 3 2 4 8" xfId="4948" xr:uid="{00000000-0005-0000-0000-000054130000}"/>
    <cellStyle name="Currency 2 5 3 3 2 4 9" xfId="4949" xr:uid="{00000000-0005-0000-0000-000055130000}"/>
    <cellStyle name="Currency 2 5 3 3 2 5" xfId="4950" xr:uid="{00000000-0005-0000-0000-000056130000}"/>
    <cellStyle name="Currency 2 5 3 3 2 5 2" xfId="4951" xr:uid="{00000000-0005-0000-0000-000057130000}"/>
    <cellStyle name="Currency 2 5 3 3 2 5 3" xfId="4952" xr:uid="{00000000-0005-0000-0000-000058130000}"/>
    <cellStyle name="Currency 2 5 3 3 2 6" xfId="4953" xr:uid="{00000000-0005-0000-0000-000059130000}"/>
    <cellStyle name="Currency 2 5 3 3 2 6 2" xfId="4954" xr:uid="{00000000-0005-0000-0000-00005A130000}"/>
    <cellStyle name="Currency 2 5 3 3 2 6 2 2" xfId="4955" xr:uid="{00000000-0005-0000-0000-00005B130000}"/>
    <cellStyle name="Currency 2 5 3 3 2 6 2 2 2" xfId="4956" xr:uid="{00000000-0005-0000-0000-00005C130000}"/>
    <cellStyle name="Currency 2 5 3 3 2 6 2 3" xfId="4957" xr:uid="{00000000-0005-0000-0000-00005D130000}"/>
    <cellStyle name="Currency 2 5 3 3 2 6 3" xfId="4958" xr:uid="{00000000-0005-0000-0000-00005E130000}"/>
    <cellStyle name="Currency 2 5 3 3 2 6 3 2" xfId="4959" xr:uid="{00000000-0005-0000-0000-00005F130000}"/>
    <cellStyle name="Currency 2 5 3 3 2 6 3 2 2" xfId="4960" xr:uid="{00000000-0005-0000-0000-000060130000}"/>
    <cellStyle name="Currency 2 5 3 3 2 6 3 3" xfId="4961" xr:uid="{00000000-0005-0000-0000-000061130000}"/>
    <cellStyle name="Currency 2 5 3 3 2 6 4" xfId="4962" xr:uid="{00000000-0005-0000-0000-000062130000}"/>
    <cellStyle name="Currency 2 5 3 3 2 6 4 2" xfId="4963" xr:uid="{00000000-0005-0000-0000-000063130000}"/>
    <cellStyle name="Currency 2 5 3 3 2 6 4 2 2" xfId="4964" xr:uid="{00000000-0005-0000-0000-000064130000}"/>
    <cellStyle name="Currency 2 5 3 3 2 6 4 3" xfId="4965" xr:uid="{00000000-0005-0000-0000-000065130000}"/>
    <cellStyle name="Currency 2 5 3 3 2 6 5" xfId="4966" xr:uid="{00000000-0005-0000-0000-000066130000}"/>
    <cellStyle name="Currency 2 5 3 3 2 6 5 2" xfId="4967" xr:uid="{00000000-0005-0000-0000-000067130000}"/>
    <cellStyle name="Currency 2 5 3 3 2 6 6" xfId="4968" xr:uid="{00000000-0005-0000-0000-000068130000}"/>
    <cellStyle name="Currency 2 5 3 3 2 6 6 2" xfId="4969" xr:uid="{00000000-0005-0000-0000-000069130000}"/>
    <cellStyle name="Currency 2 5 3 3 2 6 7" xfId="4970" xr:uid="{00000000-0005-0000-0000-00006A130000}"/>
    <cellStyle name="Currency 2 5 3 3 2 7" xfId="4971" xr:uid="{00000000-0005-0000-0000-00006B130000}"/>
    <cellStyle name="Currency 2 5 3 3 2 7 2" xfId="4972" xr:uid="{00000000-0005-0000-0000-00006C130000}"/>
    <cellStyle name="Currency 2 5 3 3 2 7 2 2" xfId="4973" xr:uid="{00000000-0005-0000-0000-00006D130000}"/>
    <cellStyle name="Currency 2 5 3 3 2 7 3" xfId="4974" xr:uid="{00000000-0005-0000-0000-00006E130000}"/>
    <cellStyle name="Currency 2 5 3 3 2 8" xfId="4975" xr:uid="{00000000-0005-0000-0000-00006F130000}"/>
    <cellStyle name="Currency 2 5 3 3 2 8 2" xfId="4976" xr:uid="{00000000-0005-0000-0000-000070130000}"/>
    <cellStyle name="Currency 2 5 3 3 2 8 2 2" xfId="4977" xr:uid="{00000000-0005-0000-0000-000071130000}"/>
    <cellStyle name="Currency 2 5 3 3 2 8 3" xfId="4978" xr:uid="{00000000-0005-0000-0000-000072130000}"/>
    <cellStyle name="Currency 2 5 3 3 3" xfId="4979" xr:uid="{00000000-0005-0000-0000-000073130000}"/>
    <cellStyle name="Currency 2 5 3 3 3 10" xfId="4980" xr:uid="{00000000-0005-0000-0000-000074130000}"/>
    <cellStyle name="Currency 2 5 3 3 3 2" xfId="4981" xr:uid="{00000000-0005-0000-0000-000075130000}"/>
    <cellStyle name="Currency 2 5 3 3 3 2 2" xfId="4982" xr:uid="{00000000-0005-0000-0000-000076130000}"/>
    <cellStyle name="Currency 2 5 3 3 3 2 3" xfId="4983" xr:uid="{00000000-0005-0000-0000-000077130000}"/>
    <cellStyle name="Currency 2 5 3 3 3 2 3 2" xfId="4984" xr:uid="{00000000-0005-0000-0000-000078130000}"/>
    <cellStyle name="Currency 2 5 3 3 3 2 3 3" xfId="4985" xr:uid="{00000000-0005-0000-0000-000079130000}"/>
    <cellStyle name="Currency 2 5 3 3 3 2 4" xfId="4986" xr:uid="{00000000-0005-0000-0000-00007A130000}"/>
    <cellStyle name="Currency 2 5 3 3 3 2 4 2" xfId="4987" xr:uid="{00000000-0005-0000-0000-00007B130000}"/>
    <cellStyle name="Currency 2 5 3 3 3 2 4 2 2" xfId="4988" xr:uid="{00000000-0005-0000-0000-00007C130000}"/>
    <cellStyle name="Currency 2 5 3 3 3 2 4 3" xfId="4989" xr:uid="{00000000-0005-0000-0000-00007D130000}"/>
    <cellStyle name="Currency 2 5 3 3 3 2 5" xfId="4990" xr:uid="{00000000-0005-0000-0000-00007E130000}"/>
    <cellStyle name="Currency 2 5 3 3 3 2 5 2" xfId="4991" xr:uid="{00000000-0005-0000-0000-00007F130000}"/>
    <cellStyle name="Currency 2 5 3 3 3 2 5 2 2" xfId="4992" xr:uid="{00000000-0005-0000-0000-000080130000}"/>
    <cellStyle name="Currency 2 5 3 3 3 2 5 3" xfId="4993" xr:uid="{00000000-0005-0000-0000-000081130000}"/>
    <cellStyle name="Currency 2 5 3 3 3 2 6" xfId="4994" xr:uid="{00000000-0005-0000-0000-000082130000}"/>
    <cellStyle name="Currency 2 5 3 3 3 2 6 2" xfId="4995" xr:uid="{00000000-0005-0000-0000-000083130000}"/>
    <cellStyle name="Currency 2 5 3 3 3 2 6 2 2" xfId="4996" xr:uid="{00000000-0005-0000-0000-000084130000}"/>
    <cellStyle name="Currency 2 5 3 3 3 2 6 3" xfId="4997" xr:uid="{00000000-0005-0000-0000-000085130000}"/>
    <cellStyle name="Currency 2 5 3 3 3 2 7" xfId="4998" xr:uid="{00000000-0005-0000-0000-000086130000}"/>
    <cellStyle name="Currency 2 5 3 3 3 2 7 2" xfId="4999" xr:uid="{00000000-0005-0000-0000-000087130000}"/>
    <cellStyle name="Currency 2 5 3 3 3 2 8" xfId="5000" xr:uid="{00000000-0005-0000-0000-000088130000}"/>
    <cellStyle name="Currency 2 5 3 3 3 2 8 2" xfId="5001" xr:uid="{00000000-0005-0000-0000-000089130000}"/>
    <cellStyle name="Currency 2 5 3 3 3 2 9" xfId="5002" xr:uid="{00000000-0005-0000-0000-00008A130000}"/>
    <cellStyle name="Currency 2 5 3 3 3 3" xfId="5003" xr:uid="{00000000-0005-0000-0000-00008B130000}"/>
    <cellStyle name="Currency 2 5 3 3 3 4" xfId="5004" xr:uid="{00000000-0005-0000-0000-00008C130000}"/>
    <cellStyle name="Currency 2 5 3 3 3 4 2" xfId="5005" xr:uid="{00000000-0005-0000-0000-00008D130000}"/>
    <cellStyle name="Currency 2 5 3 3 3 4 3" xfId="5006" xr:uid="{00000000-0005-0000-0000-00008E130000}"/>
    <cellStyle name="Currency 2 5 3 3 3 5" xfId="5007" xr:uid="{00000000-0005-0000-0000-00008F130000}"/>
    <cellStyle name="Currency 2 5 3 3 3 5 2" xfId="5008" xr:uid="{00000000-0005-0000-0000-000090130000}"/>
    <cellStyle name="Currency 2 5 3 3 3 5 2 2" xfId="5009" xr:uid="{00000000-0005-0000-0000-000091130000}"/>
    <cellStyle name="Currency 2 5 3 3 3 5 3" xfId="5010" xr:uid="{00000000-0005-0000-0000-000092130000}"/>
    <cellStyle name="Currency 2 5 3 3 3 6" xfId="5011" xr:uid="{00000000-0005-0000-0000-000093130000}"/>
    <cellStyle name="Currency 2 5 3 3 3 6 2" xfId="5012" xr:uid="{00000000-0005-0000-0000-000094130000}"/>
    <cellStyle name="Currency 2 5 3 3 3 6 2 2" xfId="5013" xr:uid="{00000000-0005-0000-0000-000095130000}"/>
    <cellStyle name="Currency 2 5 3 3 3 6 3" xfId="5014" xr:uid="{00000000-0005-0000-0000-000096130000}"/>
    <cellStyle name="Currency 2 5 3 3 3 7" xfId="5015" xr:uid="{00000000-0005-0000-0000-000097130000}"/>
    <cellStyle name="Currency 2 5 3 3 3 7 2" xfId="5016" xr:uid="{00000000-0005-0000-0000-000098130000}"/>
    <cellStyle name="Currency 2 5 3 3 3 7 2 2" xfId="5017" xr:uid="{00000000-0005-0000-0000-000099130000}"/>
    <cellStyle name="Currency 2 5 3 3 3 7 3" xfId="5018" xr:uid="{00000000-0005-0000-0000-00009A130000}"/>
    <cellStyle name="Currency 2 5 3 3 3 8" xfId="5019" xr:uid="{00000000-0005-0000-0000-00009B130000}"/>
    <cellStyle name="Currency 2 5 3 3 3 8 2" xfId="5020" xr:uid="{00000000-0005-0000-0000-00009C130000}"/>
    <cellStyle name="Currency 2 5 3 3 3 9" xfId="5021" xr:uid="{00000000-0005-0000-0000-00009D130000}"/>
    <cellStyle name="Currency 2 5 3 3 3 9 2" xfId="5022" xr:uid="{00000000-0005-0000-0000-00009E130000}"/>
    <cellStyle name="Currency 2 5 3 3 4" xfId="5023" xr:uid="{00000000-0005-0000-0000-00009F130000}"/>
    <cellStyle name="Currency 2 5 3 3 4 2" xfId="5024" xr:uid="{00000000-0005-0000-0000-0000A0130000}"/>
    <cellStyle name="Currency 2 5 3 3 4 2 10" xfId="5025" xr:uid="{00000000-0005-0000-0000-0000A1130000}"/>
    <cellStyle name="Currency 2 5 3 3 4 2 2" xfId="5026" xr:uid="{00000000-0005-0000-0000-0000A2130000}"/>
    <cellStyle name="Currency 2 5 3 3 4 2 3" xfId="5027" xr:uid="{00000000-0005-0000-0000-0000A3130000}"/>
    <cellStyle name="Currency 2 5 3 3 4 2 4" xfId="5028" xr:uid="{00000000-0005-0000-0000-0000A4130000}"/>
    <cellStyle name="Currency 2 5 3 3 4 2 4 2" xfId="5029" xr:uid="{00000000-0005-0000-0000-0000A5130000}"/>
    <cellStyle name="Currency 2 5 3 3 4 2 4 2 2" xfId="5030" xr:uid="{00000000-0005-0000-0000-0000A6130000}"/>
    <cellStyle name="Currency 2 5 3 3 4 2 4 3" xfId="5031" xr:uid="{00000000-0005-0000-0000-0000A7130000}"/>
    <cellStyle name="Currency 2 5 3 3 4 2 5" xfId="5032" xr:uid="{00000000-0005-0000-0000-0000A8130000}"/>
    <cellStyle name="Currency 2 5 3 3 4 2 5 2" xfId="5033" xr:uid="{00000000-0005-0000-0000-0000A9130000}"/>
    <cellStyle name="Currency 2 5 3 3 4 2 5 2 2" xfId="5034" xr:uid="{00000000-0005-0000-0000-0000AA130000}"/>
    <cellStyle name="Currency 2 5 3 3 4 2 5 3" xfId="5035" xr:uid="{00000000-0005-0000-0000-0000AB130000}"/>
    <cellStyle name="Currency 2 5 3 3 4 2 6" xfId="5036" xr:uid="{00000000-0005-0000-0000-0000AC130000}"/>
    <cellStyle name="Currency 2 5 3 3 4 2 6 2" xfId="5037" xr:uid="{00000000-0005-0000-0000-0000AD130000}"/>
    <cellStyle name="Currency 2 5 3 3 4 2 6 2 2" xfId="5038" xr:uid="{00000000-0005-0000-0000-0000AE130000}"/>
    <cellStyle name="Currency 2 5 3 3 4 2 6 3" xfId="5039" xr:uid="{00000000-0005-0000-0000-0000AF130000}"/>
    <cellStyle name="Currency 2 5 3 3 4 2 7" xfId="5040" xr:uid="{00000000-0005-0000-0000-0000B0130000}"/>
    <cellStyle name="Currency 2 5 3 3 4 2 7 2" xfId="5041" xr:uid="{00000000-0005-0000-0000-0000B1130000}"/>
    <cellStyle name="Currency 2 5 3 3 4 2 8" xfId="5042" xr:uid="{00000000-0005-0000-0000-0000B2130000}"/>
    <cellStyle name="Currency 2 5 3 3 4 2 8 2" xfId="5043" xr:uid="{00000000-0005-0000-0000-0000B3130000}"/>
    <cellStyle name="Currency 2 5 3 3 4 2 9" xfId="5044" xr:uid="{00000000-0005-0000-0000-0000B4130000}"/>
    <cellStyle name="Currency 2 5 3 3 4 3" xfId="5045" xr:uid="{00000000-0005-0000-0000-0000B5130000}"/>
    <cellStyle name="Currency 2 5 3 3 4 4" xfId="5046" xr:uid="{00000000-0005-0000-0000-0000B6130000}"/>
    <cellStyle name="Currency 2 5 3 3 4 4 2" xfId="5047" xr:uid="{00000000-0005-0000-0000-0000B7130000}"/>
    <cellStyle name="Currency 2 5 3 3 4 4 2 2" xfId="5048" xr:uid="{00000000-0005-0000-0000-0000B8130000}"/>
    <cellStyle name="Currency 2 5 3 3 4 4 3" xfId="5049" xr:uid="{00000000-0005-0000-0000-0000B9130000}"/>
    <cellStyle name="Currency 2 5 3 3 4 5" xfId="5050" xr:uid="{00000000-0005-0000-0000-0000BA130000}"/>
    <cellStyle name="Currency 2 5 3 3 4 5 2" xfId="5051" xr:uid="{00000000-0005-0000-0000-0000BB130000}"/>
    <cellStyle name="Currency 2 5 3 3 4 5 2 2" xfId="5052" xr:uid="{00000000-0005-0000-0000-0000BC130000}"/>
    <cellStyle name="Currency 2 5 3 3 4 5 3" xfId="5053" xr:uid="{00000000-0005-0000-0000-0000BD130000}"/>
    <cellStyle name="Currency 2 5 3 3 5" xfId="5054" xr:uid="{00000000-0005-0000-0000-0000BE130000}"/>
    <cellStyle name="Currency 2 5 3 3 5 2" xfId="5055" xr:uid="{00000000-0005-0000-0000-0000BF130000}"/>
    <cellStyle name="Currency 2 5 3 3 5 3" xfId="5056" xr:uid="{00000000-0005-0000-0000-0000C0130000}"/>
    <cellStyle name="Currency 2 5 3 3 5 3 2" xfId="5057" xr:uid="{00000000-0005-0000-0000-0000C1130000}"/>
    <cellStyle name="Currency 2 5 3 3 5 3 3" xfId="5058" xr:uid="{00000000-0005-0000-0000-0000C2130000}"/>
    <cellStyle name="Currency 2 5 3 3 5 4" xfId="5059" xr:uid="{00000000-0005-0000-0000-0000C3130000}"/>
    <cellStyle name="Currency 2 5 3 3 5 4 2" xfId="5060" xr:uid="{00000000-0005-0000-0000-0000C4130000}"/>
    <cellStyle name="Currency 2 5 3 3 5 4 2 2" xfId="5061" xr:uid="{00000000-0005-0000-0000-0000C5130000}"/>
    <cellStyle name="Currency 2 5 3 3 5 4 3" xfId="5062" xr:uid="{00000000-0005-0000-0000-0000C6130000}"/>
    <cellStyle name="Currency 2 5 3 3 5 5" xfId="5063" xr:uid="{00000000-0005-0000-0000-0000C7130000}"/>
    <cellStyle name="Currency 2 5 3 3 5 5 2" xfId="5064" xr:uid="{00000000-0005-0000-0000-0000C8130000}"/>
    <cellStyle name="Currency 2 5 3 3 5 5 2 2" xfId="5065" xr:uid="{00000000-0005-0000-0000-0000C9130000}"/>
    <cellStyle name="Currency 2 5 3 3 5 5 3" xfId="5066" xr:uid="{00000000-0005-0000-0000-0000CA130000}"/>
    <cellStyle name="Currency 2 5 3 3 5 6" xfId="5067" xr:uid="{00000000-0005-0000-0000-0000CB130000}"/>
    <cellStyle name="Currency 2 5 3 3 5 6 2" xfId="5068" xr:uid="{00000000-0005-0000-0000-0000CC130000}"/>
    <cellStyle name="Currency 2 5 3 3 5 6 2 2" xfId="5069" xr:uid="{00000000-0005-0000-0000-0000CD130000}"/>
    <cellStyle name="Currency 2 5 3 3 5 6 3" xfId="5070" xr:uid="{00000000-0005-0000-0000-0000CE130000}"/>
    <cellStyle name="Currency 2 5 3 3 5 7" xfId="5071" xr:uid="{00000000-0005-0000-0000-0000CF130000}"/>
    <cellStyle name="Currency 2 5 3 3 5 7 2" xfId="5072" xr:uid="{00000000-0005-0000-0000-0000D0130000}"/>
    <cellStyle name="Currency 2 5 3 3 5 8" xfId="5073" xr:uid="{00000000-0005-0000-0000-0000D1130000}"/>
    <cellStyle name="Currency 2 5 3 3 5 8 2" xfId="5074" xr:uid="{00000000-0005-0000-0000-0000D2130000}"/>
    <cellStyle name="Currency 2 5 3 3 5 9" xfId="5075" xr:uid="{00000000-0005-0000-0000-0000D3130000}"/>
    <cellStyle name="Currency 2 5 3 3 6" xfId="5076" xr:uid="{00000000-0005-0000-0000-0000D4130000}"/>
    <cellStyle name="Currency 2 5 3 3 6 2" xfId="5077" xr:uid="{00000000-0005-0000-0000-0000D5130000}"/>
    <cellStyle name="Currency 2 5 3 3 6 3" xfId="5078" xr:uid="{00000000-0005-0000-0000-0000D6130000}"/>
    <cellStyle name="Currency 2 5 3 3 7" xfId="5079" xr:uid="{00000000-0005-0000-0000-0000D7130000}"/>
    <cellStyle name="Currency 2 5 3 3 8" xfId="5080" xr:uid="{00000000-0005-0000-0000-0000D8130000}"/>
    <cellStyle name="Currency 2 5 3 3 8 2" xfId="5081" xr:uid="{00000000-0005-0000-0000-0000D9130000}"/>
    <cellStyle name="Currency 2 5 3 3 8 2 2" xfId="5082" xr:uid="{00000000-0005-0000-0000-0000DA130000}"/>
    <cellStyle name="Currency 2 5 3 3 8 3" xfId="5083" xr:uid="{00000000-0005-0000-0000-0000DB130000}"/>
    <cellStyle name="Currency 2 5 3 3 8 4" xfId="5084" xr:uid="{00000000-0005-0000-0000-0000DC130000}"/>
    <cellStyle name="Currency 2 5 3 3 9" xfId="5085" xr:uid="{00000000-0005-0000-0000-0000DD130000}"/>
    <cellStyle name="Currency 2 5 3 3 9 2" xfId="5086" xr:uid="{00000000-0005-0000-0000-0000DE130000}"/>
    <cellStyle name="Currency 2 5 3 3 9 2 2" xfId="5087" xr:uid="{00000000-0005-0000-0000-0000DF130000}"/>
    <cellStyle name="Currency 2 5 3 3 9 3" xfId="5088" xr:uid="{00000000-0005-0000-0000-0000E0130000}"/>
    <cellStyle name="Currency 2 5 3 4" xfId="5089" xr:uid="{00000000-0005-0000-0000-0000E1130000}"/>
    <cellStyle name="Currency 2 5 3 4 2" xfId="5090" xr:uid="{00000000-0005-0000-0000-0000E2130000}"/>
    <cellStyle name="Currency 2 5 3 4 2 2" xfId="5091" xr:uid="{00000000-0005-0000-0000-0000E3130000}"/>
    <cellStyle name="Currency 2 5 3 4 2 3" xfId="5092" xr:uid="{00000000-0005-0000-0000-0000E4130000}"/>
    <cellStyle name="Currency 2 5 3 4 2 3 2" xfId="5093" xr:uid="{00000000-0005-0000-0000-0000E5130000}"/>
    <cellStyle name="Currency 2 5 3 4 2 3 3" xfId="5094" xr:uid="{00000000-0005-0000-0000-0000E6130000}"/>
    <cellStyle name="Currency 2 5 3 4 2 4" xfId="5095" xr:uid="{00000000-0005-0000-0000-0000E7130000}"/>
    <cellStyle name="Currency 2 5 3 4 2 4 2" xfId="5096" xr:uid="{00000000-0005-0000-0000-0000E8130000}"/>
    <cellStyle name="Currency 2 5 3 4 2 4 2 2" xfId="5097" xr:uid="{00000000-0005-0000-0000-0000E9130000}"/>
    <cellStyle name="Currency 2 5 3 4 2 4 3" xfId="5098" xr:uid="{00000000-0005-0000-0000-0000EA130000}"/>
    <cellStyle name="Currency 2 5 3 4 2 5" xfId="5099" xr:uid="{00000000-0005-0000-0000-0000EB130000}"/>
    <cellStyle name="Currency 2 5 3 4 2 5 2" xfId="5100" xr:uid="{00000000-0005-0000-0000-0000EC130000}"/>
    <cellStyle name="Currency 2 5 3 4 2 5 2 2" xfId="5101" xr:uid="{00000000-0005-0000-0000-0000ED130000}"/>
    <cellStyle name="Currency 2 5 3 4 2 5 3" xfId="5102" xr:uid="{00000000-0005-0000-0000-0000EE130000}"/>
    <cellStyle name="Currency 2 5 3 4 2 6" xfId="5103" xr:uid="{00000000-0005-0000-0000-0000EF130000}"/>
    <cellStyle name="Currency 2 5 3 4 2 6 2" xfId="5104" xr:uid="{00000000-0005-0000-0000-0000F0130000}"/>
    <cellStyle name="Currency 2 5 3 4 2 6 2 2" xfId="5105" xr:uid="{00000000-0005-0000-0000-0000F1130000}"/>
    <cellStyle name="Currency 2 5 3 4 2 6 3" xfId="5106" xr:uid="{00000000-0005-0000-0000-0000F2130000}"/>
    <cellStyle name="Currency 2 5 3 4 2 7" xfId="5107" xr:uid="{00000000-0005-0000-0000-0000F3130000}"/>
    <cellStyle name="Currency 2 5 3 4 2 7 2" xfId="5108" xr:uid="{00000000-0005-0000-0000-0000F4130000}"/>
    <cellStyle name="Currency 2 5 3 4 2 8" xfId="5109" xr:uid="{00000000-0005-0000-0000-0000F5130000}"/>
    <cellStyle name="Currency 2 5 3 4 2 8 2" xfId="5110" xr:uid="{00000000-0005-0000-0000-0000F6130000}"/>
    <cellStyle name="Currency 2 5 3 4 2 9" xfId="5111" xr:uid="{00000000-0005-0000-0000-0000F7130000}"/>
    <cellStyle name="Currency 2 5 3 4 3" xfId="5112" xr:uid="{00000000-0005-0000-0000-0000F8130000}"/>
    <cellStyle name="Currency 2 5 3 4 3 2" xfId="5113" xr:uid="{00000000-0005-0000-0000-0000F9130000}"/>
    <cellStyle name="Currency 2 5 3 4 3 3" xfId="5114" xr:uid="{00000000-0005-0000-0000-0000FA130000}"/>
    <cellStyle name="Currency 2 5 3 4 3 3 2" xfId="5115" xr:uid="{00000000-0005-0000-0000-0000FB130000}"/>
    <cellStyle name="Currency 2 5 3 4 3 3 3" xfId="5116" xr:uid="{00000000-0005-0000-0000-0000FC130000}"/>
    <cellStyle name="Currency 2 5 3 4 3 4" xfId="5117" xr:uid="{00000000-0005-0000-0000-0000FD130000}"/>
    <cellStyle name="Currency 2 5 3 4 3 4 2" xfId="5118" xr:uid="{00000000-0005-0000-0000-0000FE130000}"/>
    <cellStyle name="Currency 2 5 3 4 3 4 2 2" xfId="5119" xr:uid="{00000000-0005-0000-0000-0000FF130000}"/>
    <cellStyle name="Currency 2 5 3 4 3 4 3" xfId="5120" xr:uid="{00000000-0005-0000-0000-000000140000}"/>
    <cellStyle name="Currency 2 5 3 4 3 5" xfId="5121" xr:uid="{00000000-0005-0000-0000-000001140000}"/>
    <cellStyle name="Currency 2 5 3 4 3 5 2" xfId="5122" xr:uid="{00000000-0005-0000-0000-000002140000}"/>
    <cellStyle name="Currency 2 5 3 4 3 5 2 2" xfId="5123" xr:uid="{00000000-0005-0000-0000-000003140000}"/>
    <cellStyle name="Currency 2 5 3 4 3 5 3" xfId="5124" xr:uid="{00000000-0005-0000-0000-000004140000}"/>
    <cellStyle name="Currency 2 5 3 4 3 6" xfId="5125" xr:uid="{00000000-0005-0000-0000-000005140000}"/>
    <cellStyle name="Currency 2 5 3 4 3 6 2" xfId="5126" xr:uid="{00000000-0005-0000-0000-000006140000}"/>
    <cellStyle name="Currency 2 5 3 4 3 6 2 2" xfId="5127" xr:uid="{00000000-0005-0000-0000-000007140000}"/>
    <cellStyle name="Currency 2 5 3 4 3 6 3" xfId="5128" xr:uid="{00000000-0005-0000-0000-000008140000}"/>
    <cellStyle name="Currency 2 5 3 4 3 7" xfId="5129" xr:uid="{00000000-0005-0000-0000-000009140000}"/>
    <cellStyle name="Currency 2 5 3 4 3 7 2" xfId="5130" xr:uid="{00000000-0005-0000-0000-00000A140000}"/>
    <cellStyle name="Currency 2 5 3 4 3 8" xfId="5131" xr:uid="{00000000-0005-0000-0000-00000B140000}"/>
    <cellStyle name="Currency 2 5 3 4 3 8 2" xfId="5132" xr:uid="{00000000-0005-0000-0000-00000C140000}"/>
    <cellStyle name="Currency 2 5 3 4 3 9" xfId="5133" xr:uid="{00000000-0005-0000-0000-00000D140000}"/>
    <cellStyle name="Currency 2 5 3 4 4" xfId="5134" xr:uid="{00000000-0005-0000-0000-00000E140000}"/>
    <cellStyle name="Currency 2 5 3 4 4 2" xfId="5135" xr:uid="{00000000-0005-0000-0000-00000F140000}"/>
    <cellStyle name="Currency 2 5 3 4 4 3" xfId="5136" xr:uid="{00000000-0005-0000-0000-000010140000}"/>
    <cellStyle name="Currency 2 5 3 4 4 3 2" xfId="5137" xr:uid="{00000000-0005-0000-0000-000011140000}"/>
    <cellStyle name="Currency 2 5 3 4 4 3 2 2" xfId="5138" xr:uid="{00000000-0005-0000-0000-000012140000}"/>
    <cellStyle name="Currency 2 5 3 4 4 3 3" xfId="5139" xr:uid="{00000000-0005-0000-0000-000013140000}"/>
    <cellStyle name="Currency 2 5 3 4 4 4" xfId="5140" xr:uid="{00000000-0005-0000-0000-000014140000}"/>
    <cellStyle name="Currency 2 5 3 4 4 4 2" xfId="5141" xr:uid="{00000000-0005-0000-0000-000015140000}"/>
    <cellStyle name="Currency 2 5 3 4 4 4 2 2" xfId="5142" xr:uid="{00000000-0005-0000-0000-000016140000}"/>
    <cellStyle name="Currency 2 5 3 4 4 4 3" xfId="5143" xr:uid="{00000000-0005-0000-0000-000017140000}"/>
    <cellStyle name="Currency 2 5 3 4 4 5" xfId="5144" xr:uid="{00000000-0005-0000-0000-000018140000}"/>
    <cellStyle name="Currency 2 5 3 4 4 5 2" xfId="5145" xr:uid="{00000000-0005-0000-0000-000019140000}"/>
    <cellStyle name="Currency 2 5 3 4 4 5 2 2" xfId="5146" xr:uid="{00000000-0005-0000-0000-00001A140000}"/>
    <cellStyle name="Currency 2 5 3 4 4 5 3" xfId="5147" xr:uid="{00000000-0005-0000-0000-00001B140000}"/>
    <cellStyle name="Currency 2 5 3 4 4 6" xfId="5148" xr:uid="{00000000-0005-0000-0000-00001C140000}"/>
    <cellStyle name="Currency 2 5 3 4 4 6 2" xfId="5149" xr:uid="{00000000-0005-0000-0000-00001D140000}"/>
    <cellStyle name="Currency 2 5 3 4 4 7" xfId="5150" xr:uid="{00000000-0005-0000-0000-00001E140000}"/>
    <cellStyle name="Currency 2 5 3 4 4 7 2" xfId="5151" xr:uid="{00000000-0005-0000-0000-00001F140000}"/>
    <cellStyle name="Currency 2 5 3 4 4 8" xfId="5152" xr:uid="{00000000-0005-0000-0000-000020140000}"/>
    <cellStyle name="Currency 2 5 3 4 4 9" xfId="5153" xr:uid="{00000000-0005-0000-0000-000021140000}"/>
    <cellStyle name="Currency 2 5 3 4 5" xfId="5154" xr:uid="{00000000-0005-0000-0000-000022140000}"/>
    <cellStyle name="Currency 2 5 3 4 5 2" xfId="5155" xr:uid="{00000000-0005-0000-0000-000023140000}"/>
    <cellStyle name="Currency 2 5 3 4 5 3" xfId="5156" xr:uid="{00000000-0005-0000-0000-000024140000}"/>
    <cellStyle name="Currency 2 5 3 4 6" xfId="5157" xr:uid="{00000000-0005-0000-0000-000025140000}"/>
    <cellStyle name="Currency 2 5 3 4 6 2" xfId="5158" xr:uid="{00000000-0005-0000-0000-000026140000}"/>
    <cellStyle name="Currency 2 5 3 4 6 2 2" xfId="5159" xr:uid="{00000000-0005-0000-0000-000027140000}"/>
    <cellStyle name="Currency 2 5 3 4 6 2 2 2" xfId="5160" xr:uid="{00000000-0005-0000-0000-000028140000}"/>
    <cellStyle name="Currency 2 5 3 4 6 2 3" xfId="5161" xr:uid="{00000000-0005-0000-0000-000029140000}"/>
    <cellStyle name="Currency 2 5 3 4 6 3" xfId="5162" xr:uid="{00000000-0005-0000-0000-00002A140000}"/>
    <cellStyle name="Currency 2 5 3 4 6 3 2" xfId="5163" xr:uid="{00000000-0005-0000-0000-00002B140000}"/>
    <cellStyle name="Currency 2 5 3 4 6 3 2 2" xfId="5164" xr:uid="{00000000-0005-0000-0000-00002C140000}"/>
    <cellStyle name="Currency 2 5 3 4 6 3 3" xfId="5165" xr:uid="{00000000-0005-0000-0000-00002D140000}"/>
    <cellStyle name="Currency 2 5 3 4 6 4" xfId="5166" xr:uid="{00000000-0005-0000-0000-00002E140000}"/>
    <cellStyle name="Currency 2 5 3 4 6 4 2" xfId="5167" xr:uid="{00000000-0005-0000-0000-00002F140000}"/>
    <cellStyle name="Currency 2 5 3 4 6 4 2 2" xfId="5168" xr:uid="{00000000-0005-0000-0000-000030140000}"/>
    <cellStyle name="Currency 2 5 3 4 6 4 3" xfId="5169" xr:uid="{00000000-0005-0000-0000-000031140000}"/>
    <cellStyle name="Currency 2 5 3 4 6 5" xfId="5170" xr:uid="{00000000-0005-0000-0000-000032140000}"/>
    <cellStyle name="Currency 2 5 3 4 6 5 2" xfId="5171" xr:uid="{00000000-0005-0000-0000-000033140000}"/>
    <cellStyle name="Currency 2 5 3 4 6 6" xfId="5172" xr:uid="{00000000-0005-0000-0000-000034140000}"/>
    <cellStyle name="Currency 2 5 3 4 6 6 2" xfId="5173" xr:uid="{00000000-0005-0000-0000-000035140000}"/>
    <cellStyle name="Currency 2 5 3 4 6 7" xfId="5174" xr:uid="{00000000-0005-0000-0000-000036140000}"/>
    <cellStyle name="Currency 2 5 3 4 7" xfId="5175" xr:uid="{00000000-0005-0000-0000-000037140000}"/>
    <cellStyle name="Currency 2 5 3 4 7 2" xfId="5176" xr:uid="{00000000-0005-0000-0000-000038140000}"/>
    <cellStyle name="Currency 2 5 3 4 7 2 2" xfId="5177" xr:uid="{00000000-0005-0000-0000-000039140000}"/>
    <cellStyle name="Currency 2 5 3 4 7 3" xfId="5178" xr:uid="{00000000-0005-0000-0000-00003A140000}"/>
    <cellStyle name="Currency 2 5 3 4 8" xfId="5179" xr:uid="{00000000-0005-0000-0000-00003B140000}"/>
    <cellStyle name="Currency 2 5 3 4 8 2" xfId="5180" xr:uid="{00000000-0005-0000-0000-00003C140000}"/>
    <cellStyle name="Currency 2 5 3 4 8 2 2" xfId="5181" xr:uid="{00000000-0005-0000-0000-00003D140000}"/>
    <cellStyle name="Currency 2 5 3 4 8 3" xfId="5182" xr:uid="{00000000-0005-0000-0000-00003E140000}"/>
    <cellStyle name="Currency 2 5 3 5" xfId="5183" xr:uid="{00000000-0005-0000-0000-00003F140000}"/>
    <cellStyle name="Currency 2 5 3 5 10" xfId="5184" xr:uid="{00000000-0005-0000-0000-000040140000}"/>
    <cellStyle name="Currency 2 5 3 5 2" xfId="5185" xr:uid="{00000000-0005-0000-0000-000041140000}"/>
    <cellStyle name="Currency 2 5 3 5 2 2" xfId="5186" xr:uid="{00000000-0005-0000-0000-000042140000}"/>
    <cellStyle name="Currency 2 5 3 5 2 3" xfId="5187" xr:uid="{00000000-0005-0000-0000-000043140000}"/>
    <cellStyle name="Currency 2 5 3 5 2 3 2" xfId="5188" xr:uid="{00000000-0005-0000-0000-000044140000}"/>
    <cellStyle name="Currency 2 5 3 5 2 3 3" xfId="5189" xr:uid="{00000000-0005-0000-0000-000045140000}"/>
    <cellStyle name="Currency 2 5 3 5 2 4" xfId="5190" xr:uid="{00000000-0005-0000-0000-000046140000}"/>
    <cellStyle name="Currency 2 5 3 5 2 4 2" xfId="5191" xr:uid="{00000000-0005-0000-0000-000047140000}"/>
    <cellStyle name="Currency 2 5 3 5 2 4 2 2" xfId="5192" xr:uid="{00000000-0005-0000-0000-000048140000}"/>
    <cellStyle name="Currency 2 5 3 5 2 4 3" xfId="5193" xr:uid="{00000000-0005-0000-0000-000049140000}"/>
    <cellStyle name="Currency 2 5 3 5 2 5" xfId="5194" xr:uid="{00000000-0005-0000-0000-00004A140000}"/>
    <cellStyle name="Currency 2 5 3 5 2 5 2" xfId="5195" xr:uid="{00000000-0005-0000-0000-00004B140000}"/>
    <cellStyle name="Currency 2 5 3 5 2 5 2 2" xfId="5196" xr:uid="{00000000-0005-0000-0000-00004C140000}"/>
    <cellStyle name="Currency 2 5 3 5 2 5 3" xfId="5197" xr:uid="{00000000-0005-0000-0000-00004D140000}"/>
    <cellStyle name="Currency 2 5 3 5 2 6" xfId="5198" xr:uid="{00000000-0005-0000-0000-00004E140000}"/>
    <cellStyle name="Currency 2 5 3 5 2 6 2" xfId="5199" xr:uid="{00000000-0005-0000-0000-00004F140000}"/>
    <cellStyle name="Currency 2 5 3 5 2 6 2 2" xfId="5200" xr:uid="{00000000-0005-0000-0000-000050140000}"/>
    <cellStyle name="Currency 2 5 3 5 2 6 3" xfId="5201" xr:uid="{00000000-0005-0000-0000-000051140000}"/>
    <cellStyle name="Currency 2 5 3 5 2 7" xfId="5202" xr:uid="{00000000-0005-0000-0000-000052140000}"/>
    <cellStyle name="Currency 2 5 3 5 2 7 2" xfId="5203" xr:uid="{00000000-0005-0000-0000-000053140000}"/>
    <cellStyle name="Currency 2 5 3 5 2 8" xfId="5204" xr:uid="{00000000-0005-0000-0000-000054140000}"/>
    <cellStyle name="Currency 2 5 3 5 2 8 2" xfId="5205" xr:uid="{00000000-0005-0000-0000-000055140000}"/>
    <cellStyle name="Currency 2 5 3 5 2 9" xfId="5206" xr:uid="{00000000-0005-0000-0000-000056140000}"/>
    <cellStyle name="Currency 2 5 3 5 3" xfId="5207" xr:uid="{00000000-0005-0000-0000-000057140000}"/>
    <cellStyle name="Currency 2 5 3 5 4" xfId="5208" xr:uid="{00000000-0005-0000-0000-000058140000}"/>
    <cellStyle name="Currency 2 5 3 5 4 2" xfId="5209" xr:uid="{00000000-0005-0000-0000-000059140000}"/>
    <cellStyle name="Currency 2 5 3 5 4 3" xfId="5210" xr:uid="{00000000-0005-0000-0000-00005A140000}"/>
    <cellStyle name="Currency 2 5 3 5 5" xfId="5211" xr:uid="{00000000-0005-0000-0000-00005B140000}"/>
    <cellStyle name="Currency 2 5 3 5 5 2" xfId="5212" xr:uid="{00000000-0005-0000-0000-00005C140000}"/>
    <cellStyle name="Currency 2 5 3 5 5 2 2" xfId="5213" xr:uid="{00000000-0005-0000-0000-00005D140000}"/>
    <cellStyle name="Currency 2 5 3 5 5 3" xfId="5214" xr:uid="{00000000-0005-0000-0000-00005E140000}"/>
    <cellStyle name="Currency 2 5 3 5 6" xfId="5215" xr:uid="{00000000-0005-0000-0000-00005F140000}"/>
    <cellStyle name="Currency 2 5 3 5 6 2" xfId="5216" xr:uid="{00000000-0005-0000-0000-000060140000}"/>
    <cellStyle name="Currency 2 5 3 5 6 2 2" xfId="5217" xr:uid="{00000000-0005-0000-0000-000061140000}"/>
    <cellStyle name="Currency 2 5 3 5 6 3" xfId="5218" xr:uid="{00000000-0005-0000-0000-000062140000}"/>
    <cellStyle name="Currency 2 5 3 5 7" xfId="5219" xr:uid="{00000000-0005-0000-0000-000063140000}"/>
    <cellStyle name="Currency 2 5 3 5 7 2" xfId="5220" xr:uid="{00000000-0005-0000-0000-000064140000}"/>
    <cellStyle name="Currency 2 5 3 5 7 2 2" xfId="5221" xr:uid="{00000000-0005-0000-0000-000065140000}"/>
    <cellStyle name="Currency 2 5 3 5 7 3" xfId="5222" xr:uid="{00000000-0005-0000-0000-000066140000}"/>
    <cellStyle name="Currency 2 5 3 5 8" xfId="5223" xr:uid="{00000000-0005-0000-0000-000067140000}"/>
    <cellStyle name="Currency 2 5 3 5 8 2" xfId="5224" xr:uid="{00000000-0005-0000-0000-000068140000}"/>
    <cellStyle name="Currency 2 5 3 5 9" xfId="5225" xr:uid="{00000000-0005-0000-0000-000069140000}"/>
    <cellStyle name="Currency 2 5 3 5 9 2" xfId="5226" xr:uid="{00000000-0005-0000-0000-00006A140000}"/>
    <cellStyle name="Currency 2 5 3 6" xfId="5227" xr:uid="{00000000-0005-0000-0000-00006B140000}"/>
    <cellStyle name="Currency 2 5 3 6 2" xfId="5228" xr:uid="{00000000-0005-0000-0000-00006C140000}"/>
    <cellStyle name="Currency 2 5 3 6 2 10" xfId="5229" xr:uid="{00000000-0005-0000-0000-00006D140000}"/>
    <cellStyle name="Currency 2 5 3 6 2 2" xfId="5230" xr:uid="{00000000-0005-0000-0000-00006E140000}"/>
    <cellStyle name="Currency 2 5 3 6 2 3" xfId="5231" xr:uid="{00000000-0005-0000-0000-00006F140000}"/>
    <cellStyle name="Currency 2 5 3 6 2 4" xfId="5232" xr:uid="{00000000-0005-0000-0000-000070140000}"/>
    <cellStyle name="Currency 2 5 3 6 2 4 2" xfId="5233" xr:uid="{00000000-0005-0000-0000-000071140000}"/>
    <cellStyle name="Currency 2 5 3 6 2 4 2 2" xfId="5234" xr:uid="{00000000-0005-0000-0000-000072140000}"/>
    <cellStyle name="Currency 2 5 3 6 2 4 3" xfId="5235" xr:uid="{00000000-0005-0000-0000-000073140000}"/>
    <cellStyle name="Currency 2 5 3 6 2 5" xfId="5236" xr:uid="{00000000-0005-0000-0000-000074140000}"/>
    <cellStyle name="Currency 2 5 3 6 2 5 2" xfId="5237" xr:uid="{00000000-0005-0000-0000-000075140000}"/>
    <cellStyle name="Currency 2 5 3 6 2 5 2 2" xfId="5238" xr:uid="{00000000-0005-0000-0000-000076140000}"/>
    <cellStyle name="Currency 2 5 3 6 2 5 3" xfId="5239" xr:uid="{00000000-0005-0000-0000-000077140000}"/>
    <cellStyle name="Currency 2 5 3 6 2 6" xfId="5240" xr:uid="{00000000-0005-0000-0000-000078140000}"/>
    <cellStyle name="Currency 2 5 3 6 2 6 2" xfId="5241" xr:uid="{00000000-0005-0000-0000-000079140000}"/>
    <cellStyle name="Currency 2 5 3 6 2 6 2 2" xfId="5242" xr:uid="{00000000-0005-0000-0000-00007A140000}"/>
    <cellStyle name="Currency 2 5 3 6 2 6 3" xfId="5243" xr:uid="{00000000-0005-0000-0000-00007B140000}"/>
    <cellStyle name="Currency 2 5 3 6 2 7" xfId="5244" xr:uid="{00000000-0005-0000-0000-00007C140000}"/>
    <cellStyle name="Currency 2 5 3 6 2 7 2" xfId="5245" xr:uid="{00000000-0005-0000-0000-00007D140000}"/>
    <cellStyle name="Currency 2 5 3 6 2 8" xfId="5246" xr:uid="{00000000-0005-0000-0000-00007E140000}"/>
    <cellStyle name="Currency 2 5 3 6 2 8 2" xfId="5247" xr:uid="{00000000-0005-0000-0000-00007F140000}"/>
    <cellStyle name="Currency 2 5 3 6 2 9" xfId="5248" xr:uid="{00000000-0005-0000-0000-000080140000}"/>
    <cellStyle name="Currency 2 5 3 6 3" xfId="5249" xr:uid="{00000000-0005-0000-0000-000081140000}"/>
    <cellStyle name="Currency 2 5 3 6 4" xfId="5250" xr:uid="{00000000-0005-0000-0000-000082140000}"/>
    <cellStyle name="Currency 2 5 3 6 4 2" xfId="5251" xr:uid="{00000000-0005-0000-0000-000083140000}"/>
    <cellStyle name="Currency 2 5 3 6 4 2 2" xfId="5252" xr:uid="{00000000-0005-0000-0000-000084140000}"/>
    <cellStyle name="Currency 2 5 3 6 4 3" xfId="5253" xr:uid="{00000000-0005-0000-0000-000085140000}"/>
    <cellStyle name="Currency 2 5 3 6 5" xfId="5254" xr:uid="{00000000-0005-0000-0000-000086140000}"/>
    <cellStyle name="Currency 2 5 3 6 5 2" xfId="5255" xr:uid="{00000000-0005-0000-0000-000087140000}"/>
    <cellStyle name="Currency 2 5 3 6 5 2 2" xfId="5256" xr:uid="{00000000-0005-0000-0000-000088140000}"/>
    <cellStyle name="Currency 2 5 3 6 5 3" xfId="5257" xr:uid="{00000000-0005-0000-0000-000089140000}"/>
    <cellStyle name="Currency 2 5 3 7" xfId="5258" xr:uid="{00000000-0005-0000-0000-00008A140000}"/>
    <cellStyle name="Currency 2 5 3 7 2" xfId="5259" xr:uid="{00000000-0005-0000-0000-00008B140000}"/>
    <cellStyle name="Currency 2 5 3 7 3" xfId="5260" xr:uid="{00000000-0005-0000-0000-00008C140000}"/>
    <cellStyle name="Currency 2 5 3 7 3 2" xfId="5261" xr:uid="{00000000-0005-0000-0000-00008D140000}"/>
    <cellStyle name="Currency 2 5 3 7 3 3" xfId="5262" xr:uid="{00000000-0005-0000-0000-00008E140000}"/>
    <cellStyle name="Currency 2 5 3 7 4" xfId="5263" xr:uid="{00000000-0005-0000-0000-00008F140000}"/>
    <cellStyle name="Currency 2 5 3 7 4 2" xfId="5264" xr:uid="{00000000-0005-0000-0000-000090140000}"/>
    <cellStyle name="Currency 2 5 3 7 4 2 2" xfId="5265" xr:uid="{00000000-0005-0000-0000-000091140000}"/>
    <cellStyle name="Currency 2 5 3 7 4 3" xfId="5266" xr:uid="{00000000-0005-0000-0000-000092140000}"/>
    <cellStyle name="Currency 2 5 3 7 5" xfId="5267" xr:uid="{00000000-0005-0000-0000-000093140000}"/>
    <cellStyle name="Currency 2 5 3 7 5 2" xfId="5268" xr:uid="{00000000-0005-0000-0000-000094140000}"/>
    <cellStyle name="Currency 2 5 3 7 5 2 2" xfId="5269" xr:uid="{00000000-0005-0000-0000-000095140000}"/>
    <cellStyle name="Currency 2 5 3 7 5 3" xfId="5270" xr:uid="{00000000-0005-0000-0000-000096140000}"/>
    <cellStyle name="Currency 2 5 3 7 6" xfId="5271" xr:uid="{00000000-0005-0000-0000-000097140000}"/>
    <cellStyle name="Currency 2 5 3 7 6 2" xfId="5272" xr:uid="{00000000-0005-0000-0000-000098140000}"/>
    <cellStyle name="Currency 2 5 3 7 6 2 2" xfId="5273" xr:uid="{00000000-0005-0000-0000-000099140000}"/>
    <cellStyle name="Currency 2 5 3 7 6 3" xfId="5274" xr:uid="{00000000-0005-0000-0000-00009A140000}"/>
    <cellStyle name="Currency 2 5 3 7 7" xfId="5275" xr:uid="{00000000-0005-0000-0000-00009B140000}"/>
    <cellStyle name="Currency 2 5 3 7 7 2" xfId="5276" xr:uid="{00000000-0005-0000-0000-00009C140000}"/>
    <cellStyle name="Currency 2 5 3 7 8" xfId="5277" xr:uid="{00000000-0005-0000-0000-00009D140000}"/>
    <cellStyle name="Currency 2 5 3 7 8 2" xfId="5278" xr:uid="{00000000-0005-0000-0000-00009E140000}"/>
    <cellStyle name="Currency 2 5 3 7 9" xfId="5279" xr:uid="{00000000-0005-0000-0000-00009F140000}"/>
    <cellStyle name="Currency 2 5 3 8" xfId="5280" xr:uid="{00000000-0005-0000-0000-0000A0140000}"/>
    <cellStyle name="Currency 2 5 3 8 2" xfId="5281" xr:uid="{00000000-0005-0000-0000-0000A1140000}"/>
    <cellStyle name="Currency 2 5 3 8 3" xfId="5282" xr:uid="{00000000-0005-0000-0000-0000A2140000}"/>
    <cellStyle name="Currency 2 5 3 9" xfId="5283" xr:uid="{00000000-0005-0000-0000-0000A3140000}"/>
    <cellStyle name="Currency 2 5 4" xfId="5284" xr:uid="{00000000-0005-0000-0000-0000A4140000}"/>
    <cellStyle name="Currency 2 5 4 10" xfId="5285" xr:uid="{00000000-0005-0000-0000-0000A5140000}"/>
    <cellStyle name="Currency 2 5 4 10 2" xfId="5286" xr:uid="{00000000-0005-0000-0000-0000A6140000}"/>
    <cellStyle name="Currency 2 5 4 10 2 2" xfId="5287" xr:uid="{00000000-0005-0000-0000-0000A7140000}"/>
    <cellStyle name="Currency 2 5 4 10 3" xfId="5288" xr:uid="{00000000-0005-0000-0000-0000A8140000}"/>
    <cellStyle name="Currency 2 5 4 11" xfId="5289" xr:uid="{00000000-0005-0000-0000-0000A9140000}"/>
    <cellStyle name="Currency 2 5 4 11 2" xfId="5290" xr:uid="{00000000-0005-0000-0000-0000AA140000}"/>
    <cellStyle name="Currency 2 5 4 12" xfId="5291" xr:uid="{00000000-0005-0000-0000-0000AB140000}"/>
    <cellStyle name="Currency 2 5 4 12 2" xfId="5292" xr:uid="{00000000-0005-0000-0000-0000AC140000}"/>
    <cellStyle name="Currency 2 5 4 13" xfId="5293" xr:uid="{00000000-0005-0000-0000-0000AD140000}"/>
    <cellStyle name="Currency 2 5 4 14" xfId="5294" xr:uid="{00000000-0005-0000-0000-0000AE140000}"/>
    <cellStyle name="Currency 2 5 4 15" xfId="5295" xr:uid="{00000000-0005-0000-0000-0000AF140000}"/>
    <cellStyle name="Currency 2 5 4 2" xfId="5296" xr:uid="{00000000-0005-0000-0000-0000B0140000}"/>
    <cellStyle name="Currency 2 5 4 2 2" xfId="5297" xr:uid="{00000000-0005-0000-0000-0000B1140000}"/>
    <cellStyle name="Currency 2 5 4 2 2 2" xfId="5298" xr:uid="{00000000-0005-0000-0000-0000B2140000}"/>
    <cellStyle name="Currency 2 5 4 2 2 3" xfId="5299" xr:uid="{00000000-0005-0000-0000-0000B3140000}"/>
    <cellStyle name="Currency 2 5 4 2 2 3 2" xfId="5300" xr:uid="{00000000-0005-0000-0000-0000B4140000}"/>
    <cellStyle name="Currency 2 5 4 2 2 3 3" xfId="5301" xr:uid="{00000000-0005-0000-0000-0000B5140000}"/>
    <cellStyle name="Currency 2 5 4 2 2 4" xfId="5302" xr:uid="{00000000-0005-0000-0000-0000B6140000}"/>
    <cellStyle name="Currency 2 5 4 2 2 4 2" xfId="5303" xr:uid="{00000000-0005-0000-0000-0000B7140000}"/>
    <cellStyle name="Currency 2 5 4 2 2 4 2 2" xfId="5304" xr:uid="{00000000-0005-0000-0000-0000B8140000}"/>
    <cellStyle name="Currency 2 5 4 2 2 4 3" xfId="5305" xr:uid="{00000000-0005-0000-0000-0000B9140000}"/>
    <cellStyle name="Currency 2 5 4 2 2 5" xfId="5306" xr:uid="{00000000-0005-0000-0000-0000BA140000}"/>
    <cellStyle name="Currency 2 5 4 2 2 5 2" xfId="5307" xr:uid="{00000000-0005-0000-0000-0000BB140000}"/>
    <cellStyle name="Currency 2 5 4 2 2 5 2 2" xfId="5308" xr:uid="{00000000-0005-0000-0000-0000BC140000}"/>
    <cellStyle name="Currency 2 5 4 2 2 5 3" xfId="5309" xr:uid="{00000000-0005-0000-0000-0000BD140000}"/>
    <cellStyle name="Currency 2 5 4 2 2 6" xfId="5310" xr:uid="{00000000-0005-0000-0000-0000BE140000}"/>
    <cellStyle name="Currency 2 5 4 2 2 6 2" xfId="5311" xr:uid="{00000000-0005-0000-0000-0000BF140000}"/>
    <cellStyle name="Currency 2 5 4 2 2 6 2 2" xfId="5312" xr:uid="{00000000-0005-0000-0000-0000C0140000}"/>
    <cellStyle name="Currency 2 5 4 2 2 6 3" xfId="5313" xr:uid="{00000000-0005-0000-0000-0000C1140000}"/>
    <cellStyle name="Currency 2 5 4 2 2 7" xfId="5314" xr:uid="{00000000-0005-0000-0000-0000C2140000}"/>
    <cellStyle name="Currency 2 5 4 2 2 7 2" xfId="5315" xr:uid="{00000000-0005-0000-0000-0000C3140000}"/>
    <cellStyle name="Currency 2 5 4 2 2 8" xfId="5316" xr:uid="{00000000-0005-0000-0000-0000C4140000}"/>
    <cellStyle name="Currency 2 5 4 2 2 8 2" xfId="5317" xr:uid="{00000000-0005-0000-0000-0000C5140000}"/>
    <cellStyle name="Currency 2 5 4 2 2 9" xfId="5318" xr:uid="{00000000-0005-0000-0000-0000C6140000}"/>
    <cellStyle name="Currency 2 5 4 2 3" xfId="5319" xr:uid="{00000000-0005-0000-0000-0000C7140000}"/>
    <cellStyle name="Currency 2 5 4 2 3 2" xfId="5320" xr:uid="{00000000-0005-0000-0000-0000C8140000}"/>
    <cellStyle name="Currency 2 5 4 2 3 3" xfId="5321" xr:uid="{00000000-0005-0000-0000-0000C9140000}"/>
    <cellStyle name="Currency 2 5 4 2 3 3 2" xfId="5322" xr:uid="{00000000-0005-0000-0000-0000CA140000}"/>
    <cellStyle name="Currency 2 5 4 2 3 3 3" xfId="5323" xr:uid="{00000000-0005-0000-0000-0000CB140000}"/>
    <cellStyle name="Currency 2 5 4 2 3 4" xfId="5324" xr:uid="{00000000-0005-0000-0000-0000CC140000}"/>
    <cellStyle name="Currency 2 5 4 2 3 4 2" xfId="5325" xr:uid="{00000000-0005-0000-0000-0000CD140000}"/>
    <cellStyle name="Currency 2 5 4 2 3 4 2 2" xfId="5326" xr:uid="{00000000-0005-0000-0000-0000CE140000}"/>
    <cellStyle name="Currency 2 5 4 2 3 4 3" xfId="5327" xr:uid="{00000000-0005-0000-0000-0000CF140000}"/>
    <cellStyle name="Currency 2 5 4 2 3 5" xfId="5328" xr:uid="{00000000-0005-0000-0000-0000D0140000}"/>
    <cellStyle name="Currency 2 5 4 2 3 5 2" xfId="5329" xr:uid="{00000000-0005-0000-0000-0000D1140000}"/>
    <cellStyle name="Currency 2 5 4 2 3 5 2 2" xfId="5330" xr:uid="{00000000-0005-0000-0000-0000D2140000}"/>
    <cellStyle name="Currency 2 5 4 2 3 5 3" xfId="5331" xr:uid="{00000000-0005-0000-0000-0000D3140000}"/>
    <cellStyle name="Currency 2 5 4 2 3 6" xfId="5332" xr:uid="{00000000-0005-0000-0000-0000D4140000}"/>
    <cellStyle name="Currency 2 5 4 2 3 6 2" xfId="5333" xr:uid="{00000000-0005-0000-0000-0000D5140000}"/>
    <cellStyle name="Currency 2 5 4 2 3 6 2 2" xfId="5334" xr:uid="{00000000-0005-0000-0000-0000D6140000}"/>
    <cellStyle name="Currency 2 5 4 2 3 6 3" xfId="5335" xr:uid="{00000000-0005-0000-0000-0000D7140000}"/>
    <cellStyle name="Currency 2 5 4 2 3 7" xfId="5336" xr:uid="{00000000-0005-0000-0000-0000D8140000}"/>
    <cellStyle name="Currency 2 5 4 2 3 7 2" xfId="5337" xr:uid="{00000000-0005-0000-0000-0000D9140000}"/>
    <cellStyle name="Currency 2 5 4 2 3 8" xfId="5338" xr:uid="{00000000-0005-0000-0000-0000DA140000}"/>
    <cellStyle name="Currency 2 5 4 2 3 8 2" xfId="5339" xr:uid="{00000000-0005-0000-0000-0000DB140000}"/>
    <cellStyle name="Currency 2 5 4 2 3 9" xfId="5340" xr:uid="{00000000-0005-0000-0000-0000DC140000}"/>
    <cellStyle name="Currency 2 5 4 2 4" xfId="5341" xr:uid="{00000000-0005-0000-0000-0000DD140000}"/>
    <cellStyle name="Currency 2 5 4 2 4 2" xfId="5342" xr:uid="{00000000-0005-0000-0000-0000DE140000}"/>
    <cellStyle name="Currency 2 5 4 2 4 3" xfId="5343" xr:uid="{00000000-0005-0000-0000-0000DF140000}"/>
    <cellStyle name="Currency 2 5 4 2 4 3 2" xfId="5344" xr:uid="{00000000-0005-0000-0000-0000E0140000}"/>
    <cellStyle name="Currency 2 5 4 2 4 3 2 2" xfId="5345" xr:uid="{00000000-0005-0000-0000-0000E1140000}"/>
    <cellStyle name="Currency 2 5 4 2 4 3 3" xfId="5346" xr:uid="{00000000-0005-0000-0000-0000E2140000}"/>
    <cellStyle name="Currency 2 5 4 2 4 4" xfId="5347" xr:uid="{00000000-0005-0000-0000-0000E3140000}"/>
    <cellStyle name="Currency 2 5 4 2 4 4 2" xfId="5348" xr:uid="{00000000-0005-0000-0000-0000E4140000}"/>
    <cellStyle name="Currency 2 5 4 2 4 4 2 2" xfId="5349" xr:uid="{00000000-0005-0000-0000-0000E5140000}"/>
    <cellStyle name="Currency 2 5 4 2 4 4 3" xfId="5350" xr:uid="{00000000-0005-0000-0000-0000E6140000}"/>
    <cellStyle name="Currency 2 5 4 2 4 5" xfId="5351" xr:uid="{00000000-0005-0000-0000-0000E7140000}"/>
    <cellStyle name="Currency 2 5 4 2 4 5 2" xfId="5352" xr:uid="{00000000-0005-0000-0000-0000E8140000}"/>
    <cellStyle name="Currency 2 5 4 2 4 5 2 2" xfId="5353" xr:uid="{00000000-0005-0000-0000-0000E9140000}"/>
    <cellStyle name="Currency 2 5 4 2 4 5 3" xfId="5354" xr:uid="{00000000-0005-0000-0000-0000EA140000}"/>
    <cellStyle name="Currency 2 5 4 2 4 6" xfId="5355" xr:uid="{00000000-0005-0000-0000-0000EB140000}"/>
    <cellStyle name="Currency 2 5 4 2 4 6 2" xfId="5356" xr:uid="{00000000-0005-0000-0000-0000EC140000}"/>
    <cellStyle name="Currency 2 5 4 2 4 7" xfId="5357" xr:uid="{00000000-0005-0000-0000-0000ED140000}"/>
    <cellStyle name="Currency 2 5 4 2 4 7 2" xfId="5358" xr:uid="{00000000-0005-0000-0000-0000EE140000}"/>
    <cellStyle name="Currency 2 5 4 2 4 8" xfId="5359" xr:uid="{00000000-0005-0000-0000-0000EF140000}"/>
    <cellStyle name="Currency 2 5 4 2 4 9" xfId="5360" xr:uid="{00000000-0005-0000-0000-0000F0140000}"/>
    <cellStyle name="Currency 2 5 4 2 5" xfId="5361" xr:uid="{00000000-0005-0000-0000-0000F1140000}"/>
    <cellStyle name="Currency 2 5 4 2 5 2" xfId="5362" xr:uid="{00000000-0005-0000-0000-0000F2140000}"/>
    <cellStyle name="Currency 2 5 4 2 5 3" xfId="5363" xr:uid="{00000000-0005-0000-0000-0000F3140000}"/>
    <cellStyle name="Currency 2 5 4 2 6" xfId="5364" xr:uid="{00000000-0005-0000-0000-0000F4140000}"/>
    <cellStyle name="Currency 2 5 4 2 6 2" xfId="5365" xr:uid="{00000000-0005-0000-0000-0000F5140000}"/>
    <cellStyle name="Currency 2 5 4 2 6 2 2" xfId="5366" xr:uid="{00000000-0005-0000-0000-0000F6140000}"/>
    <cellStyle name="Currency 2 5 4 2 6 2 2 2" xfId="5367" xr:uid="{00000000-0005-0000-0000-0000F7140000}"/>
    <cellStyle name="Currency 2 5 4 2 6 2 3" xfId="5368" xr:uid="{00000000-0005-0000-0000-0000F8140000}"/>
    <cellStyle name="Currency 2 5 4 2 6 3" xfId="5369" xr:uid="{00000000-0005-0000-0000-0000F9140000}"/>
    <cellStyle name="Currency 2 5 4 2 6 3 2" xfId="5370" xr:uid="{00000000-0005-0000-0000-0000FA140000}"/>
    <cellStyle name="Currency 2 5 4 2 6 3 2 2" xfId="5371" xr:uid="{00000000-0005-0000-0000-0000FB140000}"/>
    <cellStyle name="Currency 2 5 4 2 6 3 3" xfId="5372" xr:uid="{00000000-0005-0000-0000-0000FC140000}"/>
    <cellStyle name="Currency 2 5 4 2 6 4" xfId="5373" xr:uid="{00000000-0005-0000-0000-0000FD140000}"/>
    <cellStyle name="Currency 2 5 4 2 6 4 2" xfId="5374" xr:uid="{00000000-0005-0000-0000-0000FE140000}"/>
    <cellStyle name="Currency 2 5 4 2 6 4 2 2" xfId="5375" xr:uid="{00000000-0005-0000-0000-0000FF140000}"/>
    <cellStyle name="Currency 2 5 4 2 6 4 3" xfId="5376" xr:uid="{00000000-0005-0000-0000-000000150000}"/>
    <cellStyle name="Currency 2 5 4 2 6 5" xfId="5377" xr:uid="{00000000-0005-0000-0000-000001150000}"/>
    <cellStyle name="Currency 2 5 4 2 6 5 2" xfId="5378" xr:uid="{00000000-0005-0000-0000-000002150000}"/>
    <cellStyle name="Currency 2 5 4 2 6 6" xfId="5379" xr:uid="{00000000-0005-0000-0000-000003150000}"/>
    <cellStyle name="Currency 2 5 4 2 6 6 2" xfId="5380" xr:uid="{00000000-0005-0000-0000-000004150000}"/>
    <cellStyle name="Currency 2 5 4 2 6 7" xfId="5381" xr:uid="{00000000-0005-0000-0000-000005150000}"/>
    <cellStyle name="Currency 2 5 4 2 7" xfId="5382" xr:uid="{00000000-0005-0000-0000-000006150000}"/>
    <cellStyle name="Currency 2 5 4 2 7 2" xfId="5383" xr:uid="{00000000-0005-0000-0000-000007150000}"/>
    <cellStyle name="Currency 2 5 4 2 7 2 2" xfId="5384" xr:uid="{00000000-0005-0000-0000-000008150000}"/>
    <cellStyle name="Currency 2 5 4 2 7 3" xfId="5385" xr:uid="{00000000-0005-0000-0000-000009150000}"/>
    <cellStyle name="Currency 2 5 4 2 8" xfId="5386" xr:uid="{00000000-0005-0000-0000-00000A150000}"/>
    <cellStyle name="Currency 2 5 4 2 8 2" xfId="5387" xr:uid="{00000000-0005-0000-0000-00000B150000}"/>
    <cellStyle name="Currency 2 5 4 2 8 2 2" xfId="5388" xr:uid="{00000000-0005-0000-0000-00000C150000}"/>
    <cellStyle name="Currency 2 5 4 2 8 3" xfId="5389" xr:uid="{00000000-0005-0000-0000-00000D150000}"/>
    <cellStyle name="Currency 2 5 4 3" xfId="5390" xr:uid="{00000000-0005-0000-0000-00000E150000}"/>
    <cellStyle name="Currency 2 5 4 3 10" xfId="5391" xr:uid="{00000000-0005-0000-0000-00000F150000}"/>
    <cellStyle name="Currency 2 5 4 3 2" xfId="5392" xr:uid="{00000000-0005-0000-0000-000010150000}"/>
    <cellStyle name="Currency 2 5 4 3 2 2" xfId="5393" xr:uid="{00000000-0005-0000-0000-000011150000}"/>
    <cellStyle name="Currency 2 5 4 3 2 3" xfId="5394" xr:uid="{00000000-0005-0000-0000-000012150000}"/>
    <cellStyle name="Currency 2 5 4 3 2 3 2" xfId="5395" xr:uid="{00000000-0005-0000-0000-000013150000}"/>
    <cellStyle name="Currency 2 5 4 3 2 3 3" xfId="5396" xr:uid="{00000000-0005-0000-0000-000014150000}"/>
    <cellStyle name="Currency 2 5 4 3 2 4" xfId="5397" xr:uid="{00000000-0005-0000-0000-000015150000}"/>
    <cellStyle name="Currency 2 5 4 3 2 4 2" xfId="5398" xr:uid="{00000000-0005-0000-0000-000016150000}"/>
    <cellStyle name="Currency 2 5 4 3 2 4 2 2" xfId="5399" xr:uid="{00000000-0005-0000-0000-000017150000}"/>
    <cellStyle name="Currency 2 5 4 3 2 4 3" xfId="5400" xr:uid="{00000000-0005-0000-0000-000018150000}"/>
    <cellStyle name="Currency 2 5 4 3 2 5" xfId="5401" xr:uid="{00000000-0005-0000-0000-000019150000}"/>
    <cellStyle name="Currency 2 5 4 3 2 5 2" xfId="5402" xr:uid="{00000000-0005-0000-0000-00001A150000}"/>
    <cellStyle name="Currency 2 5 4 3 2 5 2 2" xfId="5403" xr:uid="{00000000-0005-0000-0000-00001B150000}"/>
    <cellStyle name="Currency 2 5 4 3 2 5 3" xfId="5404" xr:uid="{00000000-0005-0000-0000-00001C150000}"/>
    <cellStyle name="Currency 2 5 4 3 2 6" xfId="5405" xr:uid="{00000000-0005-0000-0000-00001D150000}"/>
    <cellStyle name="Currency 2 5 4 3 2 6 2" xfId="5406" xr:uid="{00000000-0005-0000-0000-00001E150000}"/>
    <cellStyle name="Currency 2 5 4 3 2 6 2 2" xfId="5407" xr:uid="{00000000-0005-0000-0000-00001F150000}"/>
    <cellStyle name="Currency 2 5 4 3 2 6 3" xfId="5408" xr:uid="{00000000-0005-0000-0000-000020150000}"/>
    <cellStyle name="Currency 2 5 4 3 2 7" xfId="5409" xr:uid="{00000000-0005-0000-0000-000021150000}"/>
    <cellStyle name="Currency 2 5 4 3 2 7 2" xfId="5410" xr:uid="{00000000-0005-0000-0000-000022150000}"/>
    <cellStyle name="Currency 2 5 4 3 2 8" xfId="5411" xr:uid="{00000000-0005-0000-0000-000023150000}"/>
    <cellStyle name="Currency 2 5 4 3 2 8 2" xfId="5412" xr:uid="{00000000-0005-0000-0000-000024150000}"/>
    <cellStyle name="Currency 2 5 4 3 2 9" xfId="5413" xr:uid="{00000000-0005-0000-0000-000025150000}"/>
    <cellStyle name="Currency 2 5 4 3 3" xfId="5414" xr:uid="{00000000-0005-0000-0000-000026150000}"/>
    <cellStyle name="Currency 2 5 4 3 4" xfId="5415" xr:uid="{00000000-0005-0000-0000-000027150000}"/>
    <cellStyle name="Currency 2 5 4 3 4 2" xfId="5416" xr:uid="{00000000-0005-0000-0000-000028150000}"/>
    <cellStyle name="Currency 2 5 4 3 4 3" xfId="5417" xr:uid="{00000000-0005-0000-0000-000029150000}"/>
    <cellStyle name="Currency 2 5 4 3 5" xfId="5418" xr:uid="{00000000-0005-0000-0000-00002A150000}"/>
    <cellStyle name="Currency 2 5 4 3 5 2" xfId="5419" xr:uid="{00000000-0005-0000-0000-00002B150000}"/>
    <cellStyle name="Currency 2 5 4 3 5 2 2" xfId="5420" xr:uid="{00000000-0005-0000-0000-00002C150000}"/>
    <cellStyle name="Currency 2 5 4 3 5 3" xfId="5421" xr:uid="{00000000-0005-0000-0000-00002D150000}"/>
    <cellStyle name="Currency 2 5 4 3 6" xfId="5422" xr:uid="{00000000-0005-0000-0000-00002E150000}"/>
    <cellStyle name="Currency 2 5 4 3 6 2" xfId="5423" xr:uid="{00000000-0005-0000-0000-00002F150000}"/>
    <cellStyle name="Currency 2 5 4 3 6 2 2" xfId="5424" xr:uid="{00000000-0005-0000-0000-000030150000}"/>
    <cellStyle name="Currency 2 5 4 3 6 3" xfId="5425" xr:uid="{00000000-0005-0000-0000-000031150000}"/>
    <cellStyle name="Currency 2 5 4 3 7" xfId="5426" xr:uid="{00000000-0005-0000-0000-000032150000}"/>
    <cellStyle name="Currency 2 5 4 3 7 2" xfId="5427" xr:uid="{00000000-0005-0000-0000-000033150000}"/>
    <cellStyle name="Currency 2 5 4 3 7 2 2" xfId="5428" xr:uid="{00000000-0005-0000-0000-000034150000}"/>
    <cellStyle name="Currency 2 5 4 3 7 3" xfId="5429" xr:uid="{00000000-0005-0000-0000-000035150000}"/>
    <cellStyle name="Currency 2 5 4 3 8" xfId="5430" xr:uid="{00000000-0005-0000-0000-000036150000}"/>
    <cellStyle name="Currency 2 5 4 3 8 2" xfId="5431" xr:uid="{00000000-0005-0000-0000-000037150000}"/>
    <cellStyle name="Currency 2 5 4 3 9" xfId="5432" xr:uid="{00000000-0005-0000-0000-000038150000}"/>
    <cellStyle name="Currency 2 5 4 3 9 2" xfId="5433" xr:uid="{00000000-0005-0000-0000-000039150000}"/>
    <cellStyle name="Currency 2 5 4 4" xfId="5434" xr:uid="{00000000-0005-0000-0000-00003A150000}"/>
    <cellStyle name="Currency 2 5 4 4 2" xfId="5435" xr:uid="{00000000-0005-0000-0000-00003B150000}"/>
    <cellStyle name="Currency 2 5 4 4 2 10" xfId="5436" xr:uid="{00000000-0005-0000-0000-00003C150000}"/>
    <cellStyle name="Currency 2 5 4 4 2 2" xfId="5437" xr:uid="{00000000-0005-0000-0000-00003D150000}"/>
    <cellStyle name="Currency 2 5 4 4 2 3" xfId="5438" xr:uid="{00000000-0005-0000-0000-00003E150000}"/>
    <cellStyle name="Currency 2 5 4 4 2 4" xfId="5439" xr:uid="{00000000-0005-0000-0000-00003F150000}"/>
    <cellStyle name="Currency 2 5 4 4 2 4 2" xfId="5440" xr:uid="{00000000-0005-0000-0000-000040150000}"/>
    <cellStyle name="Currency 2 5 4 4 2 4 2 2" xfId="5441" xr:uid="{00000000-0005-0000-0000-000041150000}"/>
    <cellStyle name="Currency 2 5 4 4 2 4 3" xfId="5442" xr:uid="{00000000-0005-0000-0000-000042150000}"/>
    <cellStyle name="Currency 2 5 4 4 2 5" xfId="5443" xr:uid="{00000000-0005-0000-0000-000043150000}"/>
    <cellStyle name="Currency 2 5 4 4 2 5 2" xfId="5444" xr:uid="{00000000-0005-0000-0000-000044150000}"/>
    <cellStyle name="Currency 2 5 4 4 2 5 2 2" xfId="5445" xr:uid="{00000000-0005-0000-0000-000045150000}"/>
    <cellStyle name="Currency 2 5 4 4 2 5 3" xfId="5446" xr:uid="{00000000-0005-0000-0000-000046150000}"/>
    <cellStyle name="Currency 2 5 4 4 2 6" xfId="5447" xr:uid="{00000000-0005-0000-0000-000047150000}"/>
    <cellStyle name="Currency 2 5 4 4 2 6 2" xfId="5448" xr:uid="{00000000-0005-0000-0000-000048150000}"/>
    <cellStyle name="Currency 2 5 4 4 2 6 2 2" xfId="5449" xr:uid="{00000000-0005-0000-0000-000049150000}"/>
    <cellStyle name="Currency 2 5 4 4 2 6 3" xfId="5450" xr:uid="{00000000-0005-0000-0000-00004A150000}"/>
    <cellStyle name="Currency 2 5 4 4 2 7" xfId="5451" xr:uid="{00000000-0005-0000-0000-00004B150000}"/>
    <cellStyle name="Currency 2 5 4 4 2 7 2" xfId="5452" xr:uid="{00000000-0005-0000-0000-00004C150000}"/>
    <cellStyle name="Currency 2 5 4 4 2 8" xfId="5453" xr:uid="{00000000-0005-0000-0000-00004D150000}"/>
    <cellStyle name="Currency 2 5 4 4 2 8 2" xfId="5454" xr:uid="{00000000-0005-0000-0000-00004E150000}"/>
    <cellStyle name="Currency 2 5 4 4 2 9" xfId="5455" xr:uid="{00000000-0005-0000-0000-00004F150000}"/>
    <cellStyle name="Currency 2 5 4 4 3" xfId="5456" xr:uid="{00000000-0005-0000-0000-000050150000}"/>
    <cellStyle name="Currency 2 5 4 4 4" xfId="5457" xr:uid="{00000000-0005-0000-0000-000051150000}"/>
    <cellStyle name="Currency 2 5 4 4 4 2" xfId="5458" xr:uid="{00000000-0005-0000-0000-000052150000}"/>
    <cellStyle name="Currency 2 5 4 4 4 2 2" xfId="5459" xr:uid="{00000000-0005-0000-0000-000053150000}"/>
    <cellStyle name="Currency 2 5 4 4 4 3" xfId="5460" xr:uid="{00000000-0005-0000-0000-000054150000}"/>
    <cellStyle name="Currency 2 5 4 4 5" xfId="5461" xr:uid="{00000000-0005-0000-0000-000055150000}"/>
    <cellStyle name="Currency 2 5 4 4 5 2" xfId="5462" xr:uid="{00000000-0005-0000-0000-000056150000}"/>
    <cellStyle name="Currency 2 5 4 4 5 2 2" xfId="5463" xr:uid="{00000000-0005-0000-0000-000057150000}"/>
    <cellStyle name="Currency 2 5 4 4 5 3" xfId="5464" xr:uid="{00000000-0005-0000-0000-000058150000}"/>
    <cellStyle name="Currency 2 5 4 5" xfId="5465" xr:uid="{00000000-0005-0000-0000-000059150000}"/>
    <cellStyle name="Currency 2 5 4 5 2" xfId="5466" xr:uid="{00000000-0005-0000-0000-00005A150000}"/>
    <cellStyle name="Currency 2 5 4 5 3" xfId="5467" xr:uid="{00000000-0005-0000-0000-00005B150000}"/>
    <cellStyle name="Currency 2 5 4 5 3 2" xfId="5468" xr:uid="{00000000-0005-0000-0000-00005C150000}"/>
    <cellStyle name="Currency 2 5 4 5 3 3" xfId="5469" xr:uid="{00000000-0005-0000-0000-00005D150000}"/>
    <cellStyle name="Currency 2 5 4 5 4" xfId="5470" xr:uid="{00000000-0005-0000-0000-00005E150000}"/>
    <cellStyle name="Currency 2 5 4 5 4 2" xfId="5471" xr:uid="{00000000-0005-0000-0000-00005F150000}"/>
    <cellStyle name="Currency 2 5 4 5 4 2 2" xfId="5472" xr:uid="{00000000-0005-0000-0000-000060150000}"/>
    <cellStyle name="Currency 2 5 4 5 4 3" xfId="5473" xr:uid="{00000000-0005-0000-0000-000061150000}"/>
    <cellStyle name="Currency 2 5 4 5 5" xfId="5474" xr:uid="{00000000-0005-0000-0000-000062150000}"/>
    <cellStyle name="Currency 2 5 4 5 5 2" xfId="5475" xr:uid="{00000000-0005-0000-0000-000063150000}"/>
    <cellStyle name="Currency 2 5 4 5 5 2 2" xfId="5476" xr:uid="{00000000-0005-0000-0000-000064150000}"/>
    <cellStyle name="Currency 2 5 4 5 5 3" xfId="5477" xr:uid="{00000000-0005-0000-0000-000065150000}"/>
    <cellStyle name="Currency 2 5 4 5 6" xfId="5478" xr:uid="{00000000-0005-0000-0000-000066150000}"/>
    <cellStyle name="Currency 2 5 4 5 6 2" xfId="5479" xr:uid="{00000000-0005-0000-0000-000067150000}"/>
    <cellStyle name="Currency 2 5 4 5 6 2 2" xfId="5480" xr:uid="{00000000-0005-0000-0000-000068150000}"/>
    <cellStyle name="Currency 2 5 4 5 6 3" xfId="5481" xr:uid="{00000000-0005-0000-0000-000069150000}"/>
    <cellStyle name="Currency 2 5 4 5 7" xfId="5482" xr:uid="{00000000-0005-0000-0000-00006A150000}"/>
    <cellStyle name="Currency 2 5 4 5 7 2" xfId="5483" xr:uid="{00000000-0005-0000-0000-00006B150000}"/>
    <cellStyle name="Currency 2 5 4 5 8" xfId="5484" xr:uid="{00000000-0005-0000-0000-00006C150000}"/>
    <cellStyle name="Currency 2 5 4 5 8 2" xfId="5485" xr:uid="{00000000-0005-0000-0000-00006D150000}"/>
    <cellStyle name="Currency 2 5 4 5 9" xfId="5486" xr:uid="{00000000-0005-0000-0000-00006E150000}"/>
    <cellStyle name="Currency 2 5 4 6" xfId="5487" xr:uid="{00000000-0005-0000-0000-00006F150000}"/>
    <cellStyle name="Currency 2 5 4 6 2" xfId="5488" xr:uid="{00000000-0005-0000-0000-000070150000}"/>
    <cellStyle name="Currency 2 5 4 6 3" xfId="5489" xr:uid="{00000000-0005-0000-0000-000071150000}"/>
    <cellStyle name="Currency 2 5 4 7" xfId="5490" xr:uid="{00000000-0005-0000-0000-000072150000}"/>
    <cellStyle name="Currency 2 5 4 8" xfId="5491" xr:uid="{00000000-0005-0000-0000-000073150000}"/>
    <cellStyle name="Currency 2 5 4 8 2" xfId="5492" xr:uid="{00000000-0005-0000-0000-000074150000}"/>
    <cellStyle name="Currency 2 5 4 8 2 2" xfId="5493" xr:uid="{00000000-0005-0000-0000-000075150000}"/>
    <cellStyle name="Currency 2 5 4 8 3" xfId="5494" xr:uid="{00000000-0005-0000-0000-000076150000}"/>
    <cellStyle name="Currency 2 5 4 8 4" xfId="5495" xr:uid="{00000000-0005-0000-0000-000077150000}"/>
    <cellStyle name="Currency 2 5 4 9" xfId="5496" xr:uid="{00000000-0005-0000-0000-000078150000}"/>
    <cellStyle name="Currency 2 5 4 9 2" xfId="5497" xr:uid="{00000000-0005-0000-0000-000079150000}"/>
    <cellStyle name="Currency 2 5 4 9 2 2" xfId="5498" xr:uid="{00000000-0005-0000-0000-00007A150000}"/>
    <cellStyle name="Currency 2 5 4 9 3" xfId="5499" xr:uid="{00000000-0005-0000-0000-00007B150000}"/>
    <cellStyle name="Currency 2 5 5" xfId="5500" xr:uid="{00000000-0005-0000-0000-00007C150000}"/>
    <cellStyle name="Currency 2 5 5 10" xfId="5501" xr:uid="{00000000-0005-0000-0000-00007D150000}"/>
    <cellStyle name="Currency 2 5 5 10 2" xfId="5502" xr:uid="{00000000-0005-0000-0000-00007E150000}"/>
    <cellStyle name="Currency 2 5 5 10 2 2" xfId="5503" xr:uid="{00000000-0005-0000-0000-00007F150000}"/>
    <cellStyle name="Currency 2 5 5 10 3" xfId="5504" xr:uid="{00000000-0005-0000-0000-000080150000}"/>
    <cellStyle name="Currency 2 5 5 11" xfId="5505" xr:uid="{00000000-0005-0000-0000-000081150000}"/>
    <cellStyle name="Currency 2 5 5 11 2" xfId="5506" xr:uid="{00000000-0005-0000-0000-000082150000}"/>
    <cellStyle name="Currency 2 5 5 12" xfId="5507" xr:uid="{00000000-0005-0000-0000-000083150000}"/>
    <cellStyle name="Currency 2 5 5 12 2" xfId="5508" xr:uid="{00000000-0005-0000-0000-000084150000}"/>
    <cellStyle name="Currency 2 5 5 13" xfId="5509" xr:uid="{00000000-0005-0000-0000-000085150000}"/>
    <cellStyle name="Currency 2 5 5 14" xfId="5510" xr:uid="{00000000-0005-0000-0000-000086150000}"/>
    <cellStyle name="Currency 2 5 5 15" xfId="5511" xr:uid="{00000000-0005-0000-0000-000087150000}"/>
    <cellStyle name="Currency 2 5 5 2" xfId="5512" xr:uid="{00000000-0005-0000-0000-000088150000}"/>
    <cellStyle name="Currency 2 5 5 2 2" xfId="5513" xr:uid="{00000000-0005-0000-0000-000089150000}"/>
    <cellStyle name="Currency 2 5 5 2 2 2" xfId="5514" xr:uid="{00000000-0005-0000-0000-00008A150000}"/>
    <cellStyle name="Currency 2 5 5 2 2 3" xfId="5515" xr:uid="{00000000-0005-0000-0000-00008B150000}"/>
    <cellStyle name="Currency 2 5 5 2 2 3 2" xfId="5516" xr:uid="{00000000-0005-0000-0000-00008C150000}"/>
    <cellStyle name="Currency 2 5 5 2 2 3 3" xfId="5517" xr:uid="{00000000-0005-0000-0000-00008D150000}"/>
    <cellStyle name="Currency 2 5 5 2 2 4" xfId="5518" xr:uid="{00000000-0005-0000-0000-00008E150000}"/>
    <cellStyle name="Currency 2 5 5 2 2 4 2" xfId="5519" xr:uid="{00000000-0005-0000-0000-00008F150000}"/>
    <cellStyle name="Currency 2 5 5 2 2 4 2 2" xfId="5520" xr:uid="{00000000-0005-0000-0000-000090150000}"/>
    <cellStyle name="Currency 2 5 5 2 2 4 3" xfId="5521" xr:uid="{00000000-0005-0000-0000-000091150000}"/>
    <cellStyle name="Currency 2 5 5 2 2 5" xfId="5522" xr:uid="{00000000-0005-0000-0000-000092150000}"/>
    <cellStyle name="Currency 2 5 5 2 2 5 2" xfId="5523" xr:uid="{00000000-0005-0000-0000-000093150000}"/>
    <cellStyle name="Currency 2 5 5 2 2 5 2 2" xfId="5524" xr:uid="{00000000-0005-0000-0000-000094150000}"/>
    <cellStyle name="Currency 2 5 5 2 2 5 3" xfId="5525" xr:uid="{00000000-0005-0000-0000-000095150000}"/>
    <cellStyle name="Currency 2 5 5 2 2 6" xfId="5526" xr:uid="{00000000-0005-0000-0000-000096150000}"/>
    <cellStyle name="Currency 2 5 5 2 2 6 2" xfId="5527" xr:uid="{00000000-0005-0000-0000-000097150000}"/>
    <cellStyle name="Currency 2 5 5 2 2 6 2 2" xfId="5528" xr:uid="{00000000-0005-0000-0000-000098150000}"/>
    <cellStyle name="Currency 2 5 5 2 2 6 3" xfId="5529" xr:uid="{00000000-0005-0000-0000-000099150000}"/>
    <cellStyle name="Currency 2 5 5 2 2 7" xfId="5530" xr:uid="{00000000-0005-0000-0000-00009A150000}"/>
    <cellStyle name="Currency 2 5 5 2 2 7 2" xfId="5531" xr:uid="{00000000-0005-0000-0000-00009B150000}"/>
    <cellStyle name="Currency 2 5 5 2 2 8" xfId="5532" xr:uid="{00000000-0005-0000-0000-00009C150000}"/>
    <cellStyle name="Currency 2 5 5 2 2 8 2" xfId="5533" xr:uid="{00000000-0005-0000-0000-00009D150000}"/>
    <cellStyle name="Currency 2 5 5 2 2 9" xfId="5534" xr:uid="{00000000-0005-0000-0000-00009E150000}"/>
    <cellStyle name="Currency 2 5 5 2 3" xfId="5535" xr:uid="{00000000-0005-0000-0000-00009F150000}"/>
    <cellStyle name="Currency 2 5 5 2 3 2" xfId="5536" xr:uid="{00000000-0005-0000-0000-0000A0150000}"/>
    <cellStyle name="Currency 2 5 5 2 3 3" xfId="5537" xr:uid="{00000000-0005-0000-0000-0000A1150000}"/>
    <cellStyle name="Currency 2 5 5 2 3 3 2" xfId="5538" xr:uid="{00000000-0005-0000-0000-0000A2150000}"/>
    <cellStyle name="Currency 2 5 5 2 3 3 3" xfId="5539" xr:uid="{00000000-0005-0000-0000-0000A3150000}"/>
    <cellStyle name="Currency 2 5 5 2 3 4" xfId="5540" xr:uid="{00000000-0005-0000-0000-0000A4150000}"/>
    <cellStyle name="Currency 2 5 5 2 3 4 2" xfId="5541" xr:uid="{00000000-0005-0000-0000-0000A5150000}"/>
    <cellStyle name="Currency 2 5 5 2 3 4 2 2" xfId="5542" xr:uid="{00000000-0005-0000-0000-0000A6150000}"/>
    <cellStyle name="Currency 2 5 5 2 3 4 3" xfId="5543" xr:uid="{00000000-0005-0000-0000-0000A7150000}"/>
    <cellStyle name="Currency 2 5 5 2 3 5" xfId="5544" xr:uid="{00000000-0005-0000-0000-0000A8150000}"/>
    <cellStyle name="Currency 2 5 5 2 3 5 2" xfId="5545" xr:uid="{00000000-0005-0000-0000-0000A9150000}"/>
    <cellStyle name="Currency 2 5 5 2 3 5 2 2" xfId="5546" xr:uid="{00000000-0005-0000-0000-0000AA150000}"/>
    <cellStyle name="Currency 2 5 5 2 3 5 3" xfId="5547" xr:uid="{00000000-0005-0000-0000-0000AB150000}"/>
    <cellStyle name="Currency 2 5 5 2 3 6" xfId="5548" xr:uid="{00000000-0005-0000-0000-0000AC150000}"/>
    <cellStyle name="Currency 2 5 5 2 3 6 2" xfId="5549" xr:uid="{00000000-0005-0000-0000-0000AD150000}"/>
    <cellStyle name="Currency 2 5 5 2 3 6 2 2" xfId="5550" xr:uid="{00000000-0005-0000-0000-0000AE150000}"/>
    <cellStyle name="Currency 2 5 5 2 3 6 3" xfId="5551" xr:uid="{00000000-0005-0000-0000-0000AF150000}"/>
    <cellStyle name="Currency 2 5 5 2 3 7" xfId="5552" xr:uid="{00000000-0005-0000-0000-0000B0150000}"/>
    <cellStyle name="Currency 2 5 5 2 3 7 2" xfId="5553" xr:uid="{00000000-0005-0000-0000-0000B1150000}"/>
    <cellStyle name="Currency 2 5 5 2 3 8" xfId="5554" xr:uid="{00000000-0005-0000-0000-0000B2150000}"/>
    <cellStyle name="Currency 2 5 5 2 3 8 2" xfId="5555" xr:uid="{00000000-0005-0000-0000-0000B3150000}"/>
    <cellStyle name="Currency 2 5 5 2 3 9" xfId="5556" xr:uid="{00000000-0005-0000-0000-0000B4150000}"/>
    <cellStyle name="Currency 2 5 5 2 4" xfId="5557" xr:uid="{00000000-0005-0000-0000-0000B5150000}"/>
    <cellStyle name="Currency 2 5 5 2 4 2" xfId="5558" xr:uid="{00000000-0005-0000-0000-0000B6150000}"/>
    <cellStyle name="Currency 2 5 5 2 4 3" xfId="5559" xr:uid="{00000000-0005-0000-0000-0000B7150000}"/>
    <cellStyle name="Currency 2 5 5 2 4 3 2" xfId="5560" xr:uid="{00000000-0005-0000-0000-0000B8150000}"/>
    <cellStyle name="Currency 2 5 5 2 4 3 2 2" xfId="5561" xr:uid="{00000000-0005-0000-0000-0000B9150000}"/>
    <cellStyle name="Currency 2 5 5 2 4 3 3" xfId="5562" xr:uid="{00000000-0005-0000-0000-0000BA150000}"/>
    <cellStyle name="Currency 2 5 5 2 4 4" xfId="5563" xr:uid="{00000000-0005-0000-0000-0000BB150000}"/>
    <cellStyle name="Currency 2 5 5 2 4 4 2" xfId="5564" xr:uid="{00000000-0005-0000-0000-0000BC150000}"/>
    <cellStyle name="Currency 2 5 5 2 4 4 2 2" xfId="5565" xr:uid="{00000000-0005-0000-0000-0000BD150000}"/>
    <cellStyle name="Currency 2 5 5 2 4 4 3" xfId="5566" xr:uid="{00000000-0005-0000-0000-0000BE150000}"/>
    <cellStyle name="Currency 2 5 5 2 4 5" xfId="5567" xr:uid="{00000000-0005-0000-0000-0000BF150000}"/>
    <cellStyle name="Currency 2 5 5 2 4 5 2" xfId="5568" xr:uid="{00000000-0005-0000-0000-0000C0150000}"/>
    <cellStyle name="Currency 2 5 5 2 4 5 2 2" xfId="5569" xr:uid="{00000000-0005-0000-0000-0000C1150000}"/>
    <cellStyle name="Currency 2 5 5 2 4 5 3" xfId="5570" xr:uid="{00000000-0005-0000-0000-0000C2150000}"/>
    <cellStyle name="Currency 2 5 5 2 4 6" xfId="5571" xr:uid="{00000000-0005-0000-0000-0000C3150000}"/>
    <cellStyle name="Currency 2 5 5 2 4 6 2" xfId="5572" xr:uid="{00000000-0005-0000-0000-0000C4150000}"/>
    <cellStyle name="Currency 2 5 5 2 4 7" xfId="5573" xr:uid="{00000000-0005-0000-0000-0000C5150000}"/>
    <cellStyle name="Currency 2 5 5 2 4 7 2" xfId="5574" xr:uid="{00000000-0005-0000-0000-0000C6150000}"/>
    <cellStyle name="Currency 2 5 5 2 4 8" xfId="5575" xr:uid="{00000000-0005-0000-0000-0000C7150000}"/>
    <cellStyle name="Currency 2 5 5 2 4 9" xfId="5576" xr:uid="{00000000-0005-0000-0000-0000C8150000}"/>
    <cellStyle name="Currency 2 5 5 2 5" xfId="5577" xr:uid="{00000000-0005-0000-0000-0000C9150000}"/>
    <cellStyle name="Currency 2 5 5 2 5 2" xfId="5578" xr:uid="{00000000-0005-0000-0000-0000CA150000}"/>
    <cellStyle name="Currency 2 5 5 2 5 3" xfId="5579" xr:uid="{00000000-0005-0000-0000-0000CB150000}"/>
    <cellStyle name="Currency 2 5 5 2 6" xfId="5580" xr:uid="{00000000-0005-0000-0000-0000CC150000}"/>
    <cellStyle name="Currency 2 5 5 2 6 2" xfId="5581" xr:uid="{00000000-0005-0000-0000-0000CD150000}"/>
    <cellStyle name="Currency 2 5 5 2 6 2 2" xfId="5582" xr:uid="{00000000-0005-0000-0000-0000CE150000}"/>
    <cellStyle name="Currency 2 5 5 2 6 2 2 2" xfId="5583" xr:uid="{00000000-0005-0000-0000-0000CF150000}"/>
    <cellStyle name="Currency 2 5 5 2 6 2 3" xfId="5584" xr:uid="{00000000-0005-0000-0000-0000D0150000}"/>
    <cellStyle name="Currency 2 5 5 2 6 3" xfId="5585" xr:uid="{00000000-0005-0000-0000-0000D1150000}"/>
    <cellStyle name="Currency 2 5 5 2 6 3 2" xfId="5586" xr:uid="{00000000-0005-0000-0000-0000D2150000}"/>
    <cellStyle name="Currency 2 5 5 2 6 3 2 2" xfId="5587" xr:uid="{00000000-0005-0000-0000-0000D3150000}"/>
    <cellStyle name="Currency 2 5 5 2 6 3 3" xfId="5588" xr:uid="{00000000-0005-0000-0000-0000D4150000}"/>
    <cellStyle name="Currency 2 5 5 2 6 4" xfId="5589" xr:uid="{00000000-0005-0000-0000-0000D5150000}"/>
    <cellStyle name="Currency 2 5 5 2 6 4 2" xfId="5590" xr:uid="{00000000-0005-0000-0000-0000D6150000}"/>
    <cellStyle name="Currency 2 5 5 2 6 4 2 2" xfId="5591" xr:uid="{00000000-0005-0000-0000-0000D7150000}"/>
    <cellStyle name="Currency 2 5 5 2 6 4 3" xfId="5592" xr:uid="{00000000-0005-0000-0000-0000D8150000}"/>
    <cellStyle name="Currency 2 5 5 2 6 5" xfId="5593" xr:uid="{00000000-0005-0000-0000-0000D9150000}"/>
    <cellStyle name="Currency 2 5 5 2 6 5 2" xfId="5594" xr:uid="{00000000-0005-0000-0000-0000DA150000}"/>
    <cellStyle name="Currency 2 5 5 2 6 6" xfId="5595" xr:uid="{00000000-0005-0000-0000-0000DB150000}"/>
    <cellStyle name="Currency 2 5 5 2 6 6 2" xfId="5596" xr:uid="{00000000-0005-0000-0000-0000DC150000}"/>
    <cellStyle name="Currency 2 5 5 2 6 7" xfId="5597" xr:uid="{00000000-0005-0000-0000-0000DD150000}"/>
    <cellStyle name="Currency 2 5 5 2 7" xfId="5598" xr:uid="{00000000-0005-0000-0000-0000DE150000}"/>
    <cellStyle name="Currency 2 5 5 2 7 2" xfId="5599" xr:uid="{00000000-0005-0000-0000-0000DF150000}"/>
    <cellStyle name="Currency 2 5 5 2 7 2 2" xfId="5600" xr:uid="{00000000-0005-0000-0000-0000E0150000}"/>
    <cellStyle name="Currency 2 5 5 2 7 3" xfId="5601" xr:uid="{00000000-0005-0000-0000-0000E1150000}"/>
    <cellStyle name="Currency 2 5 5 2 8" xfId="5602" xr:uid="{00000000-0005-0000-0000-0000E2150000}"/>
    <cellStyle name="Currency 2 5 5 2 8 2" xfId="5603" xr:uid="{00000000-0005-0000-0000-0000E3150000}"/>
    <cellStyle name="Currency 2 5 5 2 8 2 2" xfId="5604" xr:uid="{00000000-0005-0000-0000-0000E4150000}"/>
    <cellStyle name="Currency 2 5 5 2 8 3" xfId="5605" xr:uid="{00000000-0005-0000-0000-0000E5150000}"/>
    <cellStyle name="Currency 2 5 5 3" xfId="5606" xr:uid="{00000000-0005-0000-0000-0000E6150000}"/>
    <cellStyle name="Currency 2 5 5 3 10" xfId="5607" xr:uid="{00000000-0005-0000-0000-0000E7150000}"/>
    <cellStyle name="Currency 2 5 5 3 2" xfId="5608" xr:uid="{00000000-0005-0000-0000-0000E8150000}"/>
    <cellStyle name="Currency 2 5 5 3 2 2" xfId="5609" xr:uid="{00000000-0005-0000-0000-0000E9150000}"/>
    <cellStyle name="Currency 2 5 5 3 2 3" xfId="5610" xr:uid="{00000000-0005-0000-0000-0000EA150000}"/>
    <cellStyle name="Currency 2 5 5 3 2 3 2" xfId="5611" xr:uid="{00000000-0005-0000-0000-0000EB150000}"/>
    <cellStyle name="Currency 2 5 5 3 2 3 3" xfId="5612" xr:uid="{00000000-0005-0000-0000-0000EC150000}"/>
    <cellStyle name="Currency 2 5 5 3 2 4" xfId="5613" xr:uid="{00000000-0005-0000-0000-0000ED150000}"/>
    <cellStyle name="Currency 2 5 5 3 2 4 2" xfId="5614" xr:uid="{00000000-0005-0000-0000-0000EE150000}"/>
    <cellStyle name="Currency 2 5 5 3 2 4 2 2" xfId="5615" xr:uid="{00000000-0005-0000-0000-0000EF150000}"/>
    <cellStyle name="Currency 2 5 5 3 2 4 3" xfId="5616" xr:uid="{00000000-0005-0000-0000-0000F0150000}"/>
    <cellStyle name="Currency 2 5 5 3 2 5" xfId="5617" xr:uid="{00000000-0005-0000-0000-0000F1150000}"/>
    <cellStyle name="Currency 2 5 5 3 2 5 2" xfId="5618" xr:uid="{00000000-0005-0000-0000-0000F2150000}"/>
    <cellStyle name="Currency 2 5 5 3 2 5 2 2" xfId="5619" xr:uid="{00000000-0005-0000-0000-0000F3150000}"/>
    <cellStyle name="Currency 2 5 5 3 2 5 3" xfId="5620" xr:uid="{00000000-0005-0000-0000-0000F4150000}"/>
    <cellStyle name="Currency 2 5 5 3 2 6" xfId="5621" xr:uid="{00000000-0005-0000-0000-0000F5150000}"/>
    <cellStyle name="Currency 2 5 5 3 2 6 2" xfId="5622" xr:uid="{00000000-0005-0000-0000-0000F6150000}"/>
    <cellStyle name="Currency 2 5 5 3 2 6 2 2" xfId="5623" xr:uid="{00000000-0005-0000-0000-0000F7150000}"/>
    <cellStyle name="Currency 2 5 5 3 2 6 3" xfId="5624" xr:uid="{00000000-0005-0000-0000-0000F8150000}"/>
    <cellStyle name="Currency 2 5 5 3 2 7" xfId="5625" xr:uid="{00000000-0005-0000-0000-0000F9150000}"/>
    <cellStyle name="Currency 2 5 5 3 2 7 2" xfId="5626" xr:uid="{00000000-0005-0000-0000-0000FA150000}"/>
    <cellStyle name="Currency 2 5 5 3 2 8" xfId="5627" xr:uid="{00000000-0005-0000-0000-0000FB150000}"/>
    <cellStyle name="Currency 2 5 5 3 2 8 2" xfId="5628" xr:uid="{00000000-0005-0000-0000-0000FC150000}"/>
    <cellStyle name="Currency 2 5 5 3 2 9" xfId="5629" xr:uid="{00000000-0005-0000-0000-0000FD150000}"/>
    <cellStyle name="Currency 2 5 5 3 3" xfId="5630" xr:uid="{00000000-0005-0000-0000-0000FE150000}"/>
    <cellStyle name="Currency 2 5 5 3 4" xfId="5631" xr:uid="{00000000-0005-0000-0000-0000FF150000}"/>
    <cellStyle name="Currency 2 5 5 3 4 2" xfId="5632" xr:uid="{00000000-0005-0000-0000-000000160000}"/>
    <cellStyle name="Currency 2 5 5 3 4 3" xfId="5633" xr:uid="{00000000-0005-0000-0000-000001160000}"/>
    <cellStyle name="Currency 2 5 5 3 5" xfId="5634" xr:uid="{00000000-0005-0000-0000-000002160000}"/>
    <cellStyle name="Currency 2 5 5 3 5 2" xfId="5635" xr:uid="{00000000-0005-0000-0000-000003160000}"/>
    <cellStyle name="Currency 2 5 5 3 5 2 2" xfId="5636" xr:uid="{00000000-0005-0000-0000-000004160000}"/>
    <cellStyle name="Currency 2 5 5 3 5 3" xfId="5637" xr:uid="{00000000-0005-0000-0000-000005160000}"/>
    <cellStyle name="Currency 2 5 5 3 6" xfId="5638" xr:uid="{00000000-0005-0000-0000-000006160000}"/>
    <cellStyle name="Currency 2 5 5 3 6 2" xfId="5639" xr:uid="{00000000-0005-0000-0000-000007160000}"/>
    <cellStyle name="Currency 2 5 5 3 6 2 2" xfId="5640" xr:uid="{00000000-0005-0000-0000-000008160000}"/>
    <cellStyle name="Currency 2 5 5 3 6 3" xfId="5641" xr:uid="{00000000-0005-0000-0000-000009160000}"/>
    <cellStyle name="Currency 2 5 5 3 7" xfId="5642" xr:uid="{00000000-0005-0000-0000-00000A160000}"/>
    <cellStyle name="Currency 2 5 5 3 7 2" xfId="5643" xr:uid="{00000000-0005-0000-0000-00000B160000}"/>
    <cellStyle name="Currency 2 5 5 3 7 2 2" xfId="5644" xr:uid="{00000000-0005-0000-0000-00000C160000}"/>
    <cellStyle name="Currency 2 5 5 3 7 3" xfId="5645" xr:uid="{00000000-0005-0000-0000-00000D160000}"/>
    <cellStyle name="Currency 2 5 5 3 8" xfId="5646" xr:uid="{00000000-0005-0000-0000-00000E160000}"/>
    <cellStyle name="Currency 2 5 5 3 8 2" xfId="5647" xr:uid="{00000000-0005-0000-0000-00000F160000}"/>
    <cellStyle name="Currency 2 5 5 3 9" xfId="5648" xr:uid="{00000000-0005-0000-0000-000010160000}"/>
    <cellStyle name="Currency 2 5 5 3 9 2" xfId="5649" xr:uid="{00000000-0005-0000-0000-000011160000}"/>
    <cellStyle name="Currency 2 5 5 4" xfId="5650" xr:uid="{00000000-0005-0000-0000-000012160000}"/>
    <cellStyle name="Currency 2 5 5 4 2" xfId="5651" xr:uid="{00000000-0005-0000-0000-000013160000}"/>
    <cellStyle name="Currency 2 5 5 4 2 10" xfId="5652" xr:uid="{00000000-0005-0000-0000-000014160000}"/>
    <cellStyle name="Currency 2 5 5 4 2 2" xfId="5653" xr:uid="{00000000-0005-0000-0000-000015160000}"/>
    <cellStyle name="Currency 2 5 5 4 2 3" xfId="5654" xr:uid="{00000000-0005-0000-0000-000016160000}"/>
    <cellStyle name="Currency 2 5 5 4 2 4" xfId="5655" xr:uid="{00000000-0005-0000-0000-000017160000}"/>
    <cellStyle name="Currency 2 5 5 4 2 4 2" xfId="5656" xr:uid="{00000000-0005-0000-0000-000018160000}"/>
    <cellStyle name="Currency 2 5 5 4 2 4 2 2" xfId="5657" xr:uid="{00000000-0005-0000-0000-000019160000}"/>
    <cellStyle name="Currency 2 5 5 4 2 4 3" xfId="5658" xr:uid="{00000000-0005-0000-0000-00001A160000}"/>
    <cellStyle name="Currency 2 5 5 4 2 5" xfId="5659" xr:uid="{00000000-0005-0000-0000-00001B160000}"/>
    <cellStyle name="Currency 2 5 5 4 2 5 2" xfId="5660" xr:uid="{00000000-0005-0000-0000-00001C160000}"/>
    <cellStyle name="Currency 2 5 5 4 2 5 2 2" xfId="5661" xr:uid="{00000000-0005-0000-0000-00001D160000}"/>
    <cellStyle name="Currency 2 5 5 4 2 5 3" xfId="5662" xr:uid="{00000000-0005-0000-0000-00001E160000}"/>
    <cellStyle name="Currency 2 5 5 4 2 6" xfId="5663" xr:uid="{00000000-0005-0000-0000-00001F160000}"/>
    <cellStyle name="Currency 2 5 5 4 2 6 2" xfId="5664" xr:uid="{00000000-0005-0000-0000-000020160000}"/>
    <cellStyle name="Currency 2 5 5 4 2 6 2 2" xfId="5665" xr:uid="{00000000-0005-0000-0000-000021160000}"/>
    <cellStyle name="Currency 2 5 5 4 2 6 3" xfId="5666" xr:uid="{00000000-0005-0000-0000-000022160000}"/>
    <cellStyle name="Currency 2 5 5 4 2 7" xfId="5667" xr:uid="{00000000-0005-0000-0000-000023160000}"/>
    <cellStyle name="Currency 2 5 5 4 2 7 2" xfId="5668" xr:uid="{00000000-0005-0000-0000-000024160000}"/>
    <cellStyle name="Currency 2 5 5 4 2 8" xfId="5669" xr:uid="{00000000-0005-0000-0000-000025160000}"/>
    <cellStyle name="Currency 2 5 5 4 2 8 2" xfId="5670" xr:uid="{00000000-0005-0000-0000-000026160000}"/>
    <cellStyle name="Currency 2 5 5 4 2 9" xfId="5671" xr:uid="{00000000-0005-0000-0000-000027160000}"/>
    <cellStyle name="Currency 2 5 5 4 3" xfId="5672" xr:uid="{00000000-0005-0000-0000-000028160000}"/>
    <cellStyle name="Currency 2 5 5 4 4" xfId="5673" xr:uid="{00000000-0005-0000-0000-000029160000}"/>
    <cellStyle name="Currency 2 5 5 4 4 2" xfId="5674" xr:uid="{00000000-0005-0000-0000-00002A160000}"/>
    <cellStyle name="Currency 2 5 5 4 4 2 2" xfId="5675" xr:uid="{00000000-0005-0000-0000-00002B160000}"/>
    <cellStyle name="Currency 2 5 5 4 4 3" xfId="5676" xr:uid="{00000000-0005-0000-0000-00002C160000}"/>
    <cellStyle name="Currency 2 5 5 4 5" xfId="5677" xr:uid="{00000000-0005-0000-0000-00002D160000}"/>
    <cellStyle name="Currency 2 5 5 4 5 2" xfId="5678" xr:uid="{00000000-0005-0000-0000-00002E160000}"/>
    <cellStyle name="Currency 2 5 5 4 5 2 2" xfId="5679" xr:uid="{00000000-0005-0000-0000-00002F160000}"/>
    <cellStyle name="Currency 2 5 5 4 5 3" xfId="5680" xr:uid="{00000000-0005-0000-0000-000030160000}"/>
    <cellStyle name="Currency 2 5 5 5" xfId="5681" xr:uid="{00000000-0005-0000-0000-000031160000}"/>
    <cellStyle name="Currency 2 5 5 5 2" xfId="5682" xr:uid="{00000000-0005-0000-0000-000032160000}"/>
    <cellStyle name="Currency 2 5 5 5 3" xfId="5683" xr:uid="{00000000-0005-0000-0000-000033160000}"/>
    <cellStyle name="Currency 2 5 5 5 3 2" xfId="5684" xr:uid="{00000000-0005-0000-0000-000034160000}"/>
    <cellStyle name="Currency 2 5 5 5 3 3" xfId="5685" xr:uid="{00000000-0005-0000-0000-000035160000}"/>
    <cellStyle name="Currency 2 5 5 5 4" xfId="5686" xr:uid="{00000000-0005-0000-0000-000036160000}"/>
    <cellStyle name="Currency 2 5 5 5 4 2" xfId="5687" xr:uid="{00000000-0005-0000-0000-000037160000}"/>
    <cellStyle name="Currency 2 5 5 5 4 2 2" xfId="5688" xr:uid="{00000000-0005-0000-0000-000038160000}"/>
    <cellStyle name="Currency 2 5 5 5 4 3" xfId="5689" xr:uid="{00000000-0005-0000-0000-000039160000}"/>
    <cellStyle name="Currency 2 5 5 5 5" xfId="5690" xr:uid="{00000000-0005-0000-0000-00003A160000}"/>
    <cellStyle name="Currency 2 5 5 5 5 2" xfId="5691" xr:uid="{00000000-0005-0000-0000-00003B160000}"/>
    <cellStyle name="Currency 2 5 5 5 5 2 2" xfId="5692" xr:uid="{00000000-0005-0000-0000-00003C160000}"/>
    <cellStyle name="Currency 2 5 5 5 5 3" xfId="5693" xr:uid="{00000000-0005-0000-0000-00003D160000}"/>
    <cellStyle name="Currency 2 5 5 5 6" xfId="5694" xr:uid="{00000000-0005-0000-0000-00003E160000}"/>
    <cellStyle name="Currency 2 5 5 5 6 2" xfId="5695" xr:uid="{00000000-0005-0000-0000-00003F160000}"/>
    <cellStyle name="Currency 2 5 5 5 6 2 2" xfId="5696" xr:uid="{00000000-0005-0000-0000-000040160000}"/>
    <cellStyle name="Currency 2 5 5 5 6 3" xfId="5697" xr:uid="{00000000-0005-0000-0000-000041160000}"/>
    <cellStyle name="Currency 2 5 5 5 7" xfId="5698" xr:uid="{00000000-0005-0000-0000-000042160000}"/>
    <cellStyle name="Currency 2 5 5 5 7 2" xfId="5699" xr:uid="{00000000-0005-0000-0000-000043160000}"/>
    <cellStyle name="Currency 2 5 5 5 8" xfId="5700" xr:uid="{00000000-0005-0000-0000-000044160000}"/>
    <cellStyle name="Currency 2 5 5 5 8 2" xfId="5701" xr:uid="{00000000-0005-0000-0000-000045160000}"/>
    <cellStyle name="Currency 2 5 5 5 9" xfId="5702" xr:uid="{00000000-0005-0000-0000-000046160000}"/>
    <cellStyle name="Currency 2 5 5 6" xfId="5703" xr:uid="{00000000-0005-0000-0000-000047160000}"/>
    <cellStyle name="Currency 2 5 5 6 2" xfId="5704" xr:uid="{00000000-0005-0000-0000-000048160000}"/>
    <cellStyle name="Currency 2 5 5 6 3" xfId="5705" xr:uid="{00000000-0005-0000-0000-000049160000}"/>
    <cellStyle name="Currency 2 5 5 7" xfId="5706" xr:uid="{00000000-0005-0000-0000-00004A160000}"/>
    <cellStyle name="Currency 2 5 5 8" xfId="5707" xr:uid="{00000000-0005-0000-0000-00004B160000}"/>
    <cellStyle name="Currency 2 5 5 8 2" xfId="5708" xr:uid="{00000000-0005-0000-0000-00004C160000}"/>
    <cellStyle name="Currency 2 5 5 8 2 2" xfId="5709" xr:uid="{00000000-0005-0000-0000-00004D160000}"/>
    <cellStyle name="Currency 2 5 5 8 3" xfId="5710" xr:uid="{00000000-0005-0000-0000-00004E160000}"/>
    <cellStyle name="Currency 2 5 5 8 4" xfId="5711" xr:uid="{00000000-0005-0000-0000-00004F160000}"/>
    <cellStyle name="Currency 2 5 5 9" xfId="5712" xr:uid="{00000000-0005-0000-0000-000050160000}"/>
    <cellStyle name="Currency 2 5 5 9 2" xfId="5713" xr:uid="{00000000-0005-0000-0000-000051160000}"/>
    <cellStyle name="Currency 2 5 5 9 2 2" xfId="5714" xr:uid="{00000000-0005-0000-0000-000052160000}"/>
    <cellStyle name="Currency 2 5 5 9 3" xfId="5715" xr:uid="{00000000-0005-0000-0000-000053160000}"/>
    <cellStyle name="Currency 2 5 6" xfId="5716" xr:uid="{00000000-0005-0000-0000-000054160000}"/>
    <cellStyle name="Currency 2 5 6 2" xfId="5717" xr:uid="{00000000-0005-0000-0000-000055160000}"/>
    <cellStyle name="Currency 2 5 6 2 2" xfId="5718" xr:uid="{00000000-0005-0000-0000-000056160000}"/>
    <cellStyle name="Currency 2 5 6 2 3" xfId="5719" xr:uid="{00000000-0005-0000-0000-000057160000}"/>
    <cellStyle name="Currency 2 5 6 2 3 2" xfId="5720" xr:uid="{00000000-0005-0000-0000-000058160000}"/>
    <cellStyle name="Currency 2 5 6 2 3 3" xfId="5721" xr:uid="{00000000-0005-0000-0000-000059160000}"/>
    <cellStyle name="Currency 2 5 6 2 4" xfId="5722" xr:uid="{00000000-0005-0000-0000-00005A160000}"/>
    <cellStyle name="Currency 2 5 6 2 4 2" xfId="5723" xr:uid="{00000000-0005-0000-0000-00005B160000}"/>
    <cellStyle name="Currency 2 5 6 2 4 2 2" xfId="5724" xr:uid="{00000000-0005-0000-0000-00005C160000}"/>
    <cellStyle name="Currency 2 5 6 2 4 3" xfId="5725" xr:uid="{00000000-0005-0000-0000-00005D160000}"/>
    <cellStyle name="Currency 2 5 6 2 5" xfId="5726" xr:uid="{00000000-0005-0000-0000-00005E160000}"/>
    <cellStyle name="Currency 2 5 6 2 5 2" xfId="5727" xr:uid="{00000000-0005-0000-0000-00005F160000}"/>
    <cellStyle name="Currency 2 5 6 2 5 2 2" xfId="5728" xr:uid="{00000000-0005-0000-0000-000060160000}"/>
    <cellStyle name="Currency 2 5 6 2 5 3" xfId="5729" xr:uid="{00000000-0005-0000-0000-000061160000}"/>
    <cellStyle name="Currency 2 5 6 2 6" xfId="5730" xr:uid="{00000000-0005-0000-0000-000062160000}"/>
    <cellStyle name="Currency 2 5 6 2 6 2" xfId="5731" xr:uid="{00000000-0005-0000-0000-000063160000}"/>
    <cellStyle name="Currency 2 5 6 2 6 2 2" xfId="5732" xr:uid="{00000000-0005-0000-0000-000064160000}"/>
    <cellStyle name="Currency 2 5 6 2 6 3" xfId="5733" xr:uid="{00000000-0005-0000-0000-000065160000}"/>
    <cellStyle name="Currency 2 5 6 2 7" xfId="5734" xr:uid="{00000000-0005-0000-0000-000066160000}"/>
    <cellStyle name="Currency 2 5 6 2 7 2" xfId="5735" xr:uid="{00000000-0005-0000-0000-000067160000}"/>
    <cellStyle name="Currency 2 5 6 2 8" xfId="5736" xr:uid="{00000000-0005-0000-0000-000068160000}"/>
    <cellStyle name="Currency 2 5 6 2 8 2" xfId="5737" xr:uid="{00000000-0005-0000-0000-000069160000}"/>
    <cellStyle name="Currency 2 5 6 2 9" xfId="5738" xr:uid="{00000000-0005-0000-0000-00006A160000}"/>
    <cellStyle name="Currency 2 5 6 3" xfId="5739" xr:uid="{00000000-0005-0000-0000-00006B160000}"/>
    <cellStyle name="Currency 2 5 6 3 2" xfId="5740" xr:uid="{00000000-0005-0000-0000-00006C160000}"/>
    <cellStyle name="Currency 2 5 6 3 3" xfId="5741" xr:uid="{00000000-0005-0000-0000-00006D160000}"/>
    <cellStyle name="Currency 2 5 6 3 3 2" xfId="5742" xr:uid="{00000000-0005-0000-0000-00006E160000}"/>
    <cellStyle name="Currency 2 5 6 3 3 3" xfId="5743" xr:uid="{00000000-0005-0000-0000-00006F160000}"/>
    <cellStyle name="Currency 2 5 6 3 4" xfId="5744" xr:uid="{00000000-0005-0000-0000-000070160000}"/>
    <cellStyle name="Currency 2 5 6 3 4 2" xfId="5745" xr:uid="{00000000-0005-0000-0000-000071160000}"/>
    <cellStyle name="Currency 2 5 6 3 4 2 2" xfId="5746" xr:uid="{00000000-0005-0000-0000-000072160000}"/>
    <cellStyle name="Currency 2 5 6 3 4 3" xfId="5747" xr:uid="{00000000-0005-0000-0000-000073160000}"/>
    <cellStyle name="Currency 2 5 6 3 5" xfId="5748" xr:uid="{00000000-0005-0000-0000-000074160000}"/>
    <cellStyle name="Currency 2 5 6 3 5 2" xfId="5749" xr:uid="{00000000-0005-0000-0000-000075160000}"/>
    <cellStyle name="Currency 2 5 6 3 5 2 2" xfId="5750" xr:uid="{00000000-0005-0000-0000-000076160000}"/>
    <cellStyle name="Currency 2 5 6 3 5 3" xfId="5751" xr:uid="{00000000-0005-0000-0000-000077160000}"/>
    <cellStyle name="Currency 2 5 6 3 6" xfId="5752" xr:uid="{00000000-0005-0000-0000-000078160000}"/>
    <cellStyle name="Currency 2 5 6 3 6 2" xfId="5753" xr:uid="{00000000-0005-0000-0000-000079160000}"/>
    <cellStyle name="Currency 2 5 6 3 6 2 2" xfId="5754" xr:uid="{00000000-0005-0000-0000-00007A160000}"/>
    <cellStyle name="Currency 2 5 6 3 6 3" xfId="5755" xr:uid="{00000000-0005-0000-0000-00007B160000}"/>
    <cellStyle name="Currency 2 5 6 3 7" xfId="5756" xr:uid="{00000000-0005-0000-0000-00007C160000}"/>
    <cellStyle name="Currency 2 5 6 3 7 2" xfId="5757" xr:uid="{00000000-0005-0000-0000-00007D160000}"/>
    <cellStyle name="Currency 2 5 6 3 8" xfId="5758" xr:uid="{00000000-0005-0000-0000-00007E160000}"/>
    <cellStyle name="Currency 2 5 6 3 8 2" xfId="5759" xr:uid="{00000000-0005-0000-0000-00007F160000}"/>
    <cellStyle name="Currency 2 5 6 3 9" xfId="5760" xr:uid="{00000000-0005-0000-0000-000080160000}"/>
    <cellStyle name="Currency 2 5 6 4" xfId="5761" xr:uid="{00000000-0005-0000-0000-000081160000}"/>
    <cellStyle name="Currency 2 5 6 4 2" xfId="5762" xr:uid="{00000000-0005-0000-0000-000082160000}"/>
    <cellStyle name="Currency 2 5 6 4 3" xfId="5763" xr:uid="{00000000-0005-0000-0000-000083160000}"/>
    <cellStyle name="Currency 2 5 6 4 3 2" xfId="5764" xr:uid="{00000000-0005-0000-0000-000084160000}"/>
    <cellStyle name="Currency 2 5 6 4 3 2 2" xfId="5765" xr:uid="{00000000-0005-0000-0000-000085160000}"/>
    <cellStyle name="Currency 2 5 6 4 3 3" xfId="5766" xr:uid="{00000000-0005-0000-0000-000086160000}"/>
    <cellStyle name="Currency 2 5 6 4 4" xfId="5767" xr:uid="{00000000-0005-0000-0000-000087160000}"/>
    <cellStyle name="Currency 2 5 6 4 4 2" xfId="5768" xr:uid="{00000000-0005-0000-0000-000088160000}"/>
    <cellStyle name="Currency 2 5 6 4 4 2 2" xfId="5769" xr:uid="{00000000-0005-0000-0000-000089160000}"/>
    <cellStyle name="Currency 2 5 6 4 4 3" xfId="5770" xr:uid="{00000000-0005-0000-0000-00008A160000}"/>
    <cellStyle name="Currency 2 5 6 4 5" xfId="5771" xr:uid="{00000000-0005-0000-0000-00008B160000}"/>
    <cellStyle name="Currency 2 5 6 4 5 2" xfId="5772" xr:uid="{00000000-0005-0000-0000-00008C160000}"/>
    <cellStyle name="Currency 2 5 6 4 5 2 2" xfId="5773" xr:uid="{00000000-0005-0000-0000-00008D160000}"/>
    <cellStyle name="Currency 2 5 6 4 5 3" xfId="5774" xr:uid="{00000000-0005-0000-0000-00008E160000}"/>
    <cellStyle name="Currency 2 5 6 4 6" xfId="5775" xr:uid="{00000000-0005-0000-0000-00008F160000}"/>
    <cellStyle name="Currency 2 5 6 4 6 2" xfId="5776" xr:uid="{00000000-0005-0000-0000-000090160000}"/>
    <cellStyle name="Currency 2 5 6 4 7" xfId="5777" xr:uid="{00000000-0005-0000-0000-000091160000}"/>
    <cellStyle name="Currency 2 5 6 4 7 2" xfId="5778" xr:uid="{00000000-0005-0000-0000-000092160000}"/>
    <cellStyle name="Currency 2 5 6 4 8" xfId="5779" xr:uid="{00000000-0005-0000-0000-000093160000}"/>
    <cellStyle name="Currency 2 5 6 4 9" xfId="5780" xr:uid="{00000000-0005-0000-0000-000094160000}"/>
    <cellStyle name="Currency 2 5 6 5" xfId="5781" xr:uid="{00000000-0005-0000-0000-000095160000}"/>
    <cellStyle name="Currency 2 5 6 5 2" xfId="5782" xr:uid="{00000000-0005-0000-0000-000096160000}"/>
    <cellStyle name="Currency 2 5 6 5 3" xfId="5783" xr:uid="{00000000-0005-0000-0000-000097160000}"/>
    <cellStyle name="Currency 2 5 6 6" xfId="5784" xr:uid="{00000000-0005-0000-0000-000098160000}"/>
    <cellStyle name="Currency 2 5 6 6 2" xfId="5785" xr:uid="{00000000-0005-0000-0000-000099160000}"/>
    <cellStyle name="Currency 2 5 6 6 2 2" xfId="5786" xr:uid="{00000000-0005-0000-0000-00009A160000}"/>
    <cellStyle name="Currency 2 5 6 6 2 2 2" xfId="5787" xr:uid="{00000000-0005-0000-0000-00009B160000}"/>
    <cellStyle name="Currency 2 5 6 6 2 3" xfId="5788" xr:uid="{00000000-0005-0000-0000-00009C160000}"/>
    <cellStyle name="Currency 2 5 6 6 3" xfId="5789" xr:uid="{00000000-0005-0000-0000-00009D160000}"/>
    <cellStyle name="Currency 2 5 6 6 3 2" xfId="5790" xr:uid="{00000000-0005-0000-0000-00009E160000}"/>
    <cellStyle name="Currency 2 5 6 6 3 2 2" xfId="5791" xr:uid="{00000000-0005-0000-0000-00009F160000}"/>
    <cellStyle name="Currency 2 5 6 6 3 3" xfId="5792" xr:uid="{00000000-0005-0000-0000-0000A0160000}"/>
    <cellStyle name="Currency 2 5 6 6 4" xfId="5793" xr:uid="{00000000-0005-0000-0000-0000A1160000}"/>
    <cellStyle name="Currency 2 5 6 6 4 2" xfId="5794" xr:uid="{00000000-0005-0000-0000-0000A2160000}"/>
    <cellStyle name="Currency 2 5 6 6 4 2 2" xfId="5795" xr:uid="{00000000-0005-0000-0000-0000A3160000}"/>
    <cellStyle name="Currency 2 5 6 6 4 3" xfId="5796" xr:uid="{00000000-0005-0000-0000-0000A4160000}"/>
    <cellStyle name="Currency 2 5 6 6 5" xfId="5797" xr:uid="{00000000-0005-0000-0000-0000A5160000}"/>
    <cellStyle name="Currency 2 5 6 6 5 2" xfId="5798" xr:uid="{00000000-0005-0000-0000-0000A6160000}"/>
    <cellStyle name="Currency 2 5 6 6 6" xfId="5799" xr:uid="{00000000-0005-0000-0000-0000A7160000}"/>
    <cellStyle name="Currency 2 5 6 6 6 2" xfId="5800" xr:uid="{00000000-0005-0000-0000-0000A8160000}"/>
    <cellStyle name="Currency 2 5 6 6 7" xfId="5801" xr:uid="{00000000-0005-0000-0000-0000A9160000}"/>
    <cellStyle name="Currency 2 5 6 7" xfId="5802" xr:uid="{00000000-0005-0000-0000-0000AA160000}"/>
    <cellStyle name="Currency 2 5 6 7 2" xfId="5803" xr:uid="{00000000-0005-0000-0000-0000AB160000}"/>
    <cellStyle name="Currency 2 5 6 7 2 2" xfId="5804" xr:uid="{00000000-0005-0000-0000-0000AC160000}"/>
    <cellStyle name="Currency 2 5 6 7 3" xfId="5805" xr:uid="{00000000-0005-0000-0000-0000AD160000}"/>
    <cellStyle name="Currency 2 5 6 8" xfId="5806" xr:uid="{00000000-0005-0000-0000-0000AE160000}"/>
    <cellStyle name="Currency 2 5 6 8 2" xfId="5807" xr:uid="{00000000-0005-0000-0000-0000AF160000}"/>
    <cellStyle name="Currency 2 5 6 8 2 2" xfId="5808" xr:uid="{00000000-0005-0000-0000-0000B0160000}"/>
    <cellStyle name="Currency 2 5 6 8 3" xfId="5809" xr:uid="{00000000-0005-0000-0000-0000B1160000}"/>
    <cellStyle name="Currency 2 5 7" xfId="5810" xr:uid="{00000000-0005-0000-0000-0000B2160000}"/>
    <cellStyle name="Currency 2 5 7 10" xfId="5811" xr:uid="{00000000-0005-0000-0000-0000B3160000}"/>
    <cellStyle name="Currency 2 5 7 2" xfId="5812" xr:uid="{00000000-0005-0000-0000-0000B4160000}"/>
    <cellStyle name="Currency 2 5 7 2 2" xfId="5813" xr:uid="{00000000-0005-0000-0000-0000B5160000}"/>
    <cellStyle name="Currency 2 5 7 2 3" xfId="5814" xr:uid="{00000000-0005-0000-0000-0000B6160000}"/>
    <cellStyle name="Currency 2 5 7 2 3 2" xfId="5815" xr:uid="{00000000-0005-0000-0000-0000B7160000}"/>
    <cellStyle name="Currency 2 5 7 2 3 3" xfId="5816" xr:uid="{00000000-0005-0000-0000-0000B8160000}"/>
    <cellStyle name="Currency 2 5 7 2 4" xfId="5817" xr:uid="{00000000-0005-0000-0000-0000B9160000}"/>
    <cellStyle name="Currency 2 5 7 2 4 2" xfId="5818" xr:uid="{00000000-0005-0000-0000-0000BA160000}"/>
    <cellStyle name="Currency 2 5 7 2 4 2 2" xfId="5819" xr:uid="{00000000-0005-0000-0000-0000BB160000}"/>
    <cellStyle name="Currency 2 5 7 2 4 3" xfId="5820" xr:uid="{00000000-0005-0000-0000-0000BC160000}"/>
    <cellStyle name="Currency 2 5 7 2 5" xfId="5821" xr:uid="{00000000-0005-0000-0000-0000BD160000}"/>
    <cellStyle name="Currency 2 5 7 2 5 2" xfId="5822" xr:uid="{00000000-0005-0000-0000-0000BE160000}"/>
    <cellStyle name="Currency 2 5 7 2 5 2 2" xfId="5823" xr:uid="{00000000-0005-0000-0000-0000BF160000}"/>
    <cellStyle name="Currency 2 5 7 2 5 3" xfId="5824" xr:uid="{00000000-0005-0000-0000-0000C0160000}"/>
    <cellStyle name="Currency 2 5 7 2 6" xfId="5825" xr:uid="{00000000-0005-0000-0000-0000C1160000}"/>
    <cellStyle name="Currency 2 5 7 2 6 2" xfId="5826" xr:uid="{00000000-0005-0000-0000-0000C2160000}"/>
    <cellStyle name="Currency 2 5 7 2 6 2 2" xfId="5827" xr:uid="{00000000-0005-0000-0000-0000C3160000}"/>
    <cellStyle name="Currency 2 5 7 2 6 3" xfId="5828" xr:uid="{00000000-0005-0000-0000-0000C4160000}"/>
    <cellStyle name="Currency 2 5 7 2 7" xfId="5829" xr:uid="{00000000-0005-0000-0000-0000C5160000}"/>
    <cellStyle name="Currency 2 5 7 2 7 2" xfId="5830" xr:uid="{00000000-0005-0000-0000-0000C6160000}"/>
    <cellStyle name="Currency 2 5 7 2 8" xfId="5831" xr:uid="{00000000-0005-0000-0000-0000C7160000}"/>
    <cellStyle name="Currency 2 5 7 2 8 2" xfId="5832" xr:uid="{00000000-0005-0000-0000-0000C8160000}"/>
    <cellStyle name="Currency 2 5 7 2 9" xfId="5833" xr:uid="{00000000-0005-0000-0000-0000C9160000}"/>
    <cellStyle name="Currency 2 5 7 3" xfId="5834" xr:uid="{00000000-0005-0000-0000-0000CA160000}"/>
    <cellStyle name="Currency 2 5 7 4" xfId="5835" xr:uid="{00000000-0005-0000-0000-0000CB160000}"/>
    <cellStyle name="Currency 2 5 7 4 2" xfId="5836" xr:uid="{00000000-0005-0000-0000-0000CC160000}"/>
    <cellStyle name="Currency 2 5 7 4 3" xfId="5837" xr:uid="{00000000-0005-0000-0000-0000CD160000}"/>
    <cellStyle name="Currency 2 5 7 5" xfId="5838" xr:uid="{00000000-0005-0000-0000-0000CE160000}"/>
    <cellStyle name="Currency 2 5 7 5 2" xfId="5839" xr:uid="{00000000-0005-0000-0000-0000CF160000}"/>
    <cellStyle name="Currency 2 5 7 5 2 2" xfId="5840" xr:uid="{00000000-0005-0000-0000-0000D0160000}"/>
    <cellStyle name="Currency 2 5 7 5 3" xfId="5841" xr:uid="{00000000-0005-0000-0000-0000D1160000}"/>
    <cellStyle name="Currency 2 5 7 6" xfId="5842" xr:uid="{00000000-0005-0000-0000-0000D2160000}"/>
    <cellStyle name="Currency 2 5 7 6 2" xfId="5843" xr:uid="{00000000-0005-0000-0000-0000D3160000}"/>
    <cellStyle name="Currency 2 5 7 6 2 2" xfId="5844" xr:uid="{00000000-0005-0000-0000-0000D4160000}"/>
    <cellStyle name="Currency 2 5 7 6 3" xfId="5845" xr:uid="{00000000-0005-0000-0000-0000D5160000}"/>
    <cellStyle name="Currency 2 5 7 7" xfId="5846" xr:uid="{00000000-0005-0000-0000-0000D6160000}"/>
    <cellStyle name="Currency 2 5 7 7 2" xfId="5847" xr:uid="{00000000-0005-0000-0000-0000D7160000}"/>
    <cellStyle name="Currency 2 5 7 7 2 2" xfId="5848" xr:uid="{00000000-0005-0000-0000-0000D8160000}"/>
    <cellStyle name="Currency 2 5 7 7 3" xfId="5849" xr:uid="{00000000-0005-0000-0000-0000D9160000}"/>
    <cellStyle name="Currency 2 5 7 8" xfId="5850" xr:uid="{00000000-0005-0000-0000-0000DA160000}"/>
    <cellStyle name="Currency 2 5 7 8 2" xfId="5851" xr:uid="{00000000-0005-0000-0000-0000DB160000}"/>
    <cellStyle name="Currency 2 5 7 9" xfId="5852" xr:uid="{00000000-0005-0000-0000-0000DC160000}"/>
    <cellStyle name="Currency 2 5 7 9 2" xfId="5853" xr:uid="{00000000-0005-0000-0000-0000DD160000}"/>
    <cellStyle name="Currency 2 5 8" xfId="5854" xr:uid="{00000000-0005-0000-0000-0000DE160000}"/>
    <cellStyle name="Currency 2 5 8 2" xfId="5855" xr:uid="{00000000-0005-0000-0000-0000DF160000}"/>
    <cellStyle name="Currency 2 5 8 2 10" xfId="5856" xr:uid="{00000000-0005-0000-0000-0000E0160000}"/>
    <cellStyle name="Currency 2 5 8 2 2" xfId="5857" xr:uid="{00000000-0005-0000-0000-0000E1160000}"/>
    <cellStyle name="Currency 2 5 8 2 3" xfId="5858" xr:uid="{00000000-0005-0000-0000-0000E2160000}"/>
    <cellStyle name="Currency 2 5 8 2 4" xfId="5859" xr:uid="{00000000-0005-0000-0000-0000E3160000}"/>
    <cellStyle name="Currency 2 5 8 2 4 2" xfId="5860" xr:uid="{00000000-0005-0000-0000-0000E4160000}"/>
    <cellStyle name="Currency 2 5 8 2 4 2 2" xfId="5861" xr:uid="{00000000-0005-0000-0000-0000E5160000}"/>
    <cellStyle name="Currency 2 5 8 2 4 3" xfId="5862" xr:uid="{00000000-0005-0000-0000-0000E6160000}"/>
    <cellStyle name="Currency 2 5 8 2 5" xfId="5863" xr:uid="{00000000-0005-0000-0000-0000E7160000}"/>
    <cellStyle name="Currency 2 5 8 2 5 2" xfId="5864" xr:uid="{00000000-0005-0000-0000-0000E8160000}"/>
    <cellStyle name="Currency 2 5 8 2 5 2 2" xfId="5865" xr:uid="{00000000-0005-0000-0000-0000E9160000}"/>
    <cellStyle name="Currency 2 5 8 2 5 3" xfId="5866" xr:uid="{00000000-0005-0000-0000-0000EA160000}"/>
    <cellStyle name="Currency 2 5 8 2 6" xfId="5867" xr:uid="{00000000-0005-0000-0000-0000EB160000}"/>
    <cellStyle name="Currency 2 5 8 2 6 2" xfId="5868" xr:uid="{00000000-0005-0000-0000-0000EC160000}"/>
    <cellStyle name="Currency 2 5 8 2 6 2 2" xfId="5869" xr:uid="{00000000-0005-0000-0000-0000ED160000}"/>
    <cellStyle name="Currency 2 5 8 2 6 3" xfId="5870" xr:uid="{00000000-0005-0000-0000-0000EE160000}"/>
    <cellStyle name="Currency 2 5 8 2 7" xfId="5871" xr:uid="{00000000-0005-0000-0000-0000EF160000}"/>
    <cellStyle name="Currency 2 5 8 2 7 2" xfId="5872" xr:uid="{00000000-0005-0000-0000-0000F0160000}"/>
    <cellStyle name="Currency 2 5 8 2 8" xfId="5873" xr:uid="{00000000-0005-0000-0000-0000F1160000}"/>
    <cellStyle name="Currency 2 5 8 2 8 2" xfId="5874" xr:uid="{00000000-0005-0000-0000-0000F2160000}"/>
    <cellStyle name="Currency 2 5 8 2 9" xfId="5875" xr:uid="{00000000-0005-0000-0000-0000F3160000}"/>
    <cellStyle name="Currency 2 5 8 3" xfId="5876" xr:uid="{00000000-0005-0000-0000-0000F4160000}"/>
    <cellStyle name="Currency 2 5 8 4" xfId="5877" xr:uid="{00000000-0005-0000-0000-0000F5160000}"/>
    <cellStyle name="Currency 2 5 8 4 2" xfId="5878" xr:uid="{00000000-0005-0000-0000-0000F6160000}"/>
    <cellStyle name="Currency 2 5 8 4 2 2" xfId="5879" xr:uid="{00000000-0005-0000-0000-0000F7160000}"/>
    <cellStyle name="Currency 2 5 8 4 3" xfId="5880" xr:uid="{00000000-0005-0000-0000-0000F8160000}"/>
    <cellStyle name="Currency 2 5 8 5" xfId="5881" xr:uid="{00000000-0005-0000-0000-0000F9160000}"/>
    <cellStyle name="Currency 2 5 8 5 2" xfId="5882" xr:uid="{00000000-0005-0000-0000-0000FA160000}"/>
    <cellStyle name="Currency 2 5 8 5 2 2" xfId="5883" xr:uid="{00000000-0005-0000-0000-0000FB160000}"/>
    <cellStyle name="Currency 2 5 8 5 3" xfId="5884" xr:uid="{00000000-0005-0000-0000-0000FC160000}"/>
    <cellStyle name="Currency 2 5 9" xfId="5885" xr:uid="{00000000-0005-0000-0000-0000FD160000}"/>
    <cellStyle name="Currency 2 5 9 2" xfId="5886" xr:uid="{00000000-0005-0000-0000-0000FE160000}"/>
    <cellStyle name="Currency 2 5 9 3" xfId="5887" xr:uid="{00000000-0005-0000-0000-0000FF160000}"/>
    <cellStyle name="Currency 2 5 9 3 2" xfId="5888" xr:uid="{00000000-0005-0000-0000-000000170000}"/>
    <cellStyle name="Currency 2 5 9 3 3" xfId="5889" xr:uid="{00000000-0005-0000-0000-000001170000}"/>
    <cellStyle name="Currency 2 5 9 4" xfId="5890" xr:uid="{00000000-0005-0000-0000-000002170000}"/>
    <cellStyle name="Currency 2 5 9 4 2" xfId="5891" xr:uid="{00000000-0005-0000-0000-000003170000}"/>
    <cellStyle name="Currency 2 5 9 4 2 2" xfId="5892" xr:uid="{00000000-0005-0000-0000-000004170000}"/>
    <cellStyle name="Currency 2 5 9 4 3" xfId="5893" xr:uid="{00000000-0005-0000-0000-000005170000}"/>
    <cellStyle name="Currency 2 5 9 5" xfId="5894" xr:uid="{00000000-0005-0000-0000-000006170000}"/>
    <cellStyle name="Currency 2 5 9 5 2" xfId="5895" xr:uid="{00000000-0005-0000-0000-000007170000}"/>
    <cellStyle name="Currency 2 5 9 5 2 2" xfId="5896" xr:uid="{00000000-0005-0000-0000-000008170000}"/>
    <cellStyle name="Currency 2 5 9 5 3" xfId="5897" xr:uid="{00000000-0005-0000-0000-000009170000}"/>
    <cellStyle name="Currency 2 5 9 6" xfId="5898" xr:uid="{00000000-0005-0000-0000-00000A170000}"/>
    <cellStyle name="Currency 2 5 9 6 2" xfId="5899" xr:uid="{00000000-0005-0000-0000-00000B170000}"/>
    <cellStyle name="Currency 2 5 9 6 2 2" xfId="5900" xr:uid="{00000000-0005-0000-0000-00000C170000}"/>
    <cellStyle name="Currency 2 5 9 6 3" xfId="5901" xr:uid="{00000000-0005-0000-0000-00000D170000}"/>
    <cellStyle name="Currency 2 5 9 7" xfId="5902" xr:uid="{00000000-0005-0000-0000-00000E170000}"/>
    <cellStyle name="Currency 2 5 9 7 2" xfId="5903" xr:uid="{00000000-0005-0000-0000-00000F170000}"/>
    <cellStyle name="Currency 2 5 9 8" xfId="5904" xr:uid="{00000000-0005-0000-0000-000010170000}"/>
    <cellStyle name="Currency 2 5 9 8 2" xfId="5905" xr:uid="{00000000-0005-0000-0000-000011170000}"/>
    <cellStyle name="Currency 2 5 9 9" xfId="5906" xr:uid="{00000000-0005-0000-0000-000012170000}"/>
    <cellStyle name="Currency 2 6" xfId="5907" xr:uid="{00000000-0005-0000-0000-000013170000}"/>
    <cellStyle name="Currency 2 6 10" xfId="5908" xr:uid="{00000000-0005-0000-0000-000014170000}"/>
    <cellStyle name="Currency 2 6 10 10" xfId="5909" xr:uid="{00000000-0005-0000-0000-000015170000}"/>
    <cellStyle name="Currency 2 6 10 11" xfId="5910" xr:uid="{00000000-0005-0000-0000-000016170000}"/>
    <cellStyle name="Currency 2 6 10 12" xfId="5911" xr:uid="{00000000-0005-0000-0000-000017170000}"/>
    <cellStyle name="Currency 2 6 10 2" xfId="5912" xr:uid="{00000000-0005-0000-0000-000018170000}"/>
    <cellStyle name="Currency 2 6 10 2 2" xfId="5913" xr:uid="{00000000-0005-0000-0000-000019170000}"/>
    <cellStyle name="Currency 2 6 10 2 3" xfId="5914" xr:uid="{00000000-0005-0000-0000-00001A170000}"/>
    <cellStyle name="Currency 2 6 10 3" xfId="5915" xr:uid="{00000000-0005-0000-0000-00001B170000}"/>
    <cellStyle name="Currency 2 6 10 3 2" xfId="5916" xr:uid="{00000000-0005-0000-0000-00001C170000}"/>
    <cellStyle name="Currency 2 6 10 3 3" xfId="5917" xr:uid="{00000000-0005-0000-0000-00001D170000}"/>
    <cellStyle name="Currency 2 6 10 4" xfId="5918" xr:uid="{00000000-0005-0000-0000-00001E170000}"/>
    <cellStyle name="Currency 2 6 10 5" xfId="5919" xr:uid="{00000000-0005-0000-0000-00001F170000}"/>
    <cellStyle name="Currency 2 6 10 5 2" xfId="5920" xr:uid="{00000000-0005-0000-0000-000020170000}"/>
    <cellStyle name="Currency 2 6 10 5 2 2" xfId="5921" xr:uid="{00000000-0005-0000-0000-000021170000}"/>
    <cellStyle name="Currency 2 6 10 5 3" xfId="5922" xr:uid="{00000000-0005-0000-0000-000022170000}"/>
    <cellStyle name="Currency 2 6 10 6" xfId="5923" xr:uid="{00000000-0005-0000-0000-000023170000}"/>
    <cellStyle name="Currency 2 6 10 6 2" xfId="5924" xr:uid="{00000000-0005-0000-0000-000024170000}"/>
    <cellStyle name="Currency 2 6 10 6 2 2" xfId="5925" xr:uid="{00000000-0005-0000-0000-000025170000}"/>
    <cellStyle name="Currency 2 6 10 6 3" xfId="5926" xr:uid="{00000000-0005-0000-0000-000026170000}"/>
    <cellStyle name="Currency 2 6 10 7" xfId="5927" xr:uid="{00000000-0005-0000-0000-000027170000}"/>
    <cellStyle name="Currency 2 6 10 7 2" xfId="5928" xr:uid="{00000000-0005-0000-0000-000028170000}"/>
    <cellStyle name="Currency 2 6 10 7 2 2" xfId="5929" xr:uid="{00000000-0005-0000-0000-000029170000}"/>
    <cellStyle name="Currency 2 6 10 7 3" xfId="5930" xr:uid="{00000000-0005-0000-0000-00002A170000}"/>
    <cellStyle name="Currency 2 6 10 8" xfId="5931" xr:uid="{00000000-0005-0000-0000-00002B170000}"/>
    <cellStyle name="Currency 2 6 10 8 2" xfId="5932" xr:uid="{00000000-0005-0000-0000-00002C170000}"/>
    <cellStyle name="Currency 2 6 10 9" xfId="5933" xr:uid="{00000000-0005-0000-0000-00002D170000}"/>
    <cellStyle name="Currency 2 6 10 9 2" xfId="5934" xr:uid="{00000000-0005-0000-0000-00002E170000}"/>
    <cellStyle name="Currency 2 6 11" xfId="5935" xr:uid="{00000000-0005-0000-0000-00002F170000}"/>
    <cellStyle name="Currency 2 6 11 2" xfId="5936" xr:uid="{00000000-0005-0000-0000-000030170000}"/>
    <cellStyle name="Currency 2 6 11 3" xfId="5937" xr:uid="{00000000-0005-0000-0000-000031170000}"/>
    <cellStyle name="Currency 2 6 12" xfId="5938" xr:uid="{00000000-0005-0000-0000-000032170000}"/>
    <cellStyle name="Currency 2 6 12 2" xfId="5939" xr:uid="{00000000-0005-0000-0000-000033170000}"/>
    <cellStyle name="Currency 2 6 12 2 2" xfId="5940" xr:uid="{00000000-0005-0000-0000-000034170000}"/>
    <cellStyle name="Currency 2 6 12 3" xfId="5941" xr:uid="{00000000-0005-0000-0000-000035170000}"/>
    <cellStyle name="Currency 2 6 12 4" xfId="5942" xr:uid="{00000000-0005-0000-0000-000036170000}"/>
    <cellStyle name="Currency 2 6 13" xfId="5943" xr:uid="{00000000-0005-0000-0000-000037170000}"/>
    <cellStyle name="Currency 2 6 13 2" xfId="5944" xr:uid="{00000000-0005-0000-0000-000038170000}"/>
    <cellStyle name="Currency 2 6 13 2 2" xfId="5945" xr:uid="{00000000-0005-0000-0000-000039170000}"/>
    <cellStyle name="Currency 2 6 13 3" xfId="5946" xr:uid="{00000000-0005-0000-0000-00003A170000}"/>
    <cellStyle name="Currency 2 6 14" xfId="5947" xr:uid="{00000000-0005-0000-0000-00003B170000}"/>
    <cellStyle name="Currency 2 6 14 2" xfId="5948" xr:uid="{00000000-0005-0000-0000-00003C170000}"/>
    <cellStyle name="Currency 2 6 14 2 2" xfId="5949" xr:uid="{00000000-0005-0000-0000-00003D170000}"/>
    <cellStyle name="Currency 2 6 14 3" xfId="5950" xr:uid="{00000000-0005-0000-0000-00003E170000}"/>
    <cellStyle name="Currency 2 6 15" xfId="5951" xr:uid="{00000000-0005-0000-0000-00003F170000}"/>
    <cellStyle name="Currency 2 6 15 2" xfId="5952" xr:uid="{00000000-0005-0000-0000-000040170000}"/>
    <cellStyle name="Currency 2 6 16" xfId="5953" xr:uid="{00000000-0005-0000-0000-000041170000}"/>
    <cellStyle name="Currency 2 6 16 2" xfId="5954" xr:uid="{00000000-0005-0000-0000-000042170000}"/>
    <cellStyle name="Currency 2 6 17" xfId="5955" xr:uid="{00000000-0005-0000-0000-000043170000}"/>
    <cellStyle name="Currency 2 6 18" xfId="5956" xr:uid="{00000000-0005-0000-0000-000044170000}"/>
    <cellStyle name="Currency 2 6 19" xfId="5957" xr:uid="{00000000-0005-0000-0000-000045170000}"/>
    <cellStyle name="Currency 2 6 2" xfId="5958" xr:uid="{00000000-0005-0000-0000-000046170000}"/>
    <cellStyle name="Currency 2 6 2 10" xfId="5959" xr:uid="{00000000-0005-0000-0000-000047170000}"/>
    <cellStyle name="Currency 2 6 2 10 2" xfId="5960" xr:uid="{00000000-0005-0000-0000-000048170000}"/>
    <cellStyle name="Currency 2 6 2 10 2 2" xfId="5961" xr:uid="{00000000-0005-0000-0000-000049170000}"/>
    <cellStyle name="Currency 2 6 2 10 3" xfId="5962" xr:uid="{00000000-0005-0000-0000-00004A170000}"/>
    <cellStyle name="Currency 2 6 2 10 4" xfId="5963" xr:uid="{00000000-0005-0000-0000-00004B170000}"/>
    <cellStyle name="Currency 2 6 2 11" xfId="5964" xr:uid="{00000000-0005-0000-0000-00004C170000}"/>
    <cellStyle name="Currency 2 6 2 11 2" xfId="5965" xr:uid="{00000000-0005-0000-0000-00004D170000}"/>
    <cellStyle name="Currency 2 6 2 11 2 2" xfId="5966" xr:uid="{00000000-0005-0000-0000-00004E170000}"/>
    <cellStyle name="Currency 2 6 2 11 3" xfId="5967" xr:uid="{00000000-0005-0000-0000-00004F170000}"/>
    <cellStyle name="Currency 2 6 2 12" xfId="5968" xr:uid="{00000000-0005-0000-0000-000050170000}"/>
    <cellStyle name="Currency 2 6 2 12 2" xfId="5969" xr:uid="{00000000-0005-0000-0000-000051170000}"/>
    <cellStyle name="Currency 2 6 2 12 2 2" xfId="5970" xr:uid="{00000000-0005-0000-0000-000052170000}"/>
    <cellStyle name="Currency 2 6 2 12 3" xfId="5971" xr:uid="{00000000-0005-0000-0000-000053170000}"/>
    <cellStyle name="Currency 2 6 2 13" xfId="5972" xr:uid="{00000000-0005-0000-0000-000054170000}"/>
    <cellStyle name="Currency 2 6 2 13 2" xfId="5973" xr:uid="{00000000-0005-0000-0000-000055170000}"/>
    <cellStyle name="Currency 2 6 2 14" xfId="5974" xr:uid="{00000000-0005-0000-0000-000056170000}"/>
    <cellStyle name="Currency 2 6 2 14 2" xfId="5975" xr:uid="{00000000-0005-0000-0000-000057170000}"/>
    <cellStyle name="Currency 2 6 2 15" xfId="5976" xr:uid="{00000000-0005-0000-0000-000058170000}"/>
    <cellStyle name="Currency 2 6 2 16" xfId="5977" xr:uid="{00000000-0005-0000-0000-000059170000}"/>
    <cellStyle name="Currency 2 6 2 17" xfId="5978" xr:uid="{00000000-0005-0000-0000-00005A170000}"/>
    <cellStyle name="Currency 2 6 2 18" xfId="5979" xr:uid="{00000000-0005-0000-0000-00005B170000}"/>
    <cellStyle name="Currency 2 6 2 2" xfId="5980" xr:uid="{00000000-0005-0000-0000-00005C170000}"/>
    <cellStyle name="Currency 2 6 2 2 10" xfId="5981" xr:uid="{00000000-0005-0000-0000-00005D170000}"/>
    <cellStyle name="Currency 2 6 2 2 10 2" xfId="5982" xr:uid="{00000000-0005-0000-0000-00005E170000}"/>
    <cellStyle name="Currency 2 6 2 2 10 2 2" xfId="5983" xr:uid="{00000000-0005-0000-0000-00005F170000}"/>
    <cellStyle name="Currency 2 6 2 2 10 3" xfId="5984" xr:uid="{00000000-0005-0000-0000-000060170000}"/>
    <cellStyle name="Currency 2 6 2 2 11" xfId="5985" xr:uid="{00000000-0005-0000-0000-000061170000}"/>
    <cellStyle name="Currency 2 6 2 2 11 2" xfId="5986" xr:uid="{00000000-0005-0000-0000-000062170000}"/>
    <cellStyle name="Currency 2 6 2 2 12" xfId="5987" xr:uid="{00000000-0005-0000-0000-000063170000}"/>
    <cellStyle name="Currency 2 6 2 2 12 2" xfId="5988" xr:uid="{00000000-0005-0000-0000-000064170000}"/>
    <cellStyle name="Currency 2 6 2 2 13" xfId="5989" xr:uid="{00000000-0005-0000-0000-000065170000}"/>
    <cellStyle name="Currency 2 6 2 2 14" xfId="5990" xr:uid="{00000000-0005-0000-0000-000066170000}"/>
    <cellStyle name="Currency 2 6 2 2 15" xfId="5991" xr:uid="{00000000-0005-0000-0000-000067170000}"/>
    <cellStyle name="Currency 2 6 2 2 16" xfId="5992" xr:uid="{00000000-0005-0000-0000-000068170000}"/>
    <cellStyle name="Currency 2 6 2 2 2" xfId="5993" xr:uid="{00000000-0005-0000-0000-000069170000}"/>
    <cellStyle name="Currency 2 6 2 2 2 2" xfId="5994" xr:uid="{00000000-0005-0000-0000-00006A170000}"/>
    <cellStyle name="Currency 2 6 2 2 2 2 10" xfId="5995" xr:uid="{00000000-0005-0000-0000-00006B170000}"/>
    <cellStyle name="Currency 2 6 2 2 2 2 2" xfId="5996" xr:uid="{00000000-0005-0000-0000-00006C170000}"/>
    <cellStyle name="Currency 2 6 2 2 2 2 2 2" xfId="5997" xr:uid="{00000000-0005-0000-0000-00006D170000}"/>
    <cellStyle name="Currency 2 6 2 2 2 2 2 3" xfId="5998" xr:uid="{00000000-0005-0000-0000-00006E170000}"/>
    <cellStyle name="Currency 2 6 2 2 2 2 3" xfId="5999" xr:uid="{00000000-0005-0000-0000-00006F170000}"/>
    <cellStyle name="Currency 2 6 2 2 2 2 3 2" xfId="6000" xr:uid="{00000000-0005-0000-0000-000070170000}"/>
    <cellStyle name="Currency 2 6 2 2 2 2 3 3" xfId="6001" xr:uid="{00000000-0005-0000-0000-000071170000}"/>
    <cellStyle name="Currency 2 6 2 2 2 2 4" xfId="6002" xr:uid="{00000000-0005-0000-0000-000072170000}"/>
    <cellStyle name="Currency 2 6 2 2 2 2 4 2" xfId="6003" xr:uid="{00000000-0005-0000-0000-000073170000}"/>
    <cellStyle name="Currency 2 6 2 2 2 2 4 2 2" xfId="6004" xr:uid="{00000000-0005-0000-0000-000074170000}"/>
    <cellStyle name="Currency 2 6 2 2 2 2 4 3" xfId="6005" xr:uid="{00000000-0005-0000-0000-000075170000}"/>
    <cellStyle name="Currency 2 6 2 2 2 2 5" xfId="6006" xr:uid="{00000000-0005-0000-0000-000076170000}"/>
    <cellStyle name="Currency 2 6 2 2 2 2 5 2" xfId="6007" xr:uid="{00000000-0005-0000-0000-000077170000}"/>
    <cellStyle name="Currency 2 6 2 2 2 2 5 2 2" xfId="6008" xr:uid="{00000000-0005-0000-0000-000078170000}"/>
    <cellStyle name="Currency 2 6 2 2 2 2 5 3" xfId="6009" xr:uid="{00000000-0005-0000-0000-000079170000}"/>
    <cellStyle name="Currency 2 6 2 2 2 2 6" xfId="6010" xr:uid="{00000000-0005-0000-0000-00007A170000}"/>
    <cellStyle name="Currency 2 6 2 2 2 2 6 2" xfId="6011" xr:uid="{00000000-0005-0000-0000-00007B170000}"/>
    <cellStyle name="Currency 2 6 2 2 2 2 6 2 2" xfId="6012" xr:uid="{00000000-0005-0000-0000-00007C170000}"/>
    <cellStyle name="Currency 2 6 2 2 2 2 6 3" xfId="6013" xr:uid="{00000000-0005-0000-0000-00007D170000}"/>
    <cellStyle name="Currency 2 6 2 2 2 2 7" xfId="6014" xr:uid="{00000000-0005-0000-0000-00007E170000}"/>
    <cellStyle name="Currency 2 6 2 2 2 2 7 2" xfId="6015" xr:uid="{00000000-0005-0000-0000-00007F170000}"/>
    <cellStyle name="Currency 2 6 2 2 2 2 8" xfId="6016" xr:uid="{00000000-0005-0000-0000-000080170000}"/>
    <cellStyle name="Currency 2 6 2 2 2 2 8 2" xfId="6017" xr:uid="{00000000-0005-0000-0000-000081170000}"/>
    <cellStyle name="Currency 2 6 2 2 2 2 9" xfId="6018" xr:uid="{00000000-0005-0000-0000-000082170000}"/>
    <cellStyle name="Currency 2 6 2 2 2 3" xfId="6019" xr:uid="{00000000-0005-0000-0000-000083170000}"/>
    <cellStyle name="Currency 2 6 2 2 2 3 10" xfId="6020" xr:uid="{00000000-0005-0000-0000-000084170000}"/>
    <cellStyle name="Currency 2 6 2 2 2 3 2" xfId="6021" xr:uid="{00000000-0005-0000-0000-000085170000}"/>
    <cellStyle name="Currency 2 6 2 2 2 3 2 2" xfId="6022" xr:uid="{00000000-0005-0000-0000-000086170000}"/>
    <cellStyle name="Currency 2 6 2 2 2 3 2 3" xfId="6023" xr:uid="{00000000-0005-0000-0000-000087170000}"/>
    <cellStyle name="Currency 2 6 2 2 2 3 3" xfId="6024" xr:uid="{00000000-0005-0000-0000-000088170000}"/>
    <cellStyle name="Currency 2 6 2 2 2 3 3 2" xfId="6025" xr:uid="{00000000-0005-0000-0000-000089170000}"/>
    <cellStyle name="Currency 2 6 2 2 2 3 3 3" xfId="6026" xr:uid="{00000000-0005-0000-0000-00008A170000}"/>
    <cellStyle name="Currency 2 6 2 2 2 3 4" xfId="6027" xr:uid="{00000000-0005-0000-0000-00008B170000}"/>
    <cellStyle name="Currency 2 6 2 2 2 3 4 2" xfId="6028" xr:uid="{00000000-0005-0000-0000-00008C170000}"/>
    <cellStyle name="Currency 2 6 2 2 2 3 4 2 2" xfId="6029" xr:uid="{00000000-0005-0000-0000-00008D170000}"/>
    <cellStyle name="Currency 2 6 2 2 2 3 4 3" xfId="6030" xr:uid="{00000000-0005-0000-0000-00008E170000}"/>
    <cellStyle name="Currency 2 6 2 2 2 3 5" xfId="6031" xr:uid="{00000000-0005-0000-0000-00008F170000}"/>
    <cellStyle name="Currency 2 6 2 2 2 3 5 2" xfId="6032" xr:uid="{00000000-0005-0000-0000-000090170000}"/>
    <cellStyle name="Currency 2 6 2 2 2 3 5 2 2" xfId="6033" xr:uid="{00000000-0005-0000-0000-000091170000}"/>
    <cellStyle name="Currency 2 6 2 2 2 3 5 3" xfId="6034" xr:uid="{00000000-0005-0000-0000-000092170000}"/>
    <cellStyle name="Currency 2 6 2 2 2 3 6" xfId="6035" xr:uid="{00000000-0005-0000-0000-000093170000}"/>
    <cellStyle name="Currency 2 6 2 2 2 3 6 2" xfId="6036" xr:uid="{00000000-0005-0000-0000-000094170000}"/>
    <cellStyle name="Currency 2 6 2 2 2 3 6 2 2" xfId="6037" xr:uid="{00000000-0005-0000-0000-000095170000}"/>
    <cellStyle name="Currency 2 6 2 2 2 3 6 3" xfId="6038" xr:uid="{00000000-0005-0000-0000-000096170000}"/>
    <cellStyle name="Currency 2 6 2 2 2 3 7" xfId="6039" xr:uid="{00000000-0005-0000-0000-000097170000}"/>
    <cellStyle name="Currency 2 6 2 2 2 3 7 2" xfId="6040" xr:uid="{00000000-0005-0000-0000-000098170000}"/>
    <cellStyle name="Currency 2 6 2 2 2 3 8" xfId="6041" xr:uid="{00000000-0005-0000-0000-000099170000}"/>
    <cellStyle name="Currency 2 6 2 2 2 3 8 2" xfId="6042" xr:uid="{00000000-0005-0000-0000-00009A170000}"/>
    <cellStyle name="Currency 2 6 2 2 2 3 9" xfId="6043" xr:uid="{00000000-0005-0000-0000-00009B170000}"/>
    <cellStyle name="Currency 2 6 2 2 2 4" xfId="6044" xr:uid="{00000000-0005-0000-0000-00009C170000}"/>
    <cellStyle name="Currency 2 6 2 2 2 4 10" xfId="6045" xr:uid="{00000000-0005-0000-0000-00009D170000}"/>
    <cellStyle name="Currency 2 6 2 2 2 4 2" xfId="6046" xr:uid="{00000000-0005-0000-0000-00009E170000}"/>
    <cellStyle name="Currency 2 6 2 2 2 4 3" xfId="6047" xr:uid="{00000000-0005-0000-0000-00009F170000}"/>
    <cellStyle name="Currency 2 6 2 2 2 4 3 2" xfId="6048" xr:uid="{00000000-0005-0000-0000-0000A0170000}"/>
    <cellStyle name="Currency 2 6 2 2 2 4 3 2 2" xfId="6049" xr:uid="{00000000-0005-0000-0000-0000A1170000}"/>
    <cellStyle name="Currency 2 6 2 2 2 4 3 3" xfId="6050" xr:uid="{00000000-0005-0000-0000-0000A2170000}"/>
    <cellStyle name="Currency 2 6 2 2 2 4 4" xfId="6051" xr:uid="{00000000-0005-0000-0000-0000A3170000}"/>
    <cellStyle name="Currency 2 6 2 2 2 4 4 2" xfId="6052" xr:uid="{00000000-0005-0000-0000-0000A4170000}"/>
    <cellStyle name="Currency 2 6 2 2 2 4 4 2 2" xfId="6053" xr:uid="{00000000-0005-0000-0000-0000A5170000}"/>
    <cellStyle name="Currency 2 6 2 2 2 4 4 3" xfId="6054" xr:uid="{00000000-0005-0000-0000-0000A6170000}"/>
    <cellStyle name="Currency 2 6 2 2 2 4 5" xfId="6055" xr:uid="{00000000-0005-0000-0000-0000A7170000}"/>
    <cellStyle name="Currency 2 6 2 2 2 4 5 2" xfId="6056" xr:uid="{00000000-0005-0000-0000-0000A8170000}"/>
    <cellStyle name="Currency 2 6 2 2 2 4 5 2 2" xfId="6057" xr:uid="{00000000-0005-0000-0000-0000A9170000}"/>
    <cellStyle name="Currency 2 6 2 2 2 4 5 3" xfId="6058" xr:uid="{00000000-0005-0000-0000-0000AA170000}"/>
    <cellStyle name="Currency 2 6 2 2 2 4 6" xfId="6059" xr:uid="{00000000-0005-0000-0000-0000AB170000}"/>
    <cellStyle name="Currency 2 6 2 2 2 4 6 2" xfId="6060" xr:uid="{00000000-0005-0000-0000-0000AC170000}"/>
    <cellStyle name="Currency 2 6 2 2 2 4 7" xfId="6061" xr:uid="{00000000-0005-0000-0000-0000AD170000}"/>
    <cellStyle name="Currency 2 6 2 2 2 4 7 2" xfId="6062" xr:uid="{00000000-0005-0000-0000-0000AE170000}"/>
    <cellStyle name="Currency 2 6 2 2 2 4 8" xfId="6063" xr:uid="{00000000-0005-0000-0000-0000AF170000}"/>
    <cellStyle name="Currency 2 6 2 2 2 4 9" xfId="6064" xr:uid="{00000000-0005-0000-0000-0000B0170000}"/>
    <cellStyle name="Currency 2 6 2 2 2 5" xfId="6065" xr:uid="{00000000-0005-0000-0000-0000B1170000}"/>
    <cellStyle name="Currency 2 6 2 2 2 5 2" xfId="6066" xr:uid="{00000000-0005-0000-0000-0000B2170000}"/>
    <cellStyle name="Currency 2 6 2 2 2 5 3" xfId="6067" xr:uid="{00000000-0005-0000-0000-0000B3170000}"/>
    <cellStyle name="Currency 2 6 2 2 2 5 4" xfId="6068" xr:uid="{00000000-0005-0000-0000-0000B4170000}"/>
    <cellStyle name="Currency 2 6 2 2 2 6" xfId="6069" xr:uid="{00000000-0005-0000-0000-0000B5170000}"/>
    <cellStyle name="Currency 2 6 2 2 2 6 2" xfId="6070" xr:uid="{00000000-0005-0000-0000-0000B6170000}"/>
    <cellStyle name="Currency 2 6 2 2 2 6 2 2" xfId="6071" xr:uid="{00000000-0005-0000-0000-0000B7170000}"/>
    <cellStyle name="Currency 2 6 2 2 2 6 2 2 2" xfId="6072" xr:uid="{00000000-0005-0000-0000-0000B8170000}"/>
    <cellStyle name="Currency 2 6 2 2 2 6 2 3" xfId="6073" xr:uid="{00000000-0005-0000-0000-0000B9170000}"/>
    <cellStyle name="Currency 2 6 2 2 2 6 3" xfId="6074" xr:uid="{00000000-0005-0000-0000-0000BA170000}"/>
    <cellStyle name="Currency 2 6 2 2 2 6 3 2" xfId="6075" xr:uid="{00000000-0005-0000-0000-0000BB170000}"/>
    <cellStyle name="Currency 2 6 2 2 2 6 3 2 2" xfId="6076" xr:uid="{00000000-0005-0000-0000-0000BC170000}"/>
    <cellStyle name="Currency 2 6 2 2 2 6 3 3" xfId="6077" xr:uid="{00000000-0005-0000-0000-0000BD170000}"/>
    <cellStyle name="Currency 2 6 2 2 2 6 4" xfId="6078" xr:uid="{00000000-0005-0000-0000-0000BE170000}"/>
    <cellStyle name="Currency 2 6 2 2 2 6 4 2" xfId="6079" xr:uid="{00000000-0005-0000-0000-0000BF170000}"/>
    <cellStyle name="Currency 2 6 2 2 2 6 4 2 2" xfId="6080" xr:uid="{00000000-0005-0000-0000-0000C0170000}"/>
    <cellStyle name="Currency 2 6 2 2 2 6 4 3" xfId="6081" xr:uid="{00000000-0005-0000-0000-0000C1170000}"/>
    <cellStyle name="Currency 2 6 2 2 2 6 5" xfId="6082" xr:uid="{00000000-0005-0000-0000-0000C2170000}"/>
    <cellStyle name="Currency 2 6 2 2 2 6 5 2" xfId="6083" xr:uid="{00000000-0005-0000-0000-0000C3170000}"/>
    <cellStyle name="Currency 2 6 2 2 2 6 6" xfId="6084" xr:uid="{00000000-0005-0000-0000-0000C4170000}"/>
    <cellStyle name="Currency 2 6 2 2 2 6 6 2" xfId="6085" xr:uid="{00000000-0005-0000-0000-0000C5170000}"/>
    <cellStyle name="Currency 2 6 2 2 2 6 7" xfId="6086" xr:uid="{00000000-0005-0000-0000-0000C6170000}"/>
    <cellStyle name="Currency 2 6 2 2 2 7" xfId="6087" xr:uid="{00000000-0005-0000-0000-0000C7170000}"/>
    <cellStyle name="Currency 2 6 2 2 2 7 2" xfId="6088" xr:uid="{00000000-0005-0000-0000-0000C8170000}"/>
    <cellStyle name="Currency 2 6 2 2 2 7 2 2" xfId="6089" xr:uid="{00000000-0005-0000-0000-0000C9170000}"/>
    <cellStyle name="Currency 2 6 2 2 2 7 3" xfId="6090" xr:uid="{00000000-0005-0000-0000-0000CA170000}"/>
    <cellStyle name="Currency 2 6 2 2 2 8" xfId="6091" xr:uid="{00000000-0005-0000-0000-0000CB170000}"/>
    <cellStyle name="Currency 2 6 2 2 2 8 2" xfId="6092" xr:uid="{00000000-0005-0000-0000-0000CC170000}"/>
    <cellStyle name="Currency 2 6 2 2 2 8 2 2" xfId="6093" xr:uid="{00000000-0005-0000-0000-0000CD170000}"/>
    <cellStyle name="Currency 2 6 2 2 2 8 3" xfId="6094" xr:uid="{00000000-0005-0000-0000-0000CE170000}"/>
    <cellStyle name="Currency 2 6 2 2 2 9" xfId="6095" xr:uid="{00000000-0005-0000-0000-0000CF170000}"/>
    <cellStyle name="Currency 2 6 2 2 3" xfId="6096" xr:uid="{00000000-0005-0000-0000-0000D0170000}"/>
    <cellStyle name="Currency 2 6 2 2 3 10" xfId="6097" xr:uid="{00000000-0005-0000-0000-0000D1170000}"/>
    <cellStyle name="Currency 2 6 2 2 3 11" xfId="6098" xr:uid="{00000000-0005-0000-0000-0000D2170000}"/>
    <cellStyle name="Currency 2 6 2 2 3 12" xfId="6099" xr:uid="{00000000-0005-0000-0000-0000D3170000}"/>
    <cellStyle name="Currency 2 6 2 2 3 13" xfId="6100" xr:uid="{00000000-0005-0000-0000-0000D4170000}"/>
    <cellStyle name="Currency 2 6 2 2 3 2" xfId="6101" xr:uid="{00000000-0005-0000-0000-0000D5170000}"/>
    <cellStyle name="Currency 2 6 2 2 3 2 10" xfId="6102" xr:uid="{00000000-0005-0000-0000-0000D6170000}"/>
    <cellStyle name="Currency 2 6 2 2 3 2 2" xfId="6103" xr:uid="{00000000-0005-0000-0000-0000D7170000}"/>
    <cellStyle name="Currency 2 6 2 2 3 2 2 2" xfId="6104" xr:uid="{00000000-0005-0000-0000-0000D8170000}"/>
    <cellStyle name="Currency 2 6 2 2 3 2 2 3" xfId="6105" xr:uid="{00000000-0005-0000-0000-0000D9170000}"/>
    <cellStyle name="Currency 2 6 2 2 3 2 3" xfId="6106" xr:uid="{00000000-0005-0000-0000-0000DA170000}"/>
    <cellStyle name="Currency 2 6 2 2 3 2 3 2" xfId="6107" xr:uid="{00000000-0005-0000-0000-0000DB170000}"/>
    <cellStyle name="Currency 2 6 2 2 3 2 3 3" xfId="6108" xr:uid="{00000000-0005-0000-0000-0000DC170000}"/>
    <cellStyle name="Currency 2 6 2 2 3 2 3 4" xfId="6109" xr:uid="{00000000-0005-0000-0000-0000DD170000}"/>
    <cellStyle name="Currency 2 6 2 2 3 2 4" xfId="6110" xr:uid="{00000000-0005-0000-0000-0000DE170000}"/>
    <cellStyle name="Currency 2 6 2 2 3 2 4 2" xfId="6111" xr:uid="{00000000-0005-0000-0000-0000DF170000}"/>
    <cellStyle name="Currency 2 6 2 2 3 2 4 2 2" xfId="6112" xr:uid="{00000000-0005-0000-0000-0000E0170000}"/>
    <cellStyle name="Currency 2 6 2 2 3 2 4 3" xfId="6113" xr:uid="{00000000-0005-0000-0000-0000E1170000}"/>
    <cellStyle name="Currency 2 6 2 2 3 2 5" xfId="6114" xr:uid="{00000000-0005-0000-0000-0000E2170000}"/>
    <cellStyle name="Currency 2 6 2 2 3 2 5 2" xfId="6115" xr:uid="{00000000-0005-0000-0000-0000E3170000}"/>
    <cellStyle name="Currency 2 6 2 2 3 2 5 2 2" xfId="6116" xr:uid="{00000000-0005-0000-0000-0000E4170000}"/>
    <cellStyle name="Currency 2 6 2 2 3 2 5 3" xfId="6117" xr:uid="{00000000-0005-0000-0000-0000E5170000}"/>
    <cellStyle name="Currency 2 6 2 2 3 2 6" xfId="6118" xr:uid="{00000000-0005-0000-0000-0000E6170000}"/>
    <cellStyle name="Currency 2 6 2 2 3 2 6 2" xfId="6119" xr:uid="{00000000-0005-0000-0000-0000E7170000}"/>
    <cellStyle name="Currency 2 6 2 2 3 2 6 2 2" xfId="6120" xr:uid="{00000000-0005-0000-0000-0000E8170000}"/>
    <cellStyle name="Currency 2 6 2 2 3 2 6 3" xfId="6121" xr:uid="{00000000-0005-0000-0000-0000E9170000}"/>
    <cellStyle name="Currency 2 6 2 2 3 2 7" xfId="6122" xr:uid="{00000000-0005-0000-0000-0000EA170000}"/>
    <cellStyle name="Currency 2 6 2 2 3 2 7 2" xfId="6123" xr:uid="{00000000-0005-0000-0000-0000EB170000}"/>
    <cellStyle name="Currency 2 6 2 2 3 2 8" xfId="6124" xr:uid="{00000000-0005-0000-0000-0000EC170000}"/>
    <cellStyle name="Currency 2 6 2 2 3 2 8 2" xfId="6125" xr:uid="{00000000-0005-0000-0000-0000ED170000}"/>
    <cellStyle name="Currency 2 6 2 2 3 2 9" xfId="6126" xr:uid="{00000000-0005-0000-0000-0000EE170000}"/>
    <cellStyle name="Currency 2 6 2 2 3 3" xfId="6127" xr:uid="{00000000-0005-0000-0000-0000EF170000}"/>
    <cellStyle name="Currency 2 6 2 2 3 3 2" xfId="6128" xr:uid="{00000000-0005-0000-0000-0000F0170000}"/>
    <cellStyle name="Currency 2 6 2 2 3 3 2 2" xfId="6129" xr:uid="{00000000-0005-0000-0000-0000F1170000}"/>
    <cellStyle name="Currency 2 6 2 2 3 3 2 3" xfId="6130" xr:uid="{00000000-0005-0000-0000-0000F2170000}"/>
    <cellStyle name="Currency 2 6 2 2 3 3 3" xfId="6131" xr:uid="{00000000-0005-0000-0000-0000F3170000}"/>
    <cellStyle name="Currency 2 6 2 2 3 4" xfId="6132" xr:uid="{00000000-0005-0000-0000-0000F4170000}"/>
    <cellStyle name="Currency 2 6 2 2 3 4 2" xfId="6133" xr:uid="{00000000-0005-0000-0000-0000F5170000}"/>
    <cellStyle name="Currency 2 6 2 2 3 4 3" xfId="6134" xr:uid="{00000000-0005-0000-0000-0000F6170000}"/>
    <cellStyle name="Currency 2 6 2 2 3 4 4" xfId="6135" xr:uid="{00000000-0005-0000-0000-0000F7170000}"/>
    <cellStyle name="Currency 2 6 2 2 3 5" xfId="6136" xr:uid="{00000000-0005-0000-0000-0000F8170000}"/>
    <cellStyle name="Currency 2 6 2 2 3 5 2" xfId="6137" xr:uid="{00000000-0005-0000-0000-0000F9170000}"/>
    <cellStyle name="Currency 2 6 2 2 3 5 2 2" xfId="6138" xr:uid="{00000000-0005-0000-0000-0000FA170000}"/>
    <cellStyle name="Currency 2 6 2 2 3 5 3" xfId="6139" xr:uid="{00000000-0005-0000-0000-0000FB170000}"/>
    <cellStyle name="Currency 2 6 2 2 3 6" xfId="6140" xr:uid="{00000000-0005-0000-0000-0000FC170000}"/>
    <cellStyle name="Currency 2 6 2 2 3 6 2" xfId="6141" xr:uid="{00000000-0005-0000-0000-0000FD170000}"/>
    <cellStyle name="Currency 2 6 2 2 3 6 2 2" xfId="6142" xr:uid="{00000000-0005-0000-0000-0000FE170000}"/>
    <cellStyle name="Currency 2 6 2 2 3 6 3" xfId="6143" xr:uid="{00000000-0005-0000-0000-0000FF170000}"/>
    <cellStyle name="Currency 2 6 2 2 3 7" xfId="6144" xr:uid="{00000000-0005-0000-0000-000000180000}"/>
    <cellStyle name="Currency 2 6 2 2 3 7 2" xfId="6145" xr:uid="{00000000-0005-0000-0000-000001180000}"/>
    <cellStyle name="Currency 2 6 2 2 3 7 2 2" xfId="6146" xr:uid="{00000000-0005-0000-0000-000002180000}"/>
    <cellStyle name="Currency 2 6 2 2 3 7 3" xfId="6147" xr:uid="{00000000-0005-0000-0000-000003180000}"/>
    <cellStyle name="Currency 2 6 2 2 3 8" xfId="6148" xr:uid="{00000000-0005-0000-0000-000004180000}"/>
    <cellStyle name="Currency 2 6 2 2 3 8 2" xfId="6149" xr:uid="{00000000-0005-0000-0000-000005180000}"/>
    <cellStyle name="Currency 2 6 2 2 3 9" xfId="6150" xr:uid="{00000000-0005-0000-0000-000006180000}"/>
    <cellStyle name="Currency 2 6 2 2 3 9 2" xfId="6151" xr:uid="{00000000-0005-0000-0000-000007180000}"/>
    <cellStyle name="Currency 2 6 2 2 4" xfId="6152" xr:uid="{00000000-0005-0000-0000-000008180000}"/>
    <cellStyle name="Currency 2 6 2 2 4 2" xfId="6153" xr:uid="{00000000-0005-0000-0000-000009180000}"/>
    <cellStyle name="Currency 2 6 2 2 4 2 10" xfId="6154" xr:uid="{00000000-0005-0000-0000-00000A180000}"/>
    <cellStyle name="Currency 2 6 2 2 4 2 11" xfId="6155" xr:uid="{00000000-0005-0000-0000-00000B180000}"/>
    <cellStyle name="Currency 2 6 2 2 4 2 2" xfId="6156" xr:uid="{00000000-0005-0000-0000-00000C180000}"/>
    <cellStyle name="Currency 2 6 2 2 4 2 2 2" xfId="6157" xr:uid="{00000000-0005-0000-0000-00000D180000}"/>
    <cellStyle name="Currency 2 6 2 2 4 2 2 3" xfId="6158" xr:uid="{00000000-0005-0000-0000-00000E180000}"/>
    <cellStyle name="Currency 2 6 2 2 4 2 3" xfId="6159" xr:uid="{00000000-0005-0000-0000-00000F180000}"/>
    <cellStyle name="Currency 2 6 2 2 4 2 3 2" xfId="6160" xr:uid="{00000000-0005-0000-0000-000010180000}"/>
    <cellStyle name="Currency 2 6 2 2 4 2 3 3" xfId="6161" xr:uid="{00000000-0005-0000-0000-000011180000}"/>
    <cellStyle name="Currency 2 6 2 2 4 2 4" xfId="6162" xr:uid="{00000000-0005-0000-0000-000012180000}"/>
    <cellStyle name="Currency 2 6 2 2 4 2 4 2" xfId="6163" xr:uid="{00000000-0005-0000-0000-000013180000}"/>
    <cellStyle name="Currency 2 6 2 2 4 2 4 2 2" xfId="6164" xr:uid="{00000000-0005-0000-0000-000014180000}"/>
    <cellStyle name="Currency 2 6 2 2 4 2 4 3" xfId="6165" xr:uid="{00000000-0005-0000-0000-000015180000}"/>
    <cellStyle name="Currency 2 6 2 2 4 2 5" xfId="6166" xr:uid="{00000000-0005-0000-0000-000016180000}"/>
    <cellStyle name="Currency 2 6 2 2 4 2 5 2" xfId="6167" xr:uid="{00000000-0005-0000-0000-000017180000}"/>
    <cellStyle name="Currency 2 6 2 2 4 2 5 2 2" xfId="6168" xr:uid="{00000000-0005-0000-0000-000018180000}"/>
    <cellStyle name="Currency 2 6 2 2 4 2 5 3" xfId="6169" xr:uid="{00000000-0005-0000-0000-000019180000}"/>
    <cellStyle name="Currency 2 6 2 2 4 2 6" xfId="6170" xr:uid="{00000000-0005-0000-0000-00001A180000}"/>
    <cellStyle name="Currency 2 6 2 2 4 2 6 2" xfId="6171" xr:uid="{00000000-0005-0000-0000-00001B180000}"/>
    <cellStyle name="Currency 2 6 2 2 4 2 6 2 2" xfId="6172" xr:uid="{00000000-0005-0000-0000-00001C180000}"/>
    <cellStyle name="Currency 2 6 2 2 4 2 6 3" xfId="6173" xr:uid="{00000000-0005-0000-0000-00001D180000}"/>
    <cellStyle name="Currency 2 6 2 2 4 2 7" xfId="6174" xr:uid="{00000000-0005-0000-0000-00001E180000}"/>
    <cellStyle name="Currency 2 6 2 2 4 2 7 2" xfId="6175" xr:uid="{00000000-0005-0000-0000-00001F180000}"/>
    <cellStyle name="Currency 2 6 2 2 4 2 8" xfId="6176" xr:uid="{00000000-0005-0000-0000-000020180000}"/>
    <cellStyle name="Currency 2 6 2 2 4 2 8 2" xfId="6177" xr:uid="{00000000-0005-0000-0000-000021180000}"/>
    <cellStyle name="Currency 2 6 2 2 4 2 9" xfId="6178" xr:uid="{00000000-0005-0000-0000-000022180000}"/>
    <cellStyle name="Currency 2 6 2 2 4 3" xfId="6179" xr:uid="{00000000-0005-0000-0000-000023180000}"/>
    <cellStyle name="Currency 2 6 2 2 4 3 2" xfId="6180" xr:uid="{00000000-0005-0000-0000-000024180000}"/>
    <cellStyle name="Currency 2 6 2 2 4 3 2 2" xfId="6181" xr:uid="{00000000-0005-0000-0000-000025180000}"/>
    <cellStyle name="Currency 2 6 2 2 4 3 2 3" xfId="6182" xr:uid="{00000000-0005-0000-0000-000026180000}"/>
    <cellStyle name="Currency 2 6 2 2 4 3 3" xfId="6183" xr:uid="{00000000-0005-0000-0000-000027180000}"/>
    <cellStyle name="Currency 2 6 2 2 4 4" xfId="6184" xr:uid="{00000000-0005-0000-0000-000028180000}"/>
    <cellStyle name="Currency 2 6 2 2 4 4 2" xfId="6185" xr:uid="{00000000-0005-0000-0000-000029180000}"/>
    <cellStyle name="Currency 2 6 2 2 4 4 2 2" xfId="6186" xr:uid="{00000000-0005-0000-0000-00002A180000}"/>
    <cellStyle name="Currency 2 6 2 2 4 4 3" xfId="6187" xr:uid="{00000000-0005-0000-0000-00002B180000}"/>
    <cellStyle name="Currency 2 6 2 2 4 4 4" xfId="6188" xr:uid="{00000000-0005-0000-0000-00002C180000}"/>
    <cellStyle name="Currency 2 6 2 2 4 5" xfId="6189" xr:uid="{00000000-0005-0000-0000-00002D180000}"/>
    <cellStyle name="Currency 2 6 2 2 4 5 2" xfId="6190" xr:uid="{00000000-0005-0000-0000-00002E180000}"/>
    <cellStyle name="Currency 2 6 2 2 4 5 2 2" xfId="6191" xr:uid="{00000000-0005-0000-0000-00002F180000}"/>
    <cellStyle name="Currency 2 6 2 2 4 5 3" xfId="6192" xr:uid="{00000000-0005-0000-0000-000030180000}"/>
    <cellStyle name="Currency 2 6 2 2 4 6" xfId="6193" xr:uid="{00000000-0005-0000-0000-000031180000}"/>
    <cellStyle name="Currency 2 6 2 2 4 7" xfId="6194" xr:uid="{00000000-0005-0000-0000-000032180000}"/>
    <cellStyle name="Currency 2 6 2 2 5" xfId="6195" xr:uid="{00000000-0005-0000-0000-000033180000}"/>
    <cellStyle name="Currency 2 6 2 2 5 10" xfId="6196" xr:uid="{00000000-0005-0000-0000-000034180000}"/>
    <cellStyle name="Currency 2 6 2 2 5 2" xfId="6197" xr:uid="{00000000-0005-0000-0000-000035180000}"/>
    <cellStyle name="Currency 2 6 2 2 5 2 2" xfId="6198" xr:uid="{00000000-0005-0000-0000-000036180000}"/>
    <cellStyle name="Currency 2 6 2 2 5 2 3" xfId="6199" xr:uid="{00000000-0005-0000-0000-000037180000}"/>
    <cellStyle name="Currency 2 6 2 2 5 3" xfId="6200" xr:uid="{00000000-0005-0000-0000-000038180000}"/>
    <cellStyle name="Currency 2 6 2 2 5 3 2" xfId="6201" xr:uid="{00000000-0005-0000-0000-000039180000}"/>
    <cellStyle name="Currency 2 6 2 2 5 3 3" xfId="6202" xr:uid="{00000000-0005-0000-0000-00003A180000}"/>
    <cellStyle name="Currency 2 6 2 2 5 4" xfId="6203" xr:uid="{00000000-0005-0000-0000-00003B180000}"/>
    <cellStyle name="Currency 2 6 2 2 5 4 2" xfId="6204" xr:uid="{00000000-0005-0000-0000-00003C180000}"/>
    <cellStyle name="Currency 2 6 2 2 5 4 2 2" xfId="6205" xr:uid="{00000000-0005-0000-0000-00003D180000}"/>
    <cellStyle name="Currency 2 6 2 2 5 4 3" xfId="6206" xr:uid="{00000000-0005-0000-0000-00003E180000}"/>
    <cellStyle name="Currency 2 6 2 2 5 5" xfId="6207" xr:uid="{00000000-0005-0000-0000-00003F180000}"/>
    <cellStyle name="Currency 2 6 2 2 5 5 2" xfId="6208" xr:uid="{00000000-0005-0000-0000-000040180000}"/>
    <cellStyle name="Currency 2 6 2 2 5 5 2 2" xfId="6209" xr:uid="{00000000-0005-0000-0000-000041180000}"/>
    <cellStyle name="Currency 2 6 2 2 5 5 3" xfId="6210" xr:uid="{00000000-0005-0000-0000-000042180000}"/>
    <cellStyle name="Currency 2 6 2 2 5 6" xfId="6211" xr:uid="{00000000-0005-0000-0000-000043180000}"/>
    <cellStyle name="Currency 2 6 2 2 5 6 2" xfId="6212" xr:uid="{00000000-0005-0000-0000-000044180000}"/>
    <cellStyle name="Currency 2 6 2 2 5 6 2 2" xfId="6213" xr:uid="{00000000-0005-0000-0000-000045180000}"/>
    <cellStyle name="Currency 2 6 2 2 5 6 3" xfId="6214" xr:uid="{00000000-0005-0000-0000-000046180000}"/>
    <cellStyle name="Currency 2 6 2 2 5 7" xfId="6215" xr:uid="{00000000-0005-0000-0000-000047180000}"/>
    <cellStyle name="Currency 2 6 2 2 5 7 2" xfId="6216" xr:uid="{00000000-0005-0000-0000-000048180000}"/>
    <cellStyle name="Currency 2 6 2 2 5 8" xfId="6217" xr:uid="{00000000-0005-0000-0000-000049180000}"/>
    <cellStyle name="Currency 2 6 2 2 5 8 2" xfId="6218" xr:uid="{00000000-0005-0000-0000-00004A180000}"/>
    <cellStyle name="Currency 2 6 2 2 5 9" xfId="6219" xr:uid="{00000000-0005-0000-0000-00004B180000}"/>
    <cellStyle name="Currency 2 6 2 2 6" xfId="6220" xr:uid="{00000000-0005-0000-0000-00004C180000}"/>
    <cellStyle name="Currency 2 6 2 2 6 10" xfId="6221" xr:uid="{00000000-0005-0000-0000-00004D180000}"/>
    <cellStyle name="Currency 2 6 2 2 6 11" xfId="6222" xr:uid="{00000000-0005-0000-0000-00004E180000}"/>
    <cellStyle name="Currency 2 6 2 2 6 12" xfId="6223" xr:uid="{00000000-0005-0000-0000-00004F180000}"/>
    <cellStyle name="Currency 2 6 2 2 6 2" xfId="6224" xr:uid="{00000000-0005-0000-0000-000050180000}"/>
    <cellStyle name="Currency 2 6 2 2 6 2 2" xfId="6225" xr:uid="{00000000-0005-0000-0000-000051180000}"/>
    <cellStyle name="Currency 2 6 2 2 6 2 3" xfId="6226" xr:uid="{00000000-0005-0000-0000-000052180000}"/>
    <cellStyle name="Currency 2 6 2 2 6 3" xfId="6227" xr:uid="{00000000-0005-0000-0000-000053180000}"/>
    <cellStyle name="Currency 2 6 2 2 6 3 2" xfId="6228" xr:uid="{00000000-0005-0000-0000-000054180000}"/>
    <cellStyle name="Currency 2 6 2 2 6 3 3" xfId="6229" xr:uid="{00000000-0005-0000-0000-000055180000}"/>
    <cellStyle name="Currency 2 6 2 2 6 4" xfId="6230" xr:uid="{00000000-0005-0000-0000-000056180000}"/>
    <cellStyle name="Currency 2 6 2 2 6 5" xfId="6231" xr:uid="{00000000-0005-0000-0000-000057180000}"/>
    <cellStyle name="Currency 2 6 2 2 6 5 2" xfId="6232" xr:uid="{00000000-0005-0000-0000-000058180000}"/>
    <cellStyle name="Currency 2 6 2 2 6 5 2 2" xfId="6233" xr:uid="{00000000-0005-0000-0000-000059180000}"/>
    <cellStyle name="Currency 2 6 2 2 6 5 3" xfId="6234" xr:uid="{00000000-0005-0000-0000-00005A180000}"/>
    <cellStyle name="Currency 2 6 2 2 6 6" xfId="6235" xr:uid="{00000000-0005-0000-0000-00005B180000}"/>
    <cellStyle name="Currency 2 6 2 2 6 6 2" xfId="6236" xr:uid="{00000000-0005-0000-0000-00005C180000}"/>
    <cellStyle name="Currency 2 6 2 2 6 6 2 2" xfId="6237" xr:uid="{00000000-0005-0000-0000-00005D180000}"/>
    <cellStyle name="Currency 2 6 2 2 6 6 3" xfId="6238" xr:uid="{00000000-0005-0000-0000-00005E180000}"/>
    <cellStyle name="Currency 2 6 2 2 6 7" xfId="6239" xr:uid="{00000000-0005-0000-0000-00005F180000}"/>
    <cellStyle name="Currency 2 6 2 2 6 7 2" xfId="6240" xr:uid="{00000000-0005-0000-0000-000060180000}"/>
    <cellStyle name="Currency 2 6 2 2 6 7 2 2" xfId="6241" xr:uid="{00000000-0005-0000-0000-000061180000}"/>
    <cellStyle name="Currency 2 6 2 2 6 7 3" xfId="6242" xr:uid="{00000000-0005-0000-0000-000062180000}"/>
    <cellStyle name="Currency 2 6 2 2 6 8" xfId="6243" xr:uid="{00000000-0005-0000-0000-000063180000}"/>
    <cellStyle name="Currency 2 6 2 2 6 8 2" xfId="6244" xr:uid="{00000000-0005-0000-0000-000064180000}"/>
    <cellStyle name="Currency 2 6 2 2 6 9" xfId="6245" xr:uid="{00000000-0005-0000-0000-000065180000}"/>
    <cellStyle name="Currency 2 6 2 2 6 9 2" xfId="6246" xr:uid="{00000000-0005-0000-0000-000066180000}"/>
    <cellStyle name="Currency 2 6 2 2 7" xfId="6247" xr:uid="{00000000-0005-0000-0000-000067180000}"/>
    <cellStyle name="Currency 2 6 2 2 7 2" xfId="6248" xr:uid="{00000000-0005-0000-0000-000068180000}"/>
    <cellStyle name="Currency 2 6 2 2 7 3" xfId="6249" xr:uid="{00000000-0005-0000-0000-000069180000}"/>
    <cellStyle name="Currency 2 6 2 2 8" xfId="6250" xr:uid="{00000000-0005-0000-0000-00006A180000}"/>
    <cellStyle name="Currency 2 6 2 2 8 2" xfId="6251" xr:uid="{00000000-0005-0000-0000-00006B180000}"/>
    <cellStyle name="Currency 2 6 2 2 8 2 2" xfId="6252" xr:uid="{00000000-0005-0000-0000-00006C180000}"/>
    <cellStyle name="Currency 2 6 2 2 8 3" xfId="6253" xr:uid="{00000000-0005-0000-0000-00006D180000}"/>
    <cellStyle name="Currency 2 6 2 2 8 4" xfId="6254" xr:uid="{00000000-0005-0000-0000-00006E180000}"/>
    <cellStyle name="Currency 2 6 2 2 9" xfId="6255" xr:uid="{00000000-0005-0000-0000-00006F180000}"/>
    <cellStyle name="Currency 2 6 2 2 9 2" xfId="6256" xr:uid="{00000000-0005-0000-0000-000070180000}"/>
    <cellStyle name="Currency 2 6 2 2 9 2 2" xfId="6257" xr:uid="{00000000-0005-0000-0000-000071180000}"/>
    <cellStyle name="Currency 2 6 2 2 9 3" xfId="6258" xr:uid="{00000000-0005-0000-0000-000072180000}"/>
    <cellStyle name="Currency 2 6 2 3" xfId="6259" xr:uid="{00000000-0005-0000-0000-000073180000}"/>
    <cellStyle name="Currency 2 6 2 3 10" xfId="6260" xr:uid="{00000000-0005-0000-0000-000074180000}"/>
    <cellStyle name="Currency 2 6 2 3 10 2" xfId="6261" xr:uid="{00000000-0005-0000-0000-000075180000}"/>
    <cellStyle name="Currency 2 6 2 3 10 2 2" xfId="6262" xr:uid="{00000000-0005-0000-0000-000076180000}"/>
    <cellStyle name="Currency 2 6 2 3 10 3" xfId="6263" xr:uid="{00000000-0005-0000-0000-000077180000}"/>
    <cellStyle name="Currency 2 6 2 3 11" xfId="6264" xr:uid="{00000000-0005-0000-0000-000078180000}"/>
    <cellStyle name="Currency 2 6 2 3 11 2" xfId="6265" xr:uid="{00000000-0005-0000-0000-000079180000}"/>
    <cellStyle name="Currency 2 6 2 3 12" xfId="6266" xr:uid="{00000000-0005-0000-0000-00007A180000}"/>
    <cellStyle name="Currency 2 6 2 3 12 2" xfId="6267" xr:uid="{00000000-0005-0000-0000-00007B180000}"/>
    <cellStyle name="Currency 2 6 2 3 13" xfId="6268" xr:uid="{00000000-0005-0000-0000-00007C180000}"/>
    <cellStyle name="Currency 2 6 2 3 14" xfId="6269" xr:uid="{00000000-0005-0000-0000-00007D180000}"/>
    <cellStyle name="Currency 2 6 2 3 15" xfId="6270" xr:uid="{00000000-0005-0000-0000-00007E180000}"/>
    <cellStyle name="Currency 2 6 2 3 16" xfId="6271" xr:uid="{00000000-0005-0000-0000-00007F180000}"/>
    <cellStyle name="Currency 2 6 2 3 2" xfId="6272" xr:uid="{00000000-0005-0000-0000-000080180000}"/>
    <cellStyle name="Currency 2 6 2 3 2 2" xfId="6273" xr:uid="{00000000-0005-0000-0000-000081180000}"/>
    <cellStyle name="Currency 2 6 2 3 2 2 10" xfId="6274" xr:uid="{00000000-0005-0000-0000-000082180000}"/>
    <cellStyle name="Currency 2 6 2 3 2 2 2" xfId="6275" xr:uid="{00000000-0005-0000-0000-000083180000}"/>
    <cellStyle name="Currency 2 6 2 3 2 2 2 2" xfId="6276" xr:uid="{00000000-0005-0000-0000-000084180000}"/>
    <cellStyle name="Currency 2 6 2 3 2 2 2 3" xfId="6277" xr:uid="{00000000-0005-0000-0000-000085180000}"/>
    <cellStyle name="Currency 2 6 2 3 2 2 3" xfId="6278" xr:uid="{00000000-0005-0000-0000-000086180000}"/>
    <cellStyle name="Currency 2 6 2 3 2 2 3 2" xfId="6279" xr:uid="{00000000-0005-0000-0000-000087180000}"/>
    <cellStyle name="Currency 2 6 2 3 2 2 3 3" xfId="6280" xr:uid="{00000000-0005-0000-0000-000088180000}"/>
    <cellStyle name="Currency 2 6 2 3 2 2 4" xfId="6281" xr:uid="{00000000-0005-0000-0000-000089180000}"/>
    <cellStyle name="Currency 2 6 2 3 2 2 4 2" xfId="6282" xr:uid="{00000000-0005-0000-0000-00008A180000}"/>
    <cellStyle name="Currency 2 6 2 3 2 2 4 2 2" xfId="6283" xr:uid="{00000000-0005-0000-0000-00008B180000}"/>
    <cellStyle name="Currency 2 6 2 3 2 2 4 3" xfId="6284" xr:uid="{00000000-0005-0000-0000-00008C180000}"/>
    <cellStyle name="Currency 2 6 2 3 2 2 5" xfId="6285" xr:uid="{00000000-0005-0000-0000-00008D180000}"/>
    <cellStyle name="Currency 2 6 2 3 2 2 5 2" xfId="6286" xr:uid="{00000000-0005-0000-0000-00008E180000}"/>
    <cellStyle name="Currency 2 6 2 3 2 2 5 2 2" xfId="6287" xr:uid="{00000000-0005-0000-0000-00008F180000}"/>
    <cellStyle name="Currency 2 6 2 3 2 2 5 3" xfId="6288" xr:uid="{00000000-0005-0000-0000-000090180000}"/>
    <cellStyle name="Currency 2 6 2 3 2 2 6" xfId="6289" xr:uid="{00000000-0005-0000-0000-000091180000}"/>
    <cellStyle name="Currency 2 6 2 3 2 2 6 2" xfId="6290" xr:uid="{00000000-0005-0000-0000-000092180000}"/>
    <cellStyle name="Currency 2 6 2 3 2 2 6 2 2" xfId="6291" xr:uid="{00000000-0005-0000-0000-000093180000}"/>
    <cellStyle name="Currency 2 6 2 3 2 2 6 3" xfId="6292" xr:uid="{00000000-0005-0000-0000-000094180000}"/>
    <cellStyle name="Currency 2 6 2 3 2 2 7" xfId="6293" xr:uid="{00000000-0005-0000-0000-000095180000}"/>
    <cellStyle name="Currency 2 6 2 3 2 2 7 2" xfId="6294" xr:uid="{00000000-0005-0000-0000-000096180000}"/>
    <cellStyle name="Currency 2 6 2 3 2 2 8" xfId="6295" xr:uid="{00000000-0005-0000-0000-000097180000}"/>
    <cellStyle name="Currency 2 6 2 3 2 2 8 2" xfId="6296" xr:uid="{00000000-0005-0000-0000-000098180000}"/>
    <cellStyle name="Currency 2 6 2 3 2 2 9" xfId="6297" xr:uid="{00000000-0005-0000-0000-000099180000}"/>
    <cellStyle name="Currency 2 6 2 3 2 3" xfId="6298" xr:uid="{00000000-0005-0000-0000-00009A180000}"/>
    <cellStyle name="Currency 2 6 2 3 2 3 10" xfId="6299" xr:uid="{00000000-0005-0000-0000-00009B180000}"/>
    <cellStyle name="Currency 2 6 2 3 2 3 2" xfId="6300" xr:uid="{00000000-0005-0000-0000-00009C180000}"/>
    <cellStyle name="Currency 2 6 2 3 2 3 2 2" xfId="6301" xr:uid="{00000000-0005-0000-0000-00009D180000}"/>
    <cellStyle name="Currency 2 6 2 3 2 3 2 3" xfId="6302" xr:uid="{00000000-0005-0000-0000-00009E180000}"/>
    <cellStyle name="Currency 2 6 2 3 2 3 3" xfId="6303" xr:uid="{00000000-0005-0000-0000-00009F180000}"/>
    <cellStyle name="Currency 2 6 2 3 2 3 3 2" xfId="6304" xr:uid="{00000000-0005-0000-0000-0000A0180000}"/>
    <cellStyle name="Currency 2 6 2 3 2 3 3 3" xfId="6305" xr:uid="{00000000-0005-0000-0000-0000A1180000}"/>
    <cellStyle name="Currency 2 6 2 3 2 3 4" xfId="6306" xr:uid="{00000000-0005-0000-0000-0000A2180000}"/>
    <cellStyle name="Currency 2 6 2 3 2 3 4 2" xfId="6307" xr:uid="{00000000-0005-0000-0000-0000A3180000}"/>
    <cellStyle name="Currency 2 6 2 3 2 3 4 2 2" xfId="6308" xr:uid="{00000000-0005-0000-0000-0000A4180000}"/>
    <cellStyle name="Currency 2 6 2 3 2 3 4 3" xfId="6309" xr:uid="{00000000-0005-0000-0000-0000A5180000}"/>
    <cellStyle name="Currency 2 6 2 3 2 3 5" xfId="6310" xr:uid="{00000000-0005-0000-0000-0000A6180000}"/>
    <cellStyle name="Currency 2 6 2 3 2 3 5 2" xfId="6311" xr:uid="{00000000-0005-0000-0000-0000A7180000}"/>
    <cellStyle name="Currency 2 6 2 3 2 3 5 2 2" xfId="6312" xr:uid="{00000000-0005-0000-0000-0000A8180000}"/>
    <cellStyle name="Currency 2 6 2 3 2 3 5 3" xfId="6313" xr:uid="{00000000-0005-0000-0000-0000A9180000}"/>
    <cellStyle name="Currency 2 6 2 3 2 3 6" xfId="6314" xr:uid="{00000000-0005-0000-0000-0000AA180000}"/>
    <cellStyle name="Currency 2 6 2 3 2 3 6 2" xfId="6315" xr:uid="{00000000-0005-0000-0000-0000AB180000}"/>
    <cellStyle name="Currency 2 6 2 3 2 3 6 2 2" xfId="6316" xr:uid="{00000000-0005-0000-0000-0000AC180000}"/>
    <cellStyle name="Currency 2 6 2 3 2 3 6 3" xfId="6317" xr:uid="{00000000-0005-0000-0000-0000AD180000}"/>
    <cellStyle name="Currency 2 6 2 3 2 3 7" xfId="6318" xr:uid="{00000000-0005-0000-0000-0000AE180000}"/>
    <cellStyle name="Currency 2 6 2 3 2 3 7 2" xfId="6319" xr:uid="{00000000-0005-0000-0000-0000AF180000}"/>
    <cellStyle name="Currency 2 6 2 3 2 3 8" xfId="6320" xr:uid="{00000000-0005-0000-0000-0000B0180000}"/>
    <cellStyle name="Currency 2 6 2 3 2 3 8 2" xfId="6321" xr:uid="{00000000-0005-0000-0000-0000B1180000}"/>
    <cellStyle name="Currency 2 6 2 3 2 3 9" xfId="6322" xr:uid="{00000000-0005-0000-0000-0000B2180000}"/>
    <cellStyle name="Currency 2 6 2 3 2 4" xfId="6323" xr:uid="{00000000-0005-0000-0000-0000B3180000}"/>
    <cellStyle name="Currency 2 6 2 3 2 4 10" xfId="6324" xr:uid="{00000000-0005-0000-0000-0000B4180000}"/>
    <cellStyle name="Currency 2 6 2 3 2 4 2" xfId="6325" xr:uid="{00000000-0005-0000-0000-0000B5180000}"/>
    <cellStyle name="Currency 2 6 2 3 2 4 3" xfId="6326" xr:uid="{00000000-0005-0000-0000-0000B6180000}"/>
    <cellStyle name="Currency 2 6 2 3 2 4 3 2" xfId="6327" xr:uid="{00000000-0005-0000-0000-0000B7180000}"/>
    <cellStyle name="Currency 2 6 2 3 2 4 3 2 2" xfId="6328" xr:uid="{00000000-0005-0000-0000-0000B8180000}"/>
    <cellStyle name="Currency 2 6 2 3 2 4 3 3" xfId="6329" xr:uid="{00000000-0005-0000-0000-0000B9180000}"/>
    <cellStyle name="Currency 2 6 2 3 2 4 4" xfId="6330" xr:uid="{00000000-0005-0000-0000-0000BA180000}"/>
    <cellStyle name="Currency 2 6 2 3 2 4 4 2" xfId="6331" xr:uid="{00000000-0005-0000-0000-0000BB180000}"/>
    <cellStyle name="Currency 2 6 2 3 2 4 4 2 2" xfId="6332" xr:uid="{00000000-0005-0000-0000-0000BC180000}"/>
    <cellStyle name="Currency 2 6 2 3 2 4 4 3" xfId="6333" xr:uid="{00000000-0005-0000-0000-0000BD180000}"/>
    <cellStyle name="Currency 2 6 2 3 2 4 5" xfId="6334" xr:uid="{00000000-0005-0000-0000-0000BE180000}"/>
    <cellStyle name="Currency 2 6 2 3 2 4 5 2" xfId="6335" xr:uid="{00000000-0005-0000-0000-0000BF180000}"/>
    <cellStyle name="Currency 2 6 2 3 2 4 5 2 2" xfId="6336" xr:uid="{00000000-0005-0000-0000-0000C0180000}"/>
    <cellStyle name="Currency 2 6 2 3 2 4 5 3" xfId="6337" xr:uid="{00000000-0005-0000-0000-0000C1180000}"/>
    <cellStyle name="Currency 2 6 2 3 2 4 6" xfId="6338" xr:uid="{00000000-0005-0000-0000-0000C2180000}"/>
    <cellStyle name="Currency 2 6 2 3 2 4 6 2" xfId="6339" xr:uid="{00000000-0005-0000-0000-0000C3180000}"/>
    <cellStyle name="Currency 2 6 2 3 2 4 7" xfId="6340" xr:uid="{00000000-0005-0000-0000-0000C4180000}"/>
    <cellStyle name="Currency 2 6 2 3 2 4 7 2" xfId="6341" xr:uid="{00000000-0005-0000-0000-0000C5180000}"/>
    <cellStyle name="Currency 2 6 2 3 2 4 8" xfId="6342" xr:uid="{00000000-0005-0000-0000-0000C6180000}"/>
    <cellStyle name="Currency 2 6 2 3 2 4 9" xfId="6343" xr:uid="{00000000-0005-0000-0000-0000C7180000}"/>
    <cellStyle name="Currency 2 6 2 3 2 5" xfId="6344" xr:uid="{00000000-0005-0000-0000-0000C8180000}"/>
    <cellStyle name="Currency 2 6 2 3 2 5 2" xfId="6345" xr:uid="{00000000-0005-0000-0000-0000C9180000}"/>
    <cellStyle name="Currency 2 6 2 3 2 5 3" xfId="6346" xr:uid="{00000000-0005-0000-0000-0000CA180000}"/>
    <cellStyle name="Currency 2 6 2 3 2 5 4" xfId="6347" xr:uid="{00000000-0005-0000-0000-0000CB180000}"/>
    <cellStyle name="Currency 2 6 2 3 2 6" xfId="6348" xr:uid="{00000000-0005-0000-0000-0000CC180000}"/>
    <cellStyle name="Currency 2 6 2 3 2 6 2" xfId="6349" xr:uid="{00000000-0005-0000-0000-0000CD180000}"/>
    <cellStyle name="Currency 2 6 2 3 2 6 2 2" xfId="6350" xr:uid="{00000000-0005-0000-0000-0000CE180000}"/>
    <cellStyle name="Currency 2 6 2 3 2 6 2 2 2" xfId="6351" xr:uid="{00000000-0005-0000-0000-0000CF180000}"/>
    <cellStyle name="Currency 2 6 2 3 2 6 2 3" xfId="6352" xr:uid="{00000000-0005-0000-0000-0000D0180000}"/>
    <cellStyle name="Currency 2 6 2 3 2 6 3" xfId="6353" xr:uid="{00000000-0005-0000-0000-0000D1180000}"/>
    <cellStyle name="Currency 2 6 2 3 2 6 3 2" xfId="6354" xr:uid="{00000000-0005-0000-0000-0000D2180000}"/>
    <cellStyle name="Currency 2 6 2 3 2 6 3 2 2" xfId="6355" xr:uid="{00000000-0005-0000-0000-0000D3180000}"/>
    <cellStyle name="Currency 2 6 2 3 2 6 3 3" xfId="6356" xr:uid="{00000000-0005-0000-0000-0000D4180000}"/>
    <cellStyle name="Currency 2 6 2 3 2 6 4" xfId="6357" xr:uid="{00000000-0005-0000-0000-0000D5180000}"/>
    <cellStyle name="Currency 2 6 2 3 2 6 4 2" xfId="6358" xr:uid="{00000000-0005-0000-0000-0000D6180000}"/>
    <cellStyle name="Currency 2 6 2 3 2 6 4 2 2" xfId="6359" xr:uid="{00000000-0005-0000-0000-0000D7180000}"/>
    <cellStyle name="Currency 2 6 2 3 2 6 4 3" xfId="6360" xr:uid="{00000000-0005-0000-0000-0000D8180000}"/>
    <cellStyle name="Currency 2 6 2 3 2 6 5" xfId="6361" xr:uid="{00000000-0005-0000-0000-0000D9180000}"/>
    <cellStyle name="Currency 2 6 2 3 2 6 5 2" xfId="6362" xr:uid="{00000000-0005-0000-0000-0000DA180000}"/>
    <cellStyle name="Currency 2 6 2 3 2 6 6" xfId="6363" xr:uid="{00000000-0005-0000-0000-0000DB180000}"/>
    <cellStyle name="Currency 2 6 2 3 2 6 6 2" xfId="6364" xr:uid="{00000000-0005-0000-0000-0000DC180000}"/>
    <cellStyle name="Currency 2 6 2 3 2 6 7" xfId="6365" xr:uid="{00000000-0005-0000-0000-0000DD180000}"/>
    <cellStyle name="Currency 2 6 2 3 2 7" xfId="6366" xr:uid="{00000000-0005-0000-0000-0000DE180000}"/>
    <cellStyle name="Currency 2 6 2 3 2 7 2" xfId="6367" xr:uid="{00000000-0005-0000-0000-0000DF180000}"/>
    <cellStyle name="Currency 2 6 2 3 2 7 2 2" xfId="6368" xr:uid="{00000000-0005-0000-0000-0000E0180000}"/>
    <cellStyle name="Currency 2 6 2 3 2 7 3" xfId="6369" xr:uid="{00000000-0005-0000-0000-0000E1180000}"/>
    <cellStyle name="Currency 2 6 2 3 2 8" xfId="6370" xr:uid="{00000000-0005-0000-0000-0000E2180000}"/>
    <cellStyle name="Currency 2 6 2 3 2 8 2" xfId="6371" xr:uid="{00000000-0005-0000-0000-0000E3180000}"/>
    <cellStyle name="Currency 2 6 2 3 2 8 2 2" xfId="6372" xr:uid="{00000000-0005-0000-0000-0000E4180000}"/>
    <cellStyle name="Currency 2 6 2 3 2 8 3" xfId="6373" xr:uid="{00000000-0005-0000-0000-0000E5180000}"/>
    <cellStyle name="Currency 2 6 2 3 2 9" xfId="6374" xr:uid="{00000000-0005-0000-0000-0000E6180000}"/>
    <cellStyle name="Currency 2 6 2 3 3" xfId="6375" xr:uid="{00000000-0005-0000-0000-0000E7180000}"/>
    <cellStyle name="Currency 2 6 2 3 3 10" xfId="6376" xr:uid="{00000000-0005-0000-0000-0000E8180000}"/>
    <cellStyle name="Currency 2 6 2 3 3 11" xfId="6377" xr:uid="{00000000-0005-0000-0000-0000E9180000}"/>
    <cellStyle name="Currency 2 6 2 3 3 12" xfId="6378" xr:uid="{00000000-0005-0000-0000-0000EA180000}"/>
    <cellStyle name="Currency 2 6 2 3 3 13" xfId="6379" xr:uid="{00000000-0005-0000-0000-0000EB180000}"/>
    <cellStyle name="Currency 2 6 2 3 3 2" xfId="6380" xr:uid="{00000000-0005-0000-0000-0000EC180000}"/>
    <cellStyle name="Currency 2 6 2 3 3 2 10" xfId="6381" xr:uid="{00000000-0005-0000-0000-0000ED180000}"/>
    <cellStyle name="Currency 2 6 2 3 3 2 2" xfId="6382" xr:uid="{00000000-0005-0000-0000-0000EE180000}"/>
    <cellStyle name="Currency 2 6 2 3 3 2 2 2" xfId="6383" xr:uid="{00000000-0005-0000-0000-0000EF180000}"/>
    <cellStyle name="Currency 2 6 2 3 3 2 2 3" xfId="6384" xr:uid="{00000000-0005-0000-0000-0000F0180000}"/>
    <cellStyle name="Currency 2 6 2 3 3 2 3" xfId="6385" xr:uid="{00000000-0005-0000-0000-0000F1180000}"/>
    <cellStyle name="Currency 2 6 2 3 3 2 3 2" xfId="6386" xr:uid="{00000000-0005-0000-0000-0000F2180000}"/>
    <cellStyle name="Currency 2 6 2 3 3 2 3 3" xfId="6387" xr:uid="{00000000-0005-0000-0000-0000F3180000}"/>
    <cellStyle name="Currency 2 6 2 3 3 2 3 4" xfId="6388" xr:uid="{00000000-0005-0000-0000-0000F4180000}"/>
    <cellStyle name="Currency 2 6 2 3 3 2 4" xfId="6389" xr:uid="{00000000-0005-0000-0000-0000F5180000}"/>
    <cellStyle name="Currency 2 6 2 3 3 2 4 2" xfId="6390" xr:uid="{00000000-0005-0000-0000-0000F6180000}"/>
    <cellStyle name="Currency 2 6 2 3 3 2 4 2 2" xfId="6391" xr:uid="{00000000-0005-0000-0000-0000F7180000}"/>
    <cellStyle name="Currency 2 6 2 3 3 2 4 3" xfId="6392" xr:uid="{00000000-0005-0000-0000-0000F8180000}"/>
    <cellStyle name="Currency 2 6 2 3 3 2 5" xfId="6393" xr:uid="{00000000-0005-0000-0000-0000F9180000}"/>
    <cellStyle name="Currency 2 6 2 3 3 2 5 2" xfId="6394" xr:uid="{00000000-0005-0000-0000-0000FA180000}"/>
    <cellStyle name="Currency 2 6 2 3 3 2 5 2 2" xfId="6395" xr:uid="{00000000-0005-0000-0000-0000FB180000}"/>
    <cellStyle name="Currency 2 6 2 3 3 2 5 3" xfId="6396" xr:uid="{00000000-0005-0000-0000-0000FC180000}"/>
    <cellStyle name="Currency 2 6 2 3 3 2 6" xfId="6397" xr:uid="{00000000-0005-0000-0000-0000FD180000}"/>
    <cellStyle name="Currency 2 6 2 3 3 2 6 2" xfId="6398" xr:uid="{00000000-0005-0000-0000-0000FE180000}"/>
    <cellStyle name="Currency 2 6 2 3 3 2 6 2 2" xfId="6399" xr:uid="{00000000-0005-0000-0000-0000FF180000}"/>
    <cellStyle name="Currency 2 6 2 3 3 2 6 3" xfId="6400" xr:uid="{00000000-0005-0000-0000-000000190000}"/>
    <cellStyle name="Currency 2 6 2 3 3 2 7" xfId="6401" xr:uid="{00000000-0005-0000-0000-000001190000}"/>
    <cellStyle name="Currency 2 6 2 3 3 2 7 2" xfId="6402" xr:uid="{00000000-0005-0000-0000-000002190000}"/>
    <cellStyle name="Currency 2 6 2 3 3 2 8" xfId="6403" xr:uid="{00000000-0005-0000-0000-000003190000}"/>
    <cellStyle name="Currency 2 6 2 3 3 2 8 2" xfId="6404" xr:uid="{00000000-0005-0000-0000-000004190000}"/>
    <cellStyle name="Currency 2 6 2 3 3 2 9" xfId="6405" xr:uid="{00000000-0005-0000-0000-000005190000}"/>
    <cellStyle name="Currency 2 6 2 3 3 3" xfId="6406" xr:uid="{00000000-0005-0000-0000-000006190000}"/>
    <cellStyle name="Currency 2 6 2 3 3 3 2" xfId="6407" xr:uid="{00000000-0005-0000-0000-000007190000}"/>
    <cellStyle name="Currency 2 6 2 3 3 3 2 2" xfId="6408" xr:uid="{00000000-0005-0000-0000-000008190000}"/>
    <cellStyle name="Currency 2 6 2 3 3 3 2 3" xfId="6409" xr:uid="{00000000-0005-0000-0000-000009190000}"/>
    <cellStyle name="Currency 2 6 2 3 3 3 3" xfId="6410" xr:uid="{00000000-0005-0000-0000-00000A190000}"/>
    <cellStyle name="Currency 2 6 2 3 3 4" xfId="6411" xr:uid="{00000000-0005-0000-0000-00000B190000}"/>
    <cellStyle name="Currency 2 6 2 3 3 4 2" xfId="6412" xr:uid="{00000000-0005-0000-0000-00000C190000}"/>
    <cellStyle name="Currency 2 6 2 3 3 4 3" xfId="6413" xr:uid="{00000000-0005-0000-0000-00000D190000}"/>
    <cellStyle name="Currency 2 6 2 3 3 4 4" xfId="6414" xr:uid="{00000000-0005-0000-0000-00000E190000}"/>
    <cellStyle name="Currency 2 6 2 3 3 5" xfId="6415" xr:uid="{00000000-0005-0000-0000-00000F190000}"/>
    <cellStyle name="Currency 2 6 2 3 3 5 2" xfId="6416" xr:uid="{00000000-0005-0000-0000-000010190000}"/>
    <cellStyle name="Currency 2 6 2 3 3 5 2 2" xfId="6417" xr:uid="{00000000-0005-0000-0000-000011190000}"/>
    <cellStyle name="Currency 2 6 2 3 3 5 3" xfId="6418" xr:uid="{00000000-0005-0000-0000-000012190000}"/>
    <cellStyle name="Currency 2 6 2 3 3 6" xfId="6419" xr:uid="{00000000-0005-0000-0000-000013190000}"/>
    <cellStyle name="Currency 2 6 2 3 3 6 2" xfId="6420" xr:uid="{00000000-0005-0000-0000-000014190000}"/>
    <cellStyle name="Currency 2 6 2 3 3 6 2 2" xfId="6421" xr:uid="{00000000-0005-0000-0000-000015190000}"/>
    <cellStyle name="Currency 2 6 2 3 3 6 3" xfId="6422" xr:uid="{00000000-0005-0000-0000-000016190000}"/>
    <cellStyle name="Currency 2 6 2 3 3 7" xfId="6423" xr:uid="{00000000-0005-0000-0000-000017190000}"/>
    <cellStyle name="Currency 2 6 2 3 3 7 2" xfId="6424" xr:uid="{00000000-0005-0000-0000-000018190000}"/>
    <cellStyle name="Currency 2 6 2 3 3 7 2 2" xfId="6425" xr:uid="{00000000-0005-0000-0000-000019190000}"/>
    <cellStyle name="Currency 2 6 2 3 3 7 3" xfId="6426" xr:uid="{00000000-0005-0000-0000-00001A190000}"/>
    <cellStyle name="Currency 2 6 2 3 3 8" xfId="6427" xr:uid="{00000000-0005-0000-0000-00001B190000}"/>
    <cellStyle name="Currency 2 6 2 3 3 8 2" xfId="6428" xr:uid="{00000000-0005-0000-0000-00001C190000}"/>
    <cellStyle name="Currency 2 6 2 3 3 9" xfId="6429" xr:uid="{00000000-0005-0000-0000-00001D190000}"/>
    <cellStyle name="Currency 2 6 2 3 3 9 2" xfId="6430" xr:uid="{00000000-0005-0000-0000-00001E190000}"/>
    <cellStyle name="Currency 2 6 2 3 4" xfId="6431" xr:uid="{00000000-0005-0000-0000-00001F190000}"/>
    <cellStyle name="Currency 2 6 2 3 4 2" xfId="6432" xr:uid="{00000000-0005-0000-0000-000020190000}"/>
    <cellStyle name="Currency 2 6 2 3 4 2 10" xfId="6433" xr:uid="{00000000-0005-0000-0000-000021190000}"/>
    <cellStyle name="Currency 2 6 2 3 4 2 11" xfId="6434" xr:uid="{00000000-0005-0000-0000-000022190000}"/>
    <cellStyle name="Currency 2 6 2 3 4 2 2" xfId="6435" xr:uid="{00000000-0005-0000-0000-000023190000}"/>
    <cellStyle name="Currency 2 6 2 3 4 2 2 2" xfId="6436" xr:uid="{00000000-0005-0000-0000-000024190000}"/>
    <cellStyle name="Currency 2 6 2 3 4 2 2 3" xfId="6437" xr:uid="{00000000-0005-0000-0000-000025190000}"/>
    <cellStyle name="Currency 2 6 2 3 4 2 3" xfId="6438" xr:uid="{00000000-0005-0000-0000-000026190000}"/>
    <cellStyle name="Currency 2 6 2 3 4 2 3 2" xfId="6439" xr:uid="{00000000-0005-0000-0000-000027190000}"/>
    <cellStyle name="Currency 2 6 2 3 4 2 3 3" xfId="6440" xr:uid="{00000000-0005-0000-0000-000028190000}"/>
    <cellStyle name="Currency 2 6 2 3 4 2 4" xfId="6441" xr:uid="{00000000-0005-0000-0000-000029190000}"/>
    <cellStyle name="Currency 2 6 2 3 4 2 4 2" xfId="6442" xr:uid="{00000000-0005-0000-0000-00002A190000}"/>
    <cellStyle name="Currency 2 6 2 3 4 2 4 2 2" xfId="6443" xr:uid="{00000000-0005-0000-0000-00002B190000}"/>
    <cellStyle name="Currency 2 6 2 3 4 2 4 3" xfId="6444" xr:uid="{00000000-0005-0000-0000-00002C190000}"/>
    <cellStyle name="Currency 2 6 2 3 4 2 5" xfId="6445" xr:uid="{00000000-0005-0000-0000-00002D190000}"/>
    <cellStyle name="Currency 2 6 2 3 4 2 5 2" xfId="6446" xr:uid="{00000000-0005-0000-0000-00002E190000}"/>
    <cellStyle name="Currency 2 6 2 3 4 2 5 2 2" xfId="6447" xr:uid="{00000000-0005-0000-0000-00002F190000}"/>
    <cellStyle name="Currency 2 6 2 3 4 2 5 3" xfId="6448" xr:uid="{00000000-0005-0000-0000-000030190000}"/>
    <cellStyle name="Currency 2 6 2 3 4 2 6" xfId="6449" xr:uid="{00000000-0005-0000-0000-000031190000}"/>
    <cellStyle name="Currency 2 6 2 3 4 2 6 2" xfId="6450" xr:uid="{00000000-0005-0000-0000-000032190000}"/>
    <cellStyle name="Currency 2 6 2 3 4 2 6 2 2" xfId="6451" xr:uid="{00000000-0005-0000-0000-000033190000}"/>
    <cellStyle name="Currency 2 6 2 3 4 2 6 3" xfId="6452" xr:uid="{00000000-0005-0000-0000-000034190000}"/>
    <cellStyle name="Currency 2 6 2 3 4 2 7" xfId="6453" xr:uid="{00000000-0005-0000-0000-000035190000}"/>
    <cellStyle name="Currency 2 6 2 3 4 2 7 2" xfId="6454" xr:uid="{00000000-0005-0000-0000-000036190000}"/>
    <cellStyle name="Currency 2 6 2 3 4 2 8" xfId="6455" xr:uid="{00000000-0005-0000-0000-000037190000}"/>
    <cellStyle name="Currency 2 6 2 3 4 2 8 2" xfId="6456" xr:uid="{00000000-0005-0000-0000-000038190000}"/>
    <cellStyle name="Currency 2 6 2 3 4 2 9" xfId="6457" xr:uid="{00000000-0005-0000-0000-000039190000}"/>
    <cellStyle name="Currency 2 6 2 3 4 3" xfId="6458" xr:uid="{00000000-0005-0000-0000-00003A190000}"/>
    <cellStyle name="Currency 2 6 2 3 4 3 2" xfId="6459" xr:uid="{00000000-0005-0000-0000-00003B190000}"/>
    <cellStyle name="Currency 2 6 2 3 4 3 2 2" xfId="6460" xr:uid="{00000000-0005-0000-0000-00003C190000}"/>
    <cellStyle name="Currency 2 6 2 3 4 3 2 3" xfId="6461" xr:uid="{00000000-0005-0000-0000-00003D190000}"/>
    <cellStyle name="Currency 2 6 2 3 4 3 3" xfId="6462" xr:uid="{00000000-0005-0000-0000-00003E190000}"/>
    <cellStyle name="Currency 2 6 2 3 4 4" xfId="6463" xr:uid="{00000000-0005-0000-0000-00003F190000}"/>
    <cellStyle name="Currency 2 6 2 3 4 4 2" xfId="6464" xr:uid="{00000000-0005-0000-0000-000040190000}"/>
    <cellStyle name="Currency 2 6 2 3 4 4 2 2" xfId="6465" xr:uid="{00000000-0005-0000-0000-000041190000}"/>
    <cellStyle name="Currency 2 6 2 3 4 4 3" xfId="6466" xr:uid="{00000000-0005-0000-0000-000042190000}"/>
    <cellStyle name="Currency 2 6 2 3 4 4 4" xfId="6467" xr:uid="{00000000-0005-0000-0000-000043190000}"/>
    <cellStyle name="Currency 2 6 2 3 4 5" xfId="6468" xr:uid="{00000000-0005-0000-0000-000044190000}"/>
    <cellStyle name="Currency 2 6 2 3 4 5 2" xfId="6469" xr:uid="{00000000-0005-0000-0000-000045190000}"/>
    <cellStyle name="Currency 2 6 2 3 4 5 2 2" xfId="6470" xr:uid="{00000000-0005-0000-0000-000046190000}"/>
    <cellStyle name="Currency 2 6 2 3 4 5 3" xfId="6471" xr:uid="{00000000-0005-0000-0000-000047190000}"/>
    <cellStyle name="Currency 2 6 2 3 4 6" xfId="6472" xr:uid="{00000000-0005-0000-0000-000048190000}"/>
    <cellStyle name="Currency 2 6 2 3 4 7" xfId="6473" xr:uid="{00000000-0005-0000-0000-000049190000}"/>
    <cellStyle name="Currency 2 6 2 3 5" xfId="6474" xr:uid="{00000000-0005-0000-0000-00004A190000}"/>
    <cellStyle name="Currency 2 6 2 3 5 10" xfId="6475" xr:uid="{00000000-0005-0000-0000-00004B190000}"/>
    <cellStyle name="Currency 2 6 2 3 5 2" xfId="6476" xr:uid="{00000000-0005-0000-0000-00004C190000}"/>
    <cellStyle name="Currency 2 6 2 3 5 2 2" xfId="6477" xr:uid="{00000000-0005-0000-0000-00004D190000}"/>
    <cellStyle name="Currency 2 6 2 3 5 2 3" xfId="6478" xr:uid="{00000000-0005-0000-0000-00004E190000}"/>
    <cellStyle name="Currency 2 6 2 3 5 3" xfId="6479" xr:uid="{00000000-0005-0000-0000-00004F190000}"/>
    <cellStyle name="Currency 2 6 2 3 5 3 2" xfId="6480" xr:uid="{00000000-0005-0000-0000-000050190000}"/>
    <cellStyle name="Currency 2 6 2 3 5 3 3" xfId="6481" xr:uid="{00000000-0005-0000-0000-000051190000}"/>
    <cellStyle name="Currency 2 6 2 3 5 4" xfId="6482" xr:uid="{00000000-0005-0000-0000-000052190000}"/>
    <cellStyle name="Currency 2 6 2 3 5 4 2" xfId="6483" xr:uid="{00000000-0005-0000-0000-000053190000}"/>
    <cellStyle name="Currency 2 6 2 3 5 4 2 2" xfId="6484" xr:uid="{00000000-0005-0000-0000-000054190000}"/>
    <cellStyle name="Currency 2 6 2 3 5 4 3" xfId="6485" xr:uid="{00000000-0005-0000-0000-000055190000}"/>
    <cellStyle name="Currency 2 6 2 3 5 5" xfId="6486" xr:uid="{00000000-0005-0000-0000-000056190000}"/>
    <cellStyle name="Currency 2 6 2 3 5 5 2" xfId="6487" xr:uid="{00000000-0005-0000-0000-000057190000}"/>
    <cellStyle name="Currency 2 6 2 3 5 5 2 2" xfId="6488" xr:uid="{00000000-0005-0000-0000-000058190000}"/>
    <cellStyle name="Currency 2 6 2 3 5 5 3" xfId="6489" xr:uid="{00000000-0005-0000-0000-000059190000}"/>
    <cellStyle name="Currency 2 6 2 3 5 6" xfId="6490" xr:uid="{00000000-0005-0000-0000-00005A190000}"/>
    <cellStyle name="Currency 2 6 2 3 5 6 2" xfId="6491" xr:uid="{00000000-0005-0000-0000-00005B190000}"/>
    <cellStyle name="Currency 2 6 2 3 5 6 2 2" xfId="6492" xr:uid="{00000000-0005-0000-0000-00005C190000}"/>
    <cellStyle name="Currency 2 6 2 3 5 6 3" xfId="6493" xr:uid="{00000000-0005-0000-0000-00005D190000}"/>
    <cellStyle name="Currency 2 6 2 3 5 7" xfId="6494" xr:uid="{00000000-0005-0000-0000-00005E190000}"/>
    <cellStyle name="Currency 2 6 2 3 5 7 2" xfId="6495" xr:uid="{00000000-0005-0000-0000-00005F190000}"/>
    <cellStyle name="Currency 2 6 2 3 5 8" xfId="6496" xr:uid="{00000000-0005-0000-0000-000060190000}"/>
    <cellStyle name="Currency 2 6 2 3 5 8 2" xfId="6497" xr:uid="{00000000-0005-0000-0000-000061190000}"/>
    <cellStyle name="Currency 2 6 2 3 5 9" xfId="6498" xr:uid="{00000000-0005-0000-0000-000062190000}"/>
    <cellStyle name="Currency 2 6 2 3 6" xfId="6499" xr:uid="{00000000-0005-0000-0000-000063190000}"/>
    <cellStyle name="Currency 2 6 2 3 6 10" xfId="6500" xr:uid="{00000000-0005-0000-0000-000064190000}"/>
    <cellStyle name="Currency 2 6 2 3 6 11" xfId="6501" xr:uid="{00000000-0005-0000-0000-000065190000}"/>
    <cellStyle name="Currency 2 6 2 3 6 12" xfId="6502" xr:uid="{00000000-0005-0000-0000-000066190000}"/>
    <cellStyle name="Currency 2 6 2 3 6 2" xfId="6503" xr:uid="{00000000-0005-0000-0000-000067190000}"/>
    <cellStyle name="Currency 2 6 2 3 6 2 2" xfId="6504" xr:uid="{00000000-0005-0000-0000-000068190000}"/>
    <cellStyle name="Currency 2 6 2 3 6 2 3" xfId="6505" xr:uid="{00000000-0005-0000-0000-000069190000}"/>
    <cellStyle name="Currency 2 6 2 3 6 3" xfId="6506" xr:uid="{00000000-0005-0000-0000-00006A190000}"/>
    <cellStyle name="Currency 2 6 2 3 6 3 2" xfId="6507" xr:uid="{00000000-0005-0000-0000-00006B190000}"/>
    <cellStyle name="Currency 2 6 2 3 6 3 3" xfId="6508" xr:uid="{00000000-0005-0000-0000-00006C190000}"/>
    <cellStyle name="Currency 2 6 2 3 6 4" xfId="6509" xr:uid="{00000000-0005-0000-0000-00006D190000}"/>
    <cellStyle name="Currency 2 6 2 3 6 5" xfId="6510" xr:uid="{00000000-0005-0000-0000-00006E190000}"/>
    <cellStyle name="Currency 2 6 2 3 6 5 2" xfId="6511" xr:uid="{00000000-0005-0000-0000-00006F190000}"/>
    <cellStyle name="Currency 2 6 2 3 6 5 2 2" xfId="6512" xr:uid="{00000000-0005-0000-0000-000070190000}"/>
    <cellStyle name="Currency 2 6 2 3 6 5 3" xfId="6513" xr:uid="{00000000-0005-0000-0000-000071190000}"/>
    <cellStyle name="Currency 2 6 2 3 6 6" xfId="6514" xr:uid="{00000000-0005-0000-0000-000072190000}"/>
    <cellStyle name="Currency 2 6 2 3 6 6 2" xfId="6515" xr:uid="{00000000-0005-0000-0000-000073190000}"/>
    <cellStyle name="Currency 2 6 2 3 6 6 2 2" xfId="6516" xr:uid="{00000000-0005-0000-0000-000074190000}"/>
    <cellStyle name="Currency 2 6 2 3 6 6 3" xfId="6517" xr:uid="{00000000-0005-0000-0000-000075190000}"/>
    <cellStyle name="Currency 2 6 2 3 6 7" xfId="6518" xr:uid="{00000000-0005-0000-0000-000076190000}"/>
    <cellStyle name="Currency 2 6 2 3 6 7 2" xfId="6519" xr:uid="{00000000-0005-0000-0000-000077190000}"/>
    <cellStyle name="Currency 2 6 2 3 6 7 2 2" xfId="6520" xr:uid="{00000000-0005-0000-0000-000078190000}"/>
    <cellStyle name="Currency 2 6 2 3 6 7 3" xfId="6521" xr:uid="{00000000-0005-0000-0000-000079190000}"/>
    <cellStyle name="Currency 2 6 2 3 6 8" xfId="6522" xr:uid="{00000000-0005-0000-0000-00007A190000}"/>
    <cellStyle name="Currency 2 6 2 3 6 8 2" xfId="6523" xr:uid="{00000000-0005-0000-0000-00007B190000}"/>
    <cellStyle name="Currency 2 6 2 3 6 9" xfId="6524" xr:uid="{00000000-0005-0000-0000-00007C190000}"/>
    <cellStyle name="Currency 2 6 2 3 6 9 2" xfId="6525" xr:uid="{00000000-0005-0000-0000-00007D190000}"/>
    <cellStyle name="Currency 2 6 2 3 7" xfId="6526" xr:uid="{00000000-0005-0000-0000-00007E190000}"/>
    <cellStyle name="Currency 2 6 2 3 7 2" xfId="6527" xr:uid="{00000000-0005-0000-0000-00007F190000}"/>
    <cellStyle name="Currency 2 6 2 3 7 3" xfId="6528" xr:uid="{00000000-0005-0000-0000-000080190000}"/>
    <cellStyle name="Currency 2 6 2 3 8" xfId="6529" xr:uid="{00000000-0005-0000-0000-000081190000}"/>
    <cellStyle name="Currency 2 6 2 3 8 2" xfId="6530" xr:uid="{00000000-0005-0000-0000-000082190000}"/>
    <cellStyle name="Currency 2 6 2 3 8 2 2" xfId="6531" xr:uid="{00000000-0005-0000-0000-000083190000}"/>
    <cellStyle name="Currency 2 6 2 3 8 3" xfId="6532" xr:uid="{00000000-0005-0000-0000-000084190000}"/>
    <cellStyle name="Currency 2 6 2 3 8 4" xfId="6533" xr:uid="{00000000-0005-0000-0000-000085190000}"/>
    <cellStyle name="Currency 2 6 2 3 9" xfId="6534" xr:uid="{00000000-0005-0000-0000-000086190000}"/>
    <cellStyle name="Currency 2 6 2 3 9 2" xfId="6535" xr:uid="{00000000-0005-0000-0000-000087190000}"/>
    <cellStyle name="Currency 2 6 2 3 9 2 2" xfId="6536" xr:uid="{00000000-0005-0000-0000-000088190000}"/>
    <cellStyle name="Currency 2 6 2 3 9 3" xfId="6537" xr:uid="{00000000-0005-0000-0000-000089190000}"/>
    <cellStyle name="Currency 2 6 2 4" xfId="6538" xr:uid="{00000000-0005-0000-0000-00008A190000}"/>
    <cellStyle name="Currency 2 6 2 4 2" xfId="6539" xr:uid="{00000000-0005-0000-0000-00008B190000}"/>
    <cellStyle name="Currency 2 6 2 4 2 10" xfId="6540" xr:uid="{00000000-0005-0000-0000-00008C190000}"/>
    <cellStyle name="Currency 2 6 2 4 2 2" xfId="6541" xr:uid="{00000000-0005-0000-0000-00008D190000}"/>
    <cellStyle name="Currency 2 6 2 4 2 2 2" xfId="6542" xr:uid="{00000000-0005-0000-0000-00008E190000}"/>
    <cellStyle name="Currency 2 6 2 4 2 2 3" xfId="6543" xr:uid="{00000000-0005-0000-0000-00008F190000}"/>
    <cellStyle name="Currency 2 6 2 4 2 3" xfId="6544" xr:uid="{00000000-0005-0000-0000-000090190000}"/>
    <cellStyle name="Currency 2 6 2 4 2 3 2" xfId="6545" xr:uid="{00000000-0005-0000-0000-000091190000}"/>
    <cellStyle name="Currency 2 6 2 4 2 3 3" xfId="6546" xr:uid="{00000000-0005-0000-0000-000092190000}"/>
    <cellStyle name="Currency 2 6 2 4 2 4" xfId="6547" xr:uid="{00000000-0005-0000-0000-000093190000}"/>
    <cellStyle name="Currency 2 6 2 4 2 4 2" xfId="6548" xr:uid="{00000000-0005-0000-0000-000094190000}"/>
    <cellStyle name="Currency 2 6 2 4 2 4 2 2" xfId="6549" xr:uid="{00000000-0005-0000-0000-000095190000}"/>
    <cellStyle name="Currency 2 6 2 4 2 4 3" xfId="6550" xr:uid="{00000000-0005-0000-0000-000096190000}"/>
    <cellStyle name="Currency 2 6 2 4 2 5" xfId="6551" xr:uid="{00000000-0005-0000-0000-000097190000}"/>
    <cellStyle name="Currency 2 6 2 4 2 5 2" xfId="6552" xr:uid="{00000000-0005-0000-0000-000098190000}"/>
    <cellStyle name="Currency 2 6 2 4 2 5 2 2" xfId="6553" xr:uid="{00000000-0005-0000-0000-000099190000}"/>
    <cellStyle name="Currency 2 6 2 4 2 5 3" xfId="6554" xr:uid="{00000000-0005-0000-0000-00009A190000}"/>
    <cellStyle name="Currency 2 6 2 4 2 6" xfId="6555" xr:uid="{00000000-0005-0000-0000-00009B190000}"/>
    <cellStyle name="Currency 2 6 2 4 2 6 2" xfId="6556" xr:uid="{00000000-0005-0000-0000-00009C190000}"/>
    <cellStyle name="Currency 2 6 2 4 2 6 2 2" xfId="6557" xr:uid="{00000000-0005-0000-0000-00009D190000}"/>
    <cellStyle name="Currency 2 6 2 4 2 6 3" xfId="6558" xr:uid="{00000000-0005-0000-0000-00009E190000}"/>
    <cellStyle name="Currency 2 6 2 4 2 7" xfId="6559" xr:uid="{00000000-0005-0000-0000-00009F190000}"/>
    <cellStyle name="Currency 2 6 2 4 2 7 2" xfId="6560" xr:uid="{00000000-0005-0000-0000-0000A0190000}"/>
    <cellStyle name="Currency 2 6 2 4 2 8" xfId="6561" xr:uid="{00000000-0005-0000-0000-0000A1190000}"/>
    <cellStyle name="Currency 2 6 2 4 2 8 2" xfId="6562" xr:uid="{00000000-0005-0000-0000-0000A2190000}"/>
    <cellStyle name="Currency 2 6 2 4 2 9" xfId="6563" xr:uid="{00000000-0005-0000-0000-0000A3190000}"/>
    <cellStyle name="Currency 2 6 2 4 3" xfId="6564" xr:uid="{00000000-0005-0000-0000-0000A4190000}"/>
    <cellStyle name="Currency 2 6 2 4 3 10" xfId="6565" xr:uid="{00000000-0005-0000-0000-0000A5190000}"/>
    <cellStyle name="Currency 2 6 2 4 3 2" xfId="6566" xr:uid="{00000000-0005-0000-0000-0000A6190000}"/>
    <cellStyle name="Currency 2 6 2 4 3 2 2" xfId="6567" xr:uid="{00000000-0005-0000-0000-0000A7190000}"/>
    <cellStyle name="Currency 2 6 2 4 3 2 3" xfId="6568" xr:uid="{00000000-0005-0000-0000-0000A8190000}"/>
    <cellStyle name="Currency 2 6 2 4 3 3" xfId="6569" xr:uid="{00000000-0005-0000-0000-0000A9190000}"/>
    <cellStyle name="Currency 2 6 2 4 3 3 2" xfId="6570" xr:uid="{00000000-0005-0000-0000-0000AA190000}"/>
    <cellStyle name="Currency 2 6 2 4 3 3 3" xfId="6571" xr:uid="{00000000-0005-0000-0000-0000AB190000}"/>
    <cellStyle name="Currency 2 6 2 4 3 4" xfId="6572" xr:uid="{00000000-0005-0000-0000-0000AC190000}"/>
    <cellStyle name="Currency 2 6 2 4 3 4 2" xfId="6573" xr:uid="{00000000-0005-0000-0000-0000AD190000}"/>
    <cellStyle name="Currency 2 6 2 4 3 4 2 2" xfId="6574" xr:uid="{00000000-0005-0000-0000-0000AE190000}"/>
    <cellStyle name="Currency 2 6 2 4 3 4 3" xfId="6575" xr:uid="{00000000-0005-0000-0000-0000AF190000}"/>
    <cellStyle name="Currency 2 6 2 4 3 5" xfId="6576" xr:uid="{00000000-0005-0000-0000-0000B0190000}"/>
    <cellStyle name="Currency 2 6 2 4 3 5 2" xfId="6577" xr:uid="{00000000-0005-0000-0000-0000B1190000}"/>
    <cellStyle name="Currency 2 6 2 4 3 5 2 2" xfId="6578" xr:uid="{00000000-0005-0000-0000-0000B2190000}"/>
    <cellStyle name="Currency 2 6 2 4 3 5 3" xfId="6579" xr:uid="{00000000-0005-0000-0000-0000B3190000}"/>
    <cellStyle name="Currency 2 6 2 4 3 6" xfId="6580" xr:uid="{00000000-0005-0000-0000-0000B4190000}"/>
    <cellStyle name="Currency 2 6 2 4 3 6 2" xfId="6581" xr:uid="{00000000-0005-0000-0000-0000B5190000}"/>
    <cellStyle name="Currency 2 6 2 4 3 6 2 2" xfId="6582" xr:uid="{00000000-0005-0000-0000-0000B6190000}"/>
    <cellStyle name="Currency 2 6 2 4 3 6 3" xfId="6583" xr:uid="{00000000-0005-0000-0000-0000B7190000}"/>
    <cellStyle name="Currency 2 6 2 4 3 7" xfId="6584" xr:uid="{00000000-0005-0000-0000-0000B8190000}"/>
    <cellStyle name="Currency 2 6 2 4 3 7 2" xfId="6585" xr:uid="{00000000-0005-0000-0000-0000B9190000}"/>
    <cellStyle name="Currency 2 6 2 4 3 8" xfId="6586" xr:uid="{00000000-0005-0000-0000-0000BA190000}"/>
    <cellStyle name="Currency 2 6 2 4 3 8 2" xfId="6587" xr:uid="{00000000-0005-0000-0000-0000BB190000}"/>
    <cellStyle name="Currency 2 6 2 4 3 9" xfId="6588" xr:uid="{00000000-0005-0000-0000-0000BC190000}"/>
    <cellStyle name="Currency 2 6 2 4 4" xfId="6589" xr:uid="{00000000-0005-0000-0000-0000BD190000}"/>
    <cellStyle name="Currency 2 6 2 4 4 10" xfId="6590" xr:uid="{00000000-0005-0000-0000-0000BE190000}"/>
    <cellStyle name="Currency 2 6 2 4 4 2" xfId="6591" xr:uid="{00000000-0005-0000-0000-0000BF190000}"/>
    <cellStyle name="Currency 2 6 2 4 4 3" xfId="6592" xr:uid="{00000000-0005-0000-0000-0000C0190000}"/>
    <cellStyle name="Currency 2 6 2 4 4 3 2" xfId="6593" xr:uid="{00000000-0005-0000-0000-0000C1190000}"/>
    <cellStyle name="Currency 2 6 2 4 4 3 2 2" xfId="6594" xr:uid="{00000000-0005-0000-0000-0000C2190000}"/>
    <cellStyle name="Currency 2 6 2 4 4 3 3" xfId="6595" xr:uid="{00000000-0005-0000-0000-0000C3190000}"/>
    <cellStyle name="Currency 2 6 2 4 4 4" xfId="6596" xr:uid="{00000000-0005-0000-0000-0000C4190000}"/>
    <cellStyle name="Currency 2 6 2 4 4 4 2" xfId="6597" xr:uid="{00000000-0005-0000-0000-0000C5190000}"/>
    <cellStyle name="Currency 2 6 2 4 4 4 2 2" xfId="6598" xr:uid="{00000000-0005-0000-0000-0000C6190000}"/>
    <cellStyle name="Currency 2 6 2 4 4 4 3" xfId="6599" xr:uid="{00000000-0005-0000-0000-0000C7190000}"/>
    <cellStyle name="Currency 2 6 2 4 4 5" xfId="6600" xr:uid="{00000000-0005-0000-0000-0000C8190000}"/>
    <cellStyle name="Currency 2 6 2 4 4 5 2" xfId="6601" xr:uid="{00000000-0005-0000-0000-0000C9190000}"/>
    <cellStyle name="Currency 2 6 2 4 4 5 2 2" xfId="6602" xr:uid="{00000000-0005-0000-0000-0000CA190000}"/>
    <cellStyle name="Currency 2 6 2 4 4 5 3" xfId="6603" xr:uid="{00000000-0005-0000-0000-0000CB190000}"/>
    <cellStyle name="Currency 2 6 2 4 4 6" xfId="6604" xr:uid="{00000000-0005-0000-0000-0000CC190000}"/>
    <cellStyle name="Currency 2 6 2 4 4 6 2" xfId="6605" xr:uid="{00000000-0005-0000-0000-0000CD190000}"/>
    <cellStyle name="Currency 2 6 2 4 4 7" xfId="6606" xr:uid="{00000000-0005-0000-0000-0000CE190000}"/>
    <cellStyle name="Currency 2 6 2 4 4 7 2" xfId="6607" xr:uid="{00000000-0005-0000-0000-0000CF190000}"/>
    <cellStyle name="Currency 2 6 2 4 4 8" xfId="6608" xr:uid="{00000000-0005-0000-0000-0000D0190000}"/>
    <cellStyle name="Currency 2 6 2 4 4 9" xfId="6609" xr:uid="{00000000-0005-0000-0000-0000D1190000}"/>
    <cellStyle name="Currency 2 6 2 4 5" xfId="6610" xr:uid="{00000000-0005-0000-0000-0000D2190000}"/>
    <cellStyle name="Currency 2 6 2 4 5 2" xfId="6611" xr:uid="{00000000-0005-0000-0000-0000D3190000}"/>
    <cellStyle name="Currency 2 6 2 4 5 3" xfId="6612" xr:uid="{00000000-0005-0000-0000-0000D4190000}"/>
    <cellStyle name="Currency 2 6 2 4 5 4" xfId="6613" xr:uid="{00000000-0005-0000-0000-0000D5190000}"/>
    <cellStyle name="Currency 2 6 2 4 6" xfId="6614" xr:uid="{00000000-0005-0000-0000-0000D6190000}"/>
    <cellStyle name="Currency 2 6 2 4 6 2" xfId="6615" xr:uid="{00000000-0005-0000-0000-0000D7190000}"/>
    <cellStyle name="Currency 2 6 2 4 6 2 2" xfId="6616" xr:uid="{00000000-0005-0000-0000-0000D8190000}"/>
    <cellStyle name="Currency 2 6 2 4 6 2 2 2" xfId="6617" xr:uid="{00000000-0005-0000-0000-0000D9190000}"/>
    <cellStyle name="Currency 2 6 2 4 6 2 3" xfId="6618" xr:uid="{00000000-0005-0000-0000-0000DA190000}"/>
    <cellStyle name="Currency 2 6 2 4 6 3" xfId="6619" xr:uid="{00000000-0005-0000-0000-0000DB190000}"/>
    <cellStyle name="Currency 2 6 2 4 6 3 2" xfId="6620" xr:uid="{00000000-0005-0000-0000-0000DC190000}"/>
    <cellStyle name="Currency 2 6 2 4 6 3 2 2" xfId="6621" xr:uid="{00000000-0005-0000-0000-0000DD190000}"/>
    <cellStyle name="Currency 2 6 2 4 6 3 3" xfId="6622" xr:uid="{00000000-0005-0000-0000-0000DE190000}"/>
    <cellStyle name="Currency 2 6 2 4 6 4" xfId="6623" xr:uid="{00000000-0005-0000-0000-0000DF190000}"/>
    <cellStyle name="Currency 2 6 2 4 6 4 2" xfId="6624" xr:uid="{00000000-0005-0000-0000-0000E0190000}"/>
    <cellStyle name="Currency 2 6 2 4 6 4 2 2" xfId="6625" xr:uid="{00000000-0005-0000-0000-0000E1190000}"/>
    <cellStyle name="Currency 2 6 2 4 6 4 3" xfId="6626" xr:uid="{00000000-0005-0000-0000-0000E2190000}"/>
    <cellStyle name="Currency 2 6 2 4 6 5" xfId="6627" xr:uid="{00000000-0005-0000-0000-0000E3190000}"/>
    <cellStyle name="Currency 2 6 2 4 6 5 2" xfId="6628" xr:uid="{00000000-0005-0000-0000-0000E4190000}"/>
    <cellStyle name="Currency 2 6 2 4 6 6" xfId="6629" xr:uid="{00000000-0005-0000-0000-0000E5190000}"/>
    <cellStyle name="Currency 2 6 2 4 6 6 2" xfId="6630" xr:uid="{00000000-0005-0000-0000-0000E6190000}"/>
    <cellStyle name="Currency 2 6 2 4 6 7" xfId="6631" xr:uid="{00000000-0005-0000-0000-0000E7190000}"/>
    <cellStyle name="Currency 2 6 2 4 7" xfId="6632" xr:uid="{00000000-0005-0000-0000-0000E8190000}"/>
    <cellStyle name="Currency 2 6 2 4 7 2" xfId="6633" xr:uid="{00000000-0005-0000-0000-0000E9190000}"/>
    <cellStyle name="Currency 2 6 2 4 7 2 2" xfId="6634" xr:uid="{00000000-0005-0000-0000-0000EA190000}"/>
    <cellStyle name="Currency 2 6 2 4 7 3" xfId="6635" xr:uid="{00000000-0005-0000-0000-0000EB190000}"/>
    <cellStyle name="Currency 2 6 2 4 8" xfId="6636" xr:uid="{00000000-0005-0000-0000-0000EC190000}"/>
    <cellStyle name="Currency 2 6 2 4 8 2" xfId="6637" xr:uid="{00000000-0005-0000-0000-0000ED190000}"/>
    <cellStyle name="Currency 2 6 2 4 8 2 2" xfId="6638" xr:uid="{00000000-0005-0000-0000-0000EE190000}"/>
    <cellStyle name="Currency 2 6 2 4 8 3" xfId="6639" xr:uid="{00000000-0005-0000-0000-0000EF190000}"/>
    <cellStyle name="Currency 2 6 2 4 9" xfId="6640" xr:uid="{00000000-0005-0000-0000-0000F0190000}"/>
    <cellStyle name="Currency 2 6 2 5" xfId="6641" xr:uid="{00000000-0005-0000-0000-0000F1190000}"/>
    <cellStyle name="Currency 2 6 2 5 10" xfId="6642" xr:uid="{00000000-0005-0000-0000-0000F2190000}"/>
    <cellStyle name="Currency 2 6 2 5 11" xfId="6643" xr:uid="{00000000-0005-0000-0000-0000F3190000}"/>
    <cellStyle name="Currency 2 6 2 5 12" xfId="6644" xr:uid="{00000000-0005-0000-0000-0000F4190000}"/>
    <cellStyle name="Currency 2 6 2 5 13" xfId="6645" xr:uid="{00000000-0005-0000-0000-0000F5190000}"/>
    <cellStyle name="Currency 2 6 2 5 2" xfId="6646" xr:uid="{00000000-0005-0000-0000-0000F6190000}"/>
    <cellStyle name="Currency 2 6 2 5 2 10" xfId="6647" xr:uid="{00000000-0005-0000-0000-0000F7190000}"/>
    <cellStyle name="Currency 2 6 2 5 2 2" xfId="6648" xr:uid="{00000000-0005-0000-0000-0000F8190000}"/>
    <cellStyle name="Currency 2 6 2 5 2 2 2" xfId="6649" xr:uid="{00000000-0005-0000-0000-0000F9190000}"/>
    <cellStyle name="Currency 2 6 2 5 2 2 3" xfId="6650" xr:uid="{00000000-0005-0000-0000-0000FA190000}"/>
    <cellStyle name="Currency 2 6 2 5 2 3" xfId="6651" xr:uid="{00000000-0005-0000-0000-0000FB190000}"/>
    <cellStyle name="Currency 2 6 2 5 2 3 2" xfId="6652" xr:uid="{00000000-0005-0000-0000-0000FC190000}"/>
    <cellStyle name="Currency 2 6 2 5 2 3 3" xfId="6653" xr:uid="{00000000-0005-0000-0000-0000FD190000}"/>
    <cellStyle name="Currency 2 6 2 5 2 3 4" xfId="6654" xr:uid="{00000000-0005-0000-0000-0000FE190000}"/>
    <cellStyle name="Currency 2 6 2 5 2 4" xfId="6655" xr:uid="{00000000-0005-0000-0000-0000FF190000}"/>
    <cellStyle name="Currency 2 6 2 5 2 4 2" xfId="6656" xr:uid="{00000000-0005-0000-0000-0000001A0000}"/>
    <cellStyle name="Currency 2 6 2 5 2 4 2 2" xfId="6657" xr:uid="{00000000-0005-0000-0000-0000011A0000}"/>
    <cellStyle name="Currency 2 6 2 5 2 4 3" xfId="6658" xr:uid="{00000000-0005-0000-0000-0000021A0000}"/>
    <cellStyle name="Currency 2 6 2 5 2 5" xfId="6659" xr:uid="{00000000-0005-0000-0000-0000031A0000}"/>
    <cellStyle name="Currency 2 6 2 5 2 5 2" xfId="6660" xr:uid="{00000000-0005-0000-0000-0000041A0000}"/>
    <cellStyle name="Currency 2 6 2 5 2 5 2 2" xfId="6661" xr:uid="{00000000-0005-0000-0000-0000051A0000}"/>
    <cellStyle name="Currency 2 6 2 5 2 5 3" xfId="6662" xr:uid="{00000000-0005-0000-0000-0000061A0000}"/>
    <cellStyle name="Currency 2 6 2 5 2 6" xfId="6663" xr:uid="{00000000-0005-0000-0000-0000071A0000}"/>
    <cellStyle name="Currency 2 6 2 5 2 6 2" xfId="6664" xr:uid="{00000000-0005-0000-0000-0000081A0000}"/>
    <cellStyle name="Currency 2 6 2 5 2 6 2 2" xfId="6665" xr:uid="{00000000-0005-0000-0000-0000091A0000}"/>
    <cellStyle name="Currency 2 6 2 5 2 6 3" xfId="6666" xr:uid="{00000000-0005-0000-0000-00000A1A0000}"/>
    <cellStyle name="Currency 2 6 2 5 2 7" xfId="6667" xr:uid="{00000000-0005-0000-0000-00000B1A0000}"/>
    <cellStyle name="Currency 2 6 2 5 2 7 2" xfId="6668" xr:uid="{00000000-0005-0000-0000-00000C1A0000}"/>
    <cellStyle name="Currency 2 6 2 5 2 8" xfId="6669" xr:uid="{00000000-0005-0000-0000-00000D1A0000}"/>
    <cellStyle name="Currency 2 6 2 5 2 8 2" xfId="6670" xr:uid="{00000000-0005-0000-0000-00000E1A0000}"/>
    <cellStyle name="Currency 2 6 2 5 2 9" xfId="6671" xr:uid="{00000000-0005-0000-0000-00000F1A0000}"/>
    <cellStyle name="Currency 2 6 2 5 3" xfId="6672" xr:uid="{00000000-0005-0000-0000-0000101A0000}"/>
    <cellStyle name="Currency 2 6 2 5 3 2" xfId="6673" xr:uid="{00000000-0005-0000-0000-0000111A0000}"/>
    <cellStyle name="Currency 2 6 2 5 3 2 2" xfId="6674" xr:uid="{00000000-0005-0000-0000-0000121A0000}"/>
    <cellStyle name="Currency 2 6 2 5 3 2 3" xfId="6675" xr:uid="{00000000-0005-0000-0000-0000131A0000}"/>
    <cellStyle name="Currency 2 6 2 5 3 3" xfId="6676" xr:uid="{00000000-0005-0000-0000-0000141A0000}"/>
    <cellStyle name="Currency 2 6 2 5 4" xfId="6677" xr:uid="{00000000-0005-0000-0000-0000151A0000}"/>
    <cellStyle name="Currency 2 6 2 5 4 2" xfId="6678" xr:uid="{00000000-0005-0000-0000-0000161A0000}"/>
    <cellStyle name="Currency 2 6 2 5 4 3" xfId="6679" xr:uid="{00000000-0005-0000-0000-0000171A0000}"/>
    <cellStyle name="Currency 2 6 2 5 4 4" xfId="6680" xr:uid="{00000000-0005-0000-0000-0000181A0000}"/>
    <cellStyle name="Currency 2 6 2 5 5" xfId="6681" xr:uid="{00000000-0005-0000-0000-0000191A0000}"/>
    <cellStyle name="Currency 2 6 2 5 5 2" xfId="6682" xr:uid="{00000000-0005-0000-0000-00001A1A0000}"/>
    <cellStyle name="Currency 2 6 2 5 5 2 2" xfId="6683" xr:uid="{00000000-0005-0000-0000-00001B1A0000}"/>
    <cellStyle name="Currency 2 6 2 5 5 3" xfId="6684" xr:uid="{00000000-0005-0000-0000-00001C1A0000}"/>
    <cellStyle name="Currency 2 6 2 5 6" xfId="6685" xr:uid="{00000000-0005-0000-0000-00001D1A0000}"/>
    <cellStyle name="Currency 2 6 2 5 6 2" xfId="6686" xr:uid="{00000000-0005-0000-0000-00001E1A0000}"/>
    <cellStyle name="Currency 2 6 2 5 6 2 2" xfId="6687" xr:uid="{00000000-0005-0000-0000-00001F1A0000}"/>
    <cellStyle name="Currency 2 6 2 5 6 3" xfId="6688" xr:uid="{00000000-0005-0000-0000-0000201A0000}"/>
    <cellStyle name="Currency 2 6 2 5 7" xfId="6689" xr:uid="{00000000-0005-0000-0000-0000211A0000}"/>
    <cellStyle name="Currency 2 6 2 5 7 2" xfId="6690" xr:uid="{00000000-0005-0000-0000-0000221A0000}"/>
    <cellStyle name="Currency 2 6 2 5 7 2 2" xfId="6691" xr:uid="{00000000-0005-0000-0000-0000231A0000}"/>
    <cellStyle name="Currency 2 6 2 5 7 3" xfId="6692" xr:uid="{00000000-0005-0000-0000-0000241A0000}"/>
    <cellStyle name="Currency 2 6 2 5 8" xfId="6693" xr:uid="{00000000-0005-0000-0000-0000251A0000}"/>
    <cellStyle name="Currency 2 6 2 5 8 2" xfId="6694" xr:uid="{00000000-0005-0000-0000-0000261A0000}"/>
    <cellStyle name="Currency 2 6 2 5 9" xfId="6695" xr:uid="{00000000-0005-0000-0000-0000271A0000}"/>
    <cellStyle name="Currency 2 6 2 5 9 2" xfId="6696" xr:uid="{00000000-0005-0000-0000-0000281A0000}"/>
    <cellStyle name="Currency 2 6 2 6" xfId="6697" xr:uid="{00000000-0005-0000-0000-0000291A0000}"/>
    <cellStyle name="Currency 2 6 2 6 2" xfId="6698" xr:uid="{00000000-0005-0000-0000-00002A1A0000}"/>
    <cellStyle name="Currency 2 6 2 6 2 10" xfId="6699" xr:uid="{00000000-0005-0000-0000-00002B1A0000}"/>
    <cellStyle name="Currency 2 6 2 6 2 11" xfId="6700" xr:uid="{00000000-0005-0000-0000-00002C1A0000}"/>
    <cellStyle name="Currency 2 6 2 6 2 2" xfId="6701" xr:uid="{00000000-0005-0000-0000-00002D1A0000}"/>
    <cellStyle name="Currency 2 6 2 6 2 2 2" xfId="6702" xr:uid="{00000000-0005-0000-0000-00002E1A0000}"/>
    <cellStyle name="Currency 2 6 2 6 2 2 3" xfId="6703" xr:uid="{00000000-0005-0000-0000-00002F1A0000}"/>
    <cellStyle name="Currency 2 6 2 6 2 3" xfId="6704" xr:uid="{00000000-0005-0000-0000-0000301A0000}"/>
    <cellStyle name="Currency 2 6 2 6 2 3 2" xfId="6705" xr:uid="{00000000-0005-0000-0000-0000311A0000}"/>
    <cellStyle name="Currency 2 6 2 6 2 3 3" xfId="6706" xr:uid="{00000000-0005-0000-0000-0000321A0000}"/>
    <cellStyle name="Currency 2 6 2 6 2 4" xfId="6707" xr:uid="{00000000-0005-0000-0000-0000331A0000}"/>
    <cellStyle name="Currency 2 6 2 6 2 4 2" xfId="6708" xr:uid="{00000000-0005-0000-0000-0000341A0000}"/>
    <cellStyle name="Currency 2 6 2 6 2 4 2 2" xfId="6709" xr:uid="{00000000-0005-0000-0000-0000351A0000}"/>
    <cellStyle name="Currency 2 6 2 6 2 4 3" xfId="6710" xr:uid="{00000000-0005-0000-0000-0000361A0000}"/>
    <cellStyle name="Currency 2 6 2 6 2 5" xfId="6711" xr:uid="{00000000-0005-0000-0000-0000371A0000}"/>
    <cellStyle name="Currency 2 6 2 6 2 5 2" xfId="6712" xr:uid="{00000000-0005-0000-0000-0000381A0000}"/>
    <cellStyle name="Currency 2 6 2 6 2 5 2 2" xfId="6713" xr:uid="{00000000-0005-0000-0000-0000391A0000}"/>
    <cellStyle name="Currency 2 6 2 6 2 5 3" xfId="6714" xr:uid="{00000000-0005-0000-0000-00003A1A0000}"/>
    <cellStyle name="Currency 2 6 2 6 2 6" xfId="6715" xr:uid="{00000000-0005-0000-0000-00003B1A0000}"/>
    <cellStyle name="Currency 2 6 2 6 2 6 2" xfId="6716" xr:uid="{00000000-0005-0000-0000-00003C1A0000}"/>
    <cellStyle name="Currency 2 6 2 6 2 6 2 2" xfId="6717" xr:uid="{00000000-0005-0000-0000-00003D1A0000}"/>
    <cellStyle name="Currency 2 6 2 6 2 6 3" xfId="6718" xr:uid="{00000000-0005-0000-0000-00003E1A0000}"/>
    <cellStyle name="Currency 2 6 2 6 2 7" xfId="6719" xr:uid="{00000000-0005-0000-0000-00003F1A0000}"/>
    <cellStyle name="Currency 2 6 2 6 2 7 2" xfId="6720" xr:uid="{00000000-0005-0000-0000-0000401A0000}"/>
    <cellStyle name="Currency 2 6 2 6 2 8" xfId="6721" xr:uid="{00000000-0005-0000-0000-0000411A0000}"/>
    <cellStyle name="Currency 2 6 2 6 2 8 2" xfId="6722" xr:uid="{00000000-0005-0000-0000-0000421A0000}"/>
    <cellStyle name="Currency 2 6 2 6 2 9" xfId="6723" xr:uid="{00000000-0005-0000-0000-0000431A0000}"/>
    <cellStyle name="Currency 2 6 2 6 3" xfId="6724" xr:uid="{00000000-0005-0000-0000-0000441A0000}"/>
    <cellStyle name="Currency 2 6 2 6 3 2" xfId="6725" xr:uid="{00000000-0005-0000-0000-0000451A0000}"/>
    <cellStyle name="Currency 2 6 2 6 3 2 2" xfId="6726" xr:uid="{00000000-0005-0000-0000-0000461A0000}"/>
    <cellStyle name="Currency 2 6 2 6 3 2 3" xfId="6727" xr:uid="{00000000-0005-0000-0000-0000471A0000}"/>
    <cellStyle name="Currency 2 6 2 6 3 3" xfId="6728" xr:uid="{00000000-0005-0000-0000-0000481A0000}"/>
    <cellStyle name="Currency 2 6 2 6 4" xfId="6729" xr:uid="{00000000-0005-0000-0000-0000491A0000}"/>
    <cellStyle name="Currency 2 6 2 6 4 2" xfId="6730" xr:uid="{00000000-0005-0000-0000-00004A1A0000}"/>
    <cellStyle name="Currency 2 6 2 6 4 2 2" xfId="6731" xr:uid="{00000000-0005-0000-0000-00004B1A0000}"/>
    <cellStyle name="Currency 2 6 2 6 4 3" xfId="6732" xr:uid="{00000000-0005-0000-0000-00004C1A0000}"/>
    <cellStyle name="Currency 2 6 2 6 4 4" xfId="6733" xr:uid="{00000000-0005-0000-0000-00004D1A0000}"/>
    <cellStyle name="Currency 2 6 2 6 5" xfId="6734" xr:uid="{00000000-0005-0000-0000-00004E1A0000}"/>
    <cellStyle name="Currency 2 6 2 6 5 2" xfId="6735" xr:uid="{00000000-0005-0000-0000-00004F1A0000}"/>
    <cellStyle name="Currency 2 6 2 6 5 2 2" xfId="6736" xr:uid="{00000000-0005-0000-0000-0000501A0000}"/>
    <cellStyle name="Currency 2 6 2 6 5 3" xfId="6737" xr:uid="{00000000-0005-0000-0000-0000511A0000}"/>
    <cellStyle name="Currency 2 6 2 6 6" xfId="6738" xr:uid="{00000000-0005-0000-0000-0000521A0000}"/>
    <cellStyle name="Currency 2 6 2 6 7" xfId="6739" xr:uid="{00000000-0005-0000-0000-0000531A0000}"/>
    <cellStyle name="Currency 2 6 2 7" xfId="6740" xr:uid="{00000000-0005-0000-0000-0000541A0000}"/>
    <cellStyle name="Currency 2 6 2 7 10" xfId="6741" xr:uid="{00000000-0005-0000-0000-0000551A0000}"/>
    <cellStyle name="Currency 2 6 2 7 2" xfId="6742" xr:uid="{00000000-0005-0000-0000-0000561A0000}"/>
    <cellStyle name="Currency 2 6 2 7 2 2" xfId="6743" xr:uid="{00000000-0005-0000-0000-0000571A0000}"/>
    <cellStyle name="Currency 2 6 2 7 2 3" xfId="6744" xr:uid="{00000000-0005-0000-0000-0000581A0000}"/>
    <cellStyle name="Currency 2 6 2 7 3" xfId="6745" xr:uid="{00000000-0005-0000-0000-0000591A0000}"/>
    <cellStyle name="Currency 2 6 2 7 3 2" xfId="6746" xr:uid="{00000000-0005-0000-0000-00005A1A0000}"/>
    <cellStyle name="Currency 2 6 2 7 3 3" xfId="6747" xr:uid="{00000000-0005-0000-0000-00005B1A0000}"/>
    <cellStyle name="Currency 2 6 2 7 4" xfId="6748" xr:uid="{00000000-0005-0000-0000-00005C1A0000}"/>
    <cellStyle name="Currency 2 6 2 7 4 2" xfId="6749" xr:uid="{00000000-0005-0000-0000-00005D1A0000}"/>
    <cellStyle name="Currency 2 6 2 7 4 2 2" xfId="6750" xr:uid="{00000000-0005-0000-0000-00005E1A0000}"/>
    <cellStyle name="Currency 2 6 2 7 4 3" xfId="6751" xr:uid="{00000000-0005-0000-0000-00005F1A0000}"/>
    <cellStyle name="Currency 2 6 2 7 5" xfId="6752" xr:uid="{00000000-0005-0000-0000-0000601A0000}"/>
    <cellStyle name="Currency 2 6 2 7 5 2" xfId="6753" xr:uid="{00000000-0005-0000-0000-0000611A0000}"/>
    <cellStyle name="Currency 2 6 2 7 5 2 2" xfId="6754" xr:uid="{00000000-0005-0000-0000-0000621A0000}"/>
    <cellStyle name="Currency 2 6 2 7 5 3" xfId="6755" xr:uid="{00000000-0005-0000-0000-0000631A0000}"/>
    <cellStyle name="Currency 2 6 2 7 6" xfId="6756" xr:uid="{00000000-0005-0000-0000-0000641A0000}"/>
    <cellStyle name="Currency 2 6 2 7 6 2" xfId="6757" xr:uid="{00000000-0005-0000-0000-0000651A0000}"/>
    <cellStyle name="Currency 2 6 2 7 6 2 2" xfId="6758" xr:uid="{00000000-0005-0000-0000-0000661A0000}"/>
    <cellStyle name="Currency 2 6 2 7 6 3" xfId="6759" xr:uid="{00000000-0005-0000-0000-0000671A0000}"/>
    <cellStyle name="Currency 2 6 2 7 7" xfId="6760" xr:uid="{00000000-0005-0000-0000-0000681A0000}"/>
    <cellStyle name="Currency 2 6 2 7 7 2" xfId="6761" xr:uid="{00000000-0005-0000-0000-0000691A0000}"/>
    <cellStyle name="Currency 2 6 2 7 8" xfId="6762" xr:uid="{00000000-0005-0000-0000-00006A1A0000}"/>
    <cellStyle name="Currency 2 6 2 7 8 2" xfId="6763" xr:uid="{00000000-0005-0000-0000-00006B1A0000}"/>
    <cellStyle name="Currency 2 6 2 7 9" xfId="6764" xr:uid="{00000000-0005-0000-0000-00006C1A0000}"/>
    <cellStyle name="Currency 2 6 2 8" xfId="6765" xr:uid="{00000000-0005-0000-0000-00006D1A0000}"/>
    <cellStyle name="Currency 2 6 2 8 10" xfId="6766" xr:uid="{00000000-0005-0000-0000-00006E1A0000}"/>
    <cellStyle name="Currency 2 6 2 8 11" xfId="6767" xr:uid="{00000000-0005-0000-0000-00006F1A0000}"/>
    <cellStyle name="Currency 2 6 2 8 12" xfId="6768" xr:uid="{00000000-0005-0000-0000-0000701A0000}"/>
    <cellStyle name="Currency 2 6 2 8 2" xfId="6769" xr:uid="{00000000-0005-0000-0000-0000711A0000}"/>
    <cellStyle name="Currency 2 6 2 8 2 2" xfId="6770" xr:uid="{00000000-0005-0000-0000-0000721A0000}"/>
    <cellStyle name="Currency 2 6 2 8 2 3" xfId="6771" xr:uid="{00000000-0005-0000-0000-0000731A0000}"/>
    <cellStyle name="Currency 2 6 2 8 3" xfId="6772" xr:uid="{00000000-0005-0000-0000-0000741A0000}"/>
    <cellStyle name="Currency 2 6 2 8 3 2" xfId="6773" xr:uid="{00000000-0005-0000-0000-0000751A0000}"/>
    <cellStyle name="Currency 2 6 2 8 3 3" xfId="6774" xr:uid="{00000000-0005-0000-0000-0000761A0000}"/>
    <cellStyle name="Currency 2 6 2 8 4" xfId="6775" xr:uid="{00000000-0005-0000-0000-0000771A0000}"/>
    <cellStyle name="Currency 2 6 2 8 5" xfId="6776" xr:uid="{00000000-0005-0000-0000-0000781A0000}"/>
    <cellStyle name="Currency 2 6 2 8 5 2" xfId="6777" xr:uid="{00000000-0005-0000-0000-0000791A0000}"/>
    <cellStyle name="Currency 2 6 2 8 5 2 2" xfId="6778" xr:uid="{00000000-0005-0000-0000-00007A1A0000}"/>
    <cellStyle name="Currency 2 6 2 8 5 3" xfId="6779" xr:uid="{00000000-0005-0000-0000-00007B1A0000}"/>
    <cellStyle name="Currency 2 6 2 8 6" xfId="6780" xr:uid="{00000000-0005-0000-0000-00007C1A0000}"/>
    <cellStyle name="Currency 2 6 2 8 6 2" xfId="6781" xr:uid="{00000000-0005-0000-0000-00007D1A0000}"/>
    <cellStyle name="Currency 2 6 2 8 6 2 2" xfId="6782" xr:uid="{00000000-0005-0000-0000-00007E1A0000}"/>
    <cellStyle name="Currency 2 6 2 8 6 3" xfId="6783" xr:uid="{00000000-0005-0000-0000-00007F1A0000}"/>
    <cellStyle name="Currency 2 6 2 8 7" xfId="6784" xr:uid="{00000000-0005-0000-0000-0000801A0000}"/>
    <cellStyle name="Currency 2 6 2 8 7 2" xfId="6785" xr:uid="{00000000-0005-0000-0000-0000811A0000}"/>
    <cellStyle name="Currency 2 6 2 8 7 2 2" xfId="6786" xr:uid="{00000000-0005-0000-0000-0000821A0000}"/>
    <cellStyle name="Currency 2 6 2 8 7 3" xfId="6787" xr:uid="{00000000-0005-0000-0000-0000831A0000}"/>
    <cellStyle name="Currency 2 6 2 8 8" xfId="6788" xr:uid="{00000000-0005-0000-0000-0000841A0000}"/>
    <cellStyle name="Currency 2 6 2 8 8 2" xfId="6789" xr:uid="{00000000-0005-0000-0000-0000851A0000}"/>
    <cellStyle name="Currency 2 6 2 8 9" xfId="6790" xr:uid="{00000000-0005-0000-0000-0000861A0000}"/>
    <cellStyle name="Currency 2 6 2 8 9 2" xfId="6791" xr:uid="{00000000-0005-0000-0000-0000871A0000}"/>
    <cellStyle name="Currency 2 6 2 9" xfId="6792" xr:uid="{00000000-0005-0000-0000-0000881A0000}"/>
    <cellStyle name="Currency 2 6 2 9 2" xfId="6793" xr:uid="{00000000-0005-0000-0000-0000891A0000}"/>
    <cellStyle name="Currency 2 6 2 9 3" xfId="6794" xr:uid="{00000000-0005-0000-0000-00008A1A0000}"/>
    <cellStyle name="Currency 2 6 20" xfId="6795" xr:uid="{00000000-0005-0000-0000-00008B1A0000}"/>
    <cellStyle name="Currency 2 6 3" xfId="6796" xr:uid="{00000000-0005-0000-0000-00008C1A0000}"/>
    <cellStyle name="Currency 2 6 3 10" xfId="6797" xr:uid="{00000000-0005-0000-0000-00008D1A0000}"/>
    <cellStyle name="Currency 2 6 3 10 2" xfId="6798" xr:uid="{00000000-0005-0000-0000-00008E1A0000}"/>
    <cellStyle name="Currency 2 6 3 10 2 2" xfId="6799" xr:uid="{00000000-0005-0000-0000-00008F1A0000}"/>
    <cellStyle name="Currency 2 6 3 10 3" xfId="6800" xr:uid="{00000000-0005-0000-0000-0000901A0000}"/>
    <cellStyle name="Currency 2 6 3 10 4" xfId="6801" xr:uid="{00000000-0005-0000-0000-0000911A0000}"/>
    <cellStyle name="Currency 2 6 3 11" xfId="6802" xr:uid="{00000000-0005-0000-0000-0000921A0000}"/>
    <cellStyle name="Currency 2 6 3 11 2" xfId="6803" xr:uid="{00000000-0005-0000-0000-0000931A0000}"/>
    <cellStyle name="Currency 2 6 3 11 2 2" xfId="6804" xr:uid="{00000000-0005-0000-0000-0000941A0000}"/>
    <cellStyle name="Currency 2 6 3 11 3" xfId="6805" xr:uid="{00000000-0005-0000-0000-0000951A0000}"/>
    <cellStyle name="Currency 2 6 3 12" xfId="6806" xr:uid="{00000000-0005-0000-0000-0000961A0000}"/>
    <cellStyle name="Currency 2 6 3 12 2" xfId="6807" xr:uid="{00000000-0005-0000-0000-0000971A0000}"/>
    <cellStyle name="Currency 2 6 3 12 2 2" xfId="6808" xr:uid="{00000000-0005-0000-0000-0000981A0000}"/>
    <cellStyle name="Currency 2 6 3 12 3" xfId="6809" xr:uid="{00000000-0005-0000-0000-0000991A0000}"/>
    <cellStyle name="Currency 2 6 3 13" xfId="6810" xr:uid="{00000000-0005-0000-0000-00009A1A0000}"/>
    <cellStyle name="Currency 2 6 3 13 2" xfId="6811" xr:uid="{00000000-0005-0000-0000-00009B1A0000}"/>
    <cellStyle name="Currency 2 6 3 14" xfId="6812" xr:uid="{00000000-0005-0000-0000-00009C1A0000}"/>
    <cellStyle name="Currency 2 6 3 14 2" xfId="6813" xr:uid="{00000000-0005-0000-0000-00009D1A0000}"/>
    <cellStyle name="Currency 2 6 3 15" xfId="6814" xr:uid="{00000000-0005-0000-0000-00009E1A0000}"/>
    <cellStyle name="Currency 2 6 3 16" xfId="6815" xr:uid="{00000000-0005-0000-0000-00009F1A0000}"/>
    <cellStyle name="Currency 2 6 3 17" xfId="6816" xr:uid="{00000000-0005-0000-0000-0000A01A0000}"/>
    <cellStyle name="Currency 2 6 3 18" xfId="6817" xr:uid="{00000000-0005-0000-0000-0000A11A0000}"/>
    <cellStyle name="Currency 2 6 3 2" xfId="6818" xr:uid="{00000000-0005-0000-0000-0000A21A0000}"/>
    <cellStyle name="Currency 2 6 3 2 10" xfId="6819" xr:uid="{00000000-0005-0000-0000-0000A31A0000}"/>
    <cellStyle name="Currency 2 6 3 2 10 2" xfId="6820" xr:uid="{00000000-0005-0000-0000-0000A41A0000}"/>
    <cellStyle name="Currency 2 6 3 2 10 2 2" xfId="6821" xr:uid="{00000000-0005-0000-0000-0000A51A0000}"/>
    <cellStyle name="Currency 2 6 3 2 10 3" xfId="6822" xr:uid="{00000000-0005-0000-0000-0000A61A0000}"/>
    <cellStyle name="Currency 2 6 3 2 11" xfId="6823" xr:uid="{00000000-0005-0000-0000-0000A71A0000}"/>
    <cellStyle name="Currency 2 6 3 2 11 2" xfId="6824" xr:uid="{00000000-0005-0000-0000-0000A81A0000}"/>
    <cellStyle name="Currency 2 6 3 2 12" xfId="6825" xr:uid="{00000000-0005-0000-0000-0000A91A0000}"/>
    <cellStyle name="Currency 2 6 3 2 12 2" xfId="6826" xr:uid="{00000000-0005-0000-0000-0000AA1A0000}"/>
    <cellStyle name="Currency 2 6 3 2 13" xfId="6827" xr:uid="{00000000-0005-0000-0000-0000AB1A0000}"/>
    <cellStyle name="Currency 2 6 3 2 14" xfId="6828" xr:uid="{00000000-0005-0000-0000-0000AC1A0000}"/>
    <cellStyle name="Currency 2 6 3 2 15" xfId="6829" xr:uid="{00000000-0005-0000-0000-0000AD1A0000}"/>
    <cellStyle name="Currency 2 6 3 2 16" xfId="6830" xr:uid="{00000000-0005-0000-0000-0000AE1A0000}"/>
    <cellStyle name="Currency 2 6 3 2 2" xfId="6831" xr:uid="{00000000-0005-0000-0000-0000AF1A0000}"/>
    <cellStyle name="Currency 2 6 3 2 2 2" xfId="6832" xr:uid="{00000000-0005-0000-0000-0000B01A0000}"/>
    <cellStyle name="Currency 2 6 3 2 2 2 10" xfId="6833" xr:uid="{00000000-0005-0000-0000-0000B11A0000}"/>
    <cellStyle name="Currency 2 6 3 2 2 2 2" xfId="6834" xr:uid="{00000000-0005-0000-0000-0000B21A0000}"/>
    <cellStyle name="Currency 2 6 3 2 2 2 2 2" xfId="6835" xr:uid="{00000000-0005-0000-0000-0000B31A0000}"/>
    <cellStyle name="Currency 2 6 3 2 2 2 2 3" xfId="6836" xr:uid="{00000000-0005-0000-0000-0000B41A0000}"/>
    <cellStyle name="Currency 2 6 3 2 2 2 3" xfId="6837" xr:uid="{00000000-0005-0000-0000-0000B51A0000}"/>
    <cellStyle name="Currency 2 6 3 2 2 2 3 2" xfId="6838" xr:uid="{00000000-0005-0000-0000-0000B61A0000}"/>
    <cellStyle name="Currency 2 6 3 2 2 2 3 3" xfId="6839" xr:uid="{00000000-0005-0000-0000-0000B71A0000}"/>
    <cellStyle name="Currency 2 6 3 2 2 2 4" xfId="6840" xr:uid="{00000000-0005-0000-0000-0000B81A0000}"/>
    <cellStyle name="Currency 2 6 3 2 2 2 4 2" xfId="6841" xr:uid="{00000000-0005-0000-0000-0000B91A0000}"/>
    <cellStyle name="Currency 2 6 3 2 2 2 4 2 2" xfId="6842" xr:uid="{00000000-0005-0000-0000-0000BA1A0000}"/>
    <cellStyle name="Currency 2 6 3 2 2 2 4 3" xfId="6843" xr:uid="{00000000-0005-0000-0000-0000BB1A0000}"/>
    <cellStyle name="Currency 2 6 3 2 2 2 5" xfId="6844" xr:uid="{00000000-0005-0000-0000-0000BC1A0000}"/>
    <cellStyle name="Currency 2 6 3 2 2 2 5 2" xfId="6845" xr:uid="{00000000-0005-0000-0000-0000BD1A0000}"/>
    <cellStyle name="Currency 2 6 3 2 2 2 5 2 2" xfId="6846" xr:uid="{00000000-0005-0000-0000-0000BE1A0000}"/>
    <cellStyle name="Currency 2 6 3 2 2 2 5 3" xfId="6847" xr:uid="{00000000-0005-0000-0000-0000BF1A0000}"/>
    <cellStyle name="Currency 2 6 3 2 2 2 6" xfId="6848" xr:uid="{00000000-0005-0000-0000-0000C01A0000}"/>
    <cellStyle name="Currency 2 6 3 2 2 2 6 2" xfId="6849" xr:uid="{00000000-0005-0000-0000-0000C11A0000}"/>
    <cellStyle name="Currency 2 6 3 2 2 2 6 2 2" xfId="6850" xr:uid="{00000000-0005-0000-0000-0000C21A0000}"/>
    <cellStyle name="Currency 2 6 3 2 2 2 6 3" xfId="6851" xr:uid="{00000000-0005-0000-0000-0000C31A0000}"/>
    <cellStyle name="Currency 2 6 3 2 2 2 7" xfId="6852" xr:uid="{00000000-0005-0000-0000-0000C41A0000}"/>
    <cellStyle name="Currency 2 6 3 2 2 2 7 2" xfId="6853" xr:uid="{00000000-0005-0000-0000-0000C51A0000}"/>
    <cellStyle name="Currency 2 6 3 2 2 2 8" xfId="6854" xr:uid="{00000000-0005-0000-0000-0000C61A0000}"/>
    <cellStyle name="Currency 2 6 3 2 2 2 8 2" xfId="6855" xr:uid="{00000000-0005-0000-0000-0000C71A0000}"/>
    <cellStyle name="Currency 2 6 3 2 2 2 9" xfId="6856" xr:uid="{00000000-0005-0000-0000-0000C81A0000}"/>
    <cellStyle name="Currency 2 6 3 2 2 3" xfId="6857" xr:uid="{00000000-0005-0000-0000-0000C91A0000}"/>
    <cellStyle name="Currency 2 6 3 2 2 3 10" xfId="6858" xr:uid="{00000000-0005-0000-0000-0000CA1A0000}"/>
    <cellStyle name="Currency 2 6 3 2 2 3 2" xfId="6859" xr:uid="{00000000-0005-0000-0000-0000CB1A0000}"/>
    <cellStyle name="Currency 2 6 3 2 2 3 2 2" xfId="6860" xr:uid="{00000000-0005-0000-0000-0000CC1A0000}"/>
    <cellStyle name="Currency 2 6 3 2 2 3 2 3" xfId="6861" xr:uid="{00000000-0005-0000-0000-0000CD1A0000}"/>
    <cellStyle name="Currency 2 6 3 2 2 3 3" xfId="6862" xr:uid="{00000000-0005-0000-0000-0000CE1A0000}"/>
    <cellStyle name="Currency 2 6 3 2 2 3 3 2" xfId="6863" xr:uid="{00000000-0005-0000-0000-0000CF1A0000}"/>
    <cellStyle name="Currency 2 6 3 2 2 3 3 3" xfId="6864" xr:uid="{00000000-0005-0000-0000-0000D01A0000}"/>
    <cellStyle name="Currency 2 6 3 2 2 3 4" xfId="6865" xr:uid="{00000000-0005-0000-0000-0000D11A0000}"/>
    <cellStyle name="Currency 2 6 3 2 2 3 4 2" xfId="6866" xr:uid="{00000000-0005-0000-0000-0000D21A0000}"/>
    <cellStyle name="Currency 2 6 3 2 2 3 4 2 2" xfId="6867" xr:uid="{00000000-0005-0000-0000-0000D31A0000}"/>
    <cellStyle name="Currency 2 6 3 2 2 3 4 3" xfId="6868" xr:uid="{00000000-0005-0000-0000-0000D41A0000}"/>
    <cellStyle name="Currency 2 6 3 2 2 3 5" xfId="6869" xr:uid="{00000000-0005-0000-0000-0000D51A0000}"/>
    <cellStyle name="Currency 2 6 3 2 2 3 5 2" xfId="6870" xr:uid="{00000000-0005-0000-0000-0000D61A0000}"/>
    <cellStyle name="Currency 2 6 3 2 2 3 5 2 2" xfId="6871" xr:uid="{00000000-0005-0000-0000-0000D71A0000}"/>
    <cellStyle name="Currency 2 6 3 2 2 3 5 3" xfId="6872" xr:uid="{00000000-0005-0000-0000-0000D81A0000}"/>
    <cellStyle name="Currency 2 6 3 2 2 3 6" xfId="6873" xr:uid="{00000000-0005-0000-0000-0000D91A0000}"/>
    <cellStyle name="Currency 2 6 3 2 2 3 6 2" xfId="6874" xr:uid="{00000000-0005-0000-0000-0000DA1A0000}"/>
    <cellStyle name="Currency 2 6 3 2 2 3 6 2 2" xfId="6875" xr:uid="{00000000-0005-0000-0000-0000DB1A0000}"/>
    <cellStyle name="Currency 2 6 3 2 2 3 6 3" xfId="6876" xr:uid="{00000000-0005-0000-0000-0000DC1A0000}"/>
    <cellStyle name="Currency 2 6 3 2 2 3 7" xfId="6877" xr:uid="{00000000-0005-0000-0000-0000DD1A0000}"/>
    <cellStyle name="Currency 2 6 3 2 2 3 7 2" xfId="6878" xr:uid="{00000000-0005-0000-0000-0000DE1A0000}"/>
    <cellStyle name="Currency 2 6 3 2 2 3 8" xfId="6879" xr:uid="{00000000-0005-0000-0000-0000DF1A0000}"/>
    <cellStyle name="Currency 2 6 3 2 2 3 8 2" xfId="6880" xr:uid="{00000000-0005-0000-0000-0000E01A0000}"/>
    <cellStyle name="Currency 2 6 3 2 2 3 9" xfId="6881" xr:uid="{00000000-0005-0000-0000-0000E11A0000}"/>
    <cellStyle name="Currency 2 6 3 2 2 4" xfId="6882" xr:uid="{00000000-0005-0000-0000-0000E21A0000}"/>
    <cellStyle name="Currency 2 6 3 2 2 4 10" xfId="6883" xr:uid="{00000000-0005-0000-0000-0000E31A0000}"/>
    <cellStyle name="Currency 2 6 3 2 2 4 2" xfId="6884" xr:uid="{00000000-0005-0000-0000-0000E41A0000}"/>
    <cellStyle name="Currency 2 6 3 2 2 4 3" xfId="6885" xr:uid="{00000000-0005-0000-0000-0000E51A0000}"/>
    <cellStyle name="Currency 2 6 3 2 2 4 3 2" xfId="6886" xr:uid="{00000000-0005-0000-0000-0000E61A0000}"/>
    <cellStyle name="Currency 2 6 3 2 2 4 3 2 2" xfId="6887" xr:uid="{00000000-0005-0000-0000-0000E71A0000}"/>
    <cellStyle name="Currency 2 6 3 2 2 4 3 3" xfId="6888" xr:uid="{00000000-0005-0000-0000-0000E81A0000}"/>
    <cellStyle name="Currency 2 6 3 2 2 4 4" xfId="6889" xr:uid="{00000000-0005-0000-0000-0000E91A0000}"/>
    <cellStyle name="Currency 2 6 3 2 2 4 4 2" xfId="6890" xr:uid="{00000000-0005-0000-0000-0000EA1A0000}"/>
    <cellStyle name="Currency 2 6 3 2 2 4 4 2 2" xfId="6891" xr:uid="{00000000-0005-0000-0000-0000EB1A0000}"/>
    <cellStyle name="Currency 2 6 3 2 2 4 4 3" xfId="6892" xr:uid="{00000000-0005-0000-0000-0000EC1A0000}"/>
    <cellStyle name="Currency 2 6 3 2 2 4 5" xfId="6893" xr:uid="{00000000-0005-0000-0000-0000ED1A0000}"/>
    <cellStyle name="Currency 2 6 3 2 2 4 5 2" xfId="6894" xr:uid="{00000000-0005-0000-0000-0000EE1A0000}"/>
    <cellStyle name="Currency 2 6 3 2 2 4 5 2 2" xfId="6895" xr:uid="{00000000-0005-0000-0000-0000EF1A0000}"/>
    <cellStyle name="Currency 2 6 3 2 2 4 5 3" xfId="6896" xr:uid="{00000000-0005-0000-0000-0000F01A0000}"/>
    <cellStyle name="Currency 2 6 3 2 2 4 6" xfId="6897" xr:uid="{00000000-0005-0000-0000-0000F11A0000}"/>
    <cellStyle name="Currency 2 6 3 2 2 4 6 2" xfId="6898" xr:uid="{00000000-0005-0000-0000-0000F21A0000}"/>
    <cellStyle name="Currency 2 6 3 2 2 4 7" xfId="6899" xr:uid="{00000000-0005-0000-0000-0000F31A0000}"/>
    <cellStyle name="Currency 2 6 3 2 2 4 7 2" xfId="6900" xr:uid="{00000000-0005-0000-0000-0000F41A0000}"/>
    <cellStyle name="Currency 2 6 3 2 2 4 8" xfId="6901" xr:uid="{00000000-0005-0000-0000-0000F51A0000}"/>
    <cellStyle name="Currency 2 6 3 2 2 4 9" xfId="6902" xr:uid="{00000000-0005-0000-0000-0000F61A0000}"/>
    <cellStyle name="Currency 2 6 3 2 2 5" xfId="6903" xr:uid="{00000000-0005-0000-0000-0000F71A0000}"/>
    <cellStyle name="Currency 2 6 3 2 2 5 2" xfId="6904" xr:uid="{00000000-0005-0000-0000-0000F81A0000}"/>
    <cellStyle name="Currency 2 6 3 2 2 5 3" xfId="6905" xr:uid="{00000000-0005-0000-0000-0000F91A0000}"/>
    <cellStyle name="Currency 2 6 3 2 2 5 4" xfId="6906" xr:uid="{00000000-0005-0000-0000-0000FA1A0000}"/>
    <cellStyle name="Currency 2 6 3 2 2 6" xfId="6907" xr:uid="{00000000-0005-0000-0000-0000FB1A0000}"/>
    <cellStyle name="Currency 2 6 3 2 2 6 2" xfId="6908" xr:uid="{00000000-0005-0000-0000-0000FC1A0000}"/>
    <cellStyle name="Currency 2 6 3 2 2 6 2 2" xfId="6909" xr:uid="{00000000-0005-0000-0000-0000FD1A0000}"/>
    <cellStyle name="Currency 2 6 3 2 2 6 2 2 2" xfId="6910" xr:uid="{00000000-0005-0000-0000-0000FE1A0000}"/>
    <cellStyle name="Currency 2 6 3 2 2 6 2 3" xfId="6911" xr:uid="{00000000-0005-0000-0000-0000FF1A0000}"/>
    <cellStyle name="Currency 2 6 3 2 2 6 3" xfId="6912" xr:uid="{00000000-0005-0000-0000-0000001B0000}"/>
    <cellStyle name="Currency 2 6 3 2 2 6 3 2" xfId="6913" xr:uid="{00000000-0005-0000-0000-0000011B0000}"/>
    <cellStyle name="Currency 2 6 3 2 2 6 3 2 2" xfId="6914" xr:uid="{00000000-0005-0000-0000-0000021B0000}"/>
    <cellStyle name="Currency 2 6 3 2 2 6 3 3" xfId="6915" xr:uid="{00000000-0005-0000-0000-0000031B0000}"/>
    <cellStyle name="Currency 2 6 3 2 2 6 4" xfId="6916" xr:uid="{00000000-0005-0000-0000-0000041B0000}"/>
    <cellStyle name="Currency 2 6 3 2 2 6 4 2" xfId="6917" xr:uid="{00000000-0005-0000-0000-0000051B0000}"/>
    <cellStyle name="Currency 2 6 3 2 2 6 4 2 2" xfId="6918" xr:uid="{00000000-0005-0000-0000-0000061B0000}"/>
    <cellStyle name="Currency 2 6 3 2 2 6 4 3" xfId="6919" xr:uid="{00000000-0005-0000-0000-0000071B0000}"/>
    <cellStyle name="Currency 2 6 3 2 2 6 5" xfId="6920" xr:uid="{00000000-0005-0000-0000-0000081B0000}"/>
    <cellStyle name="Currency 2 6 3 2 2 6 5 2" xfId="6921" xr:uid="{00000000-0005-0000-0000-0000091B0000}"/>
    <cellStyle name="Currency 2 6 3 2 2 6 6" xfId="6922" xr:uid="{00000000-0005-0000-0000-00000A1B0000}"/>
    <cellStyle name="Currency 2 6 3 2 2 6 6 2" xfId="6923" xr:uid="{00000000-0005-0000-0000-00000B1B0000}"/>
    <cellStyle name="Currency 2 6 3 2 2 6 7" xfId="6924" xr:uid="{00000000-0005-0000-0000-00000C1B0000}"/>
    <cellStyle name="Currency 2 6 3 2 2 7" xfId="6925" xr:uid="{00000000-0005-0000-0000-00000D1B0000}"/>
    <cellStyle name="Currency 2 6 3 2 2 7 2" xfId="6926" xr:uid="{00000000-0005-0000-0000-00000E1B0000}"/>
    <cellStyle name="Currency 2 6 3 2 2 7 2 2" xfId="6927" xr:uid="{00000000-0005-0000-0000-00000F1B0000}"/>
    <cellStyle name="Currency 2 6 3 2 2 7 3" xfId="6928" xr:uid="{00000000-0005-0000-0000-0000101B0000}"/>
    <cellStyle name="Currency 2 6 3 2 2 8" xfId="6929" xr:uid="{00000000-0005-0000-0000-0000111B0000}"/>
    <cellStyle name="Currency 2 6 3 2 2 8 2" xfId="6930" xr:uid="{00000000-0005-0000-0000-0000121B0000}"/>
    <cellStyle name="Currency 2 6 3 2 2 8 2 2" xfId="6931" xr:uid="{00000000-0005-0000-0000-0000131B0000}"/>
    <cellStyle name="Currency 2 6 3 2 2 8 3" xfId="6932" xr:uid="{00000000-0005-0000-0000-0000141B0000}"/>
    <cellStyle name="Currency 2 6 3 2 2 9" xfId="6933" xr:uid="{00000000-0005-0000-0000-0000151B0000}"/>
    <cellStyle name="Currency 2 6 3 2 3" xfId="6934" xr:uid="{00000000-0005-0000-0000-0000161B0000}"/>
    <cellStyle name="Currency 2 6 3 2 3 10" xfId="6935" xr:uid="{00000000-0005-0000-0000-0000171B0000}"/>
    <cellStyle name="Currency 2 6 3 2 3 11" xfId="6936" xr:uid="{00000000-0005-0000-0000-0000181B0000}"/>
    <cellStyle name="Currency 2 6 3 2 3 12" xfId="6937" xr:uid="{00000000-0005-0000-0000-0000191B0000}"/>
    <cellStyle name="Currency 2 6 3 2 3 13" xfId="6938" xr:uid="{00000000-0005-0000-0000-00001A1B0000}"/>
    <cellStyle name="Currency 2 6 3 2 3 2" xfId="6939" xr:uid="{00000000-0005-0000-0000-00001B1B0000}"/>
    <cellStyle name="Currency 2 6 3 2 3 2 10" xfId="6940" xr:uid="{00000000-0005-0000-0000-00001C1B0000}"/>
    <cellStyle name="Currency 2 6 3 2 3 2 2" xfId="6941" xr:uid="{00000000-0005-0000-0000-00001D1B0000}"/>
    <cellStyle name="Currency 2 6 3 2 3 2 2 2" xfId="6942" xr:uid="{00000000-0005-0000-0000-00001E1B0000}"/>
    <cellStyle name="Currency 2 6 3 2 3 2 2 3" xfId="6943" xr:uid="{00000000-0005-0000-0000-00001F1B0000}"/>
    <cellStyle name="Currency 2 6 3 2 3 2 3" xfId="6944" xr:uid="{00000000-0005-0000-0000-0000201B0000}"/>
    <cellStyle name="Currency 2 6 3 2 3 2 3 2" xfId="6945" xr:uid="{00000000-0005-0000-0000-0000211B0000}"/>
    <cellStyle name="Currency 2 6 3 2 3 2 3 3" xfId="6946" xr:uid="{00000000-0005-0000-0000-0000221B0000}"/>
    <cellStyle name="Currency 2 6 3 2 3 2 3 4" xfId="6947" xr:uid="{00000000-0005-0000-0000-0000231B0000}"/>
    <cellStyle name="Currency 2 6 3 2 3 2 4" xfId="6948" xr:uid="{00000000-0005-0000-0000-0000241B0000}"/>
    <cellStyle name="Currency 2 6 3 2 3 2 4 2" xfId="6949" xr:uid="{00000000-0005-0000-0000-0000251B0000}"/>
    <cellStyle name="Currency 2 6 3 2 3 2 4 2 2" xfId="6950" xr:uid="{00000000-0005-0000-0000-0000261B0000}"/>
    <cellStyle name="Currency 2 6 3 2 3 2 4 3" xfId="6951" xr:uid="{00000000-0005-0000-0000-0000271B0000}"/>
    <cellStyle name="Currency 2 6 3 2 3 2 5" xfId="6952" xr:uid="{00000000-0005-0000-0000-0000281B0000}"/>
    <cellStyle name="Currency 2 6 3 2 3 2 5 2" xfId="6953" xr:uid="{00000000-0005-0000-0000-0000291B0000}"/>
    <cellStyle name="Currency 2 6 3 2 3 2 5 2 2" xfId="6954" xr:uid="{00000000-0005-0000-0000-00002A1B0000}"/>
    <cellStyle name="Currency 2 6 3 2 3 2 5 3" xfId="6955" xr:uid="{00000000-0005-0000-0000-00002B1B0000}"/>
    <cellStyle name="Currency 2 6 3 2 3 2 6" xfId="6956" xr:uid="{00000000-0005-0000-0000-00002C1B0000}"/>
    <cellStyle name="Currency 2 6 3 2 3 2 6 2" xfId="6957" xr:uid="{00000000-0005-0000-0000-00002D1B0000}"/>
    <cellStyle name="Currency 2 6 3 2 3 2 6 2 2" xfId="6958" xr:uid="{00000000-0005-0000-0000-00002E1B0000}"/>
    <cellStyle name="Currency 2 6 3 2 3 2 6 3" xfId="6959" xr:uid="{00000000-0005-0000-0000-00002F1B0000}"/>
    <cellStyle name="Currency 2 6 3 2 3 2 7" xfId="6960" xr:uid="{00000000-0005-0000-0000-0000301B0000}"/>
    <cellStyle name="Currency 2 6 3 2 3 2 7 2" xfId="6961" xr:uid="{00000000-0005-0000-0000-0000311B0000}"/>
    <cellStyle name="Currency 2 6 3 2 3 2 8" xfId="6962" xr:uid="{00000000-0005-0000-0000-0000321B0000}"/>
    <cellStyle name="Currency 2 6 3 2 3 2 8 2" xfId="6963" xr:uid="{00000000-0005-0000-0000-0000331B0000}"/>
    <cellStyle name="Currency 2 6 3 2 3 2 9" xfId="6964" xr:uid="{00000000-0005-0000-0000-0000341B0000}"/>
    <cellStyle name="Currency 2 6 3 2 3 3" xfId="6965" xr:uid="{00000000-0005-0000-0000-0000351B0000}"/>
    <cellStyle name="Currency 2 6 3 2 3 3 2" xfId="6966" xr:uid="{00000000-0005-0000-0000-0000361B0000}"/>
    <cellStyle name="Currency 2 6 3 2 3 3 2 2" xfId="6967" xr:uid="{00000000-0005-0000-0000-0000371B0000}"/>
    <cellStyle name="Currency 2 6 3 2 3 3 2 3" xfId="6968" xr:uid="{00000000-0005-0000-0000-0000381B0000}"/>
    <cellStyle name="Currency 2 6 3 2 3 3 3" xfId="6969" xr:uid="{00000000-0005-0000-0000-0000391B0000}"/>
    <cellStyle name="Currency 2 6 3 2 3 4" xfId="6970" xr:uid="{00000000-0005-0000-0000-00003A1B0000}"/>
    <cellStyle name="Currency 2 6 3 2 3 4 2" xfId="6971" xr:uid="{00000000-0005-0000-0000-00003B1B0000}"/>
    <cellStyle name="Currency 2 6 3 2 3 4 3" xfId="6972" xr:uid="{00000000-0005-0000-0000-00003C1B0000}"/>
    <cellStyle name="Currency 2 6 3 2 3 4 4" xfId="6973" xr:uid="{00000000-0005-0000-0000-00003D1B0000}"/>
    <cellStyle name="Currency 2 6 3 2 3 5" xfId="6974" xr:uid="{00000000-0005-0000-0000-00003E1B0000}"/>
    <cellStyle name="Currency 2 6 3 2 3 5 2" xfId="6975" xr:uid="{00000000-0005-0000-0000-00003F1B0000}"/>
    <cellStyle name="Currency 2 6 3 2 3 5 2 2" xfId="6976" xr:uid="{00000000-0005-0000-0000-0000401B0000}"/>
    <cellStyle name="Currency 2 6 3 2 3 5 3" xfId="6977" xr:uid="{00000000-0005-0000-0000-0000411B0000}"/>
    <cellStyle name="Currency 2 6 3 2 3 6" xfId="6978" xr:uid="{00000000-0005-0000-0000-0000421B0000}"/>
    <cellStyle name="Currency 2 6 3 2 3 6 2" xfId="6979" xr:uid="{00000000-0005-0000-0000-0000431B0000}"/>
    <cellStyle name="Currency 2 6 3 2 3 6 2 2" xfId="6980" xr:uid="{00000000-0005-0000-0000-0000441B0000}"/>
    <cellStyle name="Currency 2 6 3 2 3 6 3" xfId="6981" xr:uid="{00000000-0005-0000-0000-0000451B0000}"/>
    <cellStyle name="Currency 2 6 3 2 3 7" xfId="6982" xr:uid="{00000000-0005-0000-0000-0000461B0000}"/>
    <cellStyle name="Currency 2 6 3 2 3 7 2" xfId="6983" xr:uid="{00000000-0005-0000-0000-0000471B0000}"/>
    <cellStyle name="Currency 2 6 3 2 3 7 2 2" xfId="6984" xr:uid="{00000000-0005-0000-0000-0000481B0000}"/>
    <cellStyle name="Currency 2 6 3 2 3 7 3" xfId="6985" xr:uid="{00000000-0005-0000-0000-0000491B0000}"/>
    <cellStyle name="Currency 2 6 3 2 3 8" xfId="6986" xr:uid="{00000000-0005-0000-0000-00004A1B0000}"/>
    <cellStyle name="Currency 2 6 3 2 3 8 2" xfId="6987" xr:uid="{00000000-0005-0000-0000-00004B1B0000}"/>
    <cellStyle name="Currency 2 6 3 2 3 9" xfId="6988" xr:uid="{00000000-0005-0000-0000-00004C1B0000}"/>
    <cellStyle name="Currency 2 6 3 2 3 9 2" xfId="6989" xr:uid="{00000000-0005-0000-0000-00004D1B0000}"/>
    <cellStyle name="Currency 2 6 3 2 4" xfId="6990" xr:uid="{00000000-0005-0000-0000-00004E1B0000}"/>
    <cellStyle name="Currency 2 6 3 2 4 2" xfId="6991" xr:uid="{00000000-0005-0000-0000-00004F1B0000}"/>
    <cellStyle name="Currency 2 6 3 2 4 2 10" xfId="6992" xr:uid="{00000000-0005-0000-0000-0000501B0000}"/>
    <cellStyle name="Currency 2 6 3 2 4 2 11" xfId="6993" xr:uid="{00000000-0005-0000-0000-0000511B0000}"/>
    <cellStyle name="Currency 2 6 3 2 4 2 2" xfId="6994" xr:uid="{00000000-0005-0000-0000-0000521B0000}"/>
    <cellStyle name="Currency 2 6 3 2 4 2 2 2" xfId="6995" xr:uid="{00000000-0005-0000-0000-0000531B0000}"/>
    <cellStyle name="Currency 2 6 3 2 4 2 2 3" xfId="6996" xr:uid="{00000000-0005-0000-0000-0000541B0000}"/>
    <cellStyle name="Currency 2 6 3 2 4 2 3" xfId="6997" xr:uid="{00000000-0005-0000-0000-0000551B0000}"/>
    <cellStyle name="Currency 2 6 3 2 4 2 3 2" xfId="6998" xr:uid="{00000000-0005-0000-0000-0000561B0000}"/>
    <cellStyle name="Currency 2 6 3 2 4 2 3 3" xfId="6999" xr:uid="{00000000-0005-0000-0000-0000571B0000}"/>
    <cellStyle name="Currency 2 6 3 2 4 2 4" xfId="7000" xr:uid="{00000000-0005-0000-0000-0000581B0000}"/>
    <cellStyle name="Currency 2 6 3 2 4 2 4 2" xfId="7001" xr:uid="{00000000-0005-0000-0000-0000591B0000}"/>
    <cellStyle name="Currency 2 6 3 2 4 2 4 2 2" xfId="7002" xr:uid="{00000000-0005-0000-0000-00005A1B0000}"/>
    <cellStyle name="Currency 2 6 3 2 4 2 4 3" xfId="7003" xr:uid="{00000000-0005-0000-0000-00005B1B0000}"/>
    <cellStyle name="Currency 2 6 3 2 4 2 5" xfId="7004" xr:uid="{00000000-0005-0000-0000-00005C1B0000}"/>
    <cellStyle name="Currency 2 6 3 2 4 2 5 2" xfId="7005" xr:uid="{00000000-0005-0000-0000-00005D1B0000}"/>
    <cellStyle name="Currency 2 6 3 2 4 2 5 2 2" xfId="7006" xr:uid="{00000000-0005-0000-0000-00005E1B0000}"/>
    <cellStyle name="Currency 2 6 3 2 4 2 5 3" xfId="7007" xr:uid="{00000000-0005-0000-0000-00005F1B0000}"/>
    <cellStyle name="Currency 2 6 3 2 4 2 6" xfId="7008" xr:uid="{00000000-0005-0000-0000-0000601B0000}"/>
    <cellStyle name="Currency 2 6 3 2 4 2 6 2" xfId="7009" xr:uid="{00000000-0005-0000-0000-0000611B0000}"/>
    <cellStyle name="Currency 2 6 3 2 4 2 6 2 2" xfId="7010" xr:uid="{00000000-0005-0000-0000-0000621B0000}"/>
    <cellStyle name="Currency 2 6 3 2 4 2 6 3" xfId="7011" xr:uid="{00000000-0005-0000-0000-0000631B0000}"/>
    <cellStyle name="Currency 2 6 3 2 4 2 7" xfId="7012" xr:uid="{00000000-0005-0000-0000-0000641B0000}"/>
    <cellStyle name="Currency 2 6 3 2 4 2 7 2" xfId="7013" xr:uid="{00000000-0005-0000-0000-0000651B0000}"/>
    <cellStyle name="Currency 2 6 3 2 4 2 8" xfId="7014" xr:uid="{00000000-0005-0000-0000-0000661B0000}"/>
    <cellStyle name="Currency 2 6 3 2 4 2 8 2" xfId="7015" xr:uid="{00000000-0005-0000-0000-0000671B0000}"/>
    <cellStyle name="Currency 2 6 3 2 4 2 9" xfId="7016" xr:uid="{00000000-0005-0000-0000-0000681B0000}"/>
    <cellStyle name="Currency 2 6 3 2 4 3" xfId="7017" xr:uid="{00000000-0005-0000-0000-0000691B0000}"/>
    <cellStyle name="Currency 2 6 3 2 4 3 2" xfId="7018" xr:uid="{00000000-0005-0000-0000-00006A1B0000}"/>
    <cellStyle name="Currency 2 6 3 2 4 3 2 2" xfId="7019" xr:uid="{00000000-0005-0000-0000-00006B1B0000}"/>
    <cellStyle name="Currency 2 6 3 2 4 3 2 3" xfId="7020" xr:uid="{00000000-0005-0000-0000-00006C1B0000}"/>
    <cellStyle name="Currency 2 6 3 2 4 3 3" xfId="7021" xr:uid="{00000000-0005-0000-0000-00006D1B0000}"/>
    <cellStyle name="Currency 2 6 3 2 4 4" xfId="7022" xr:uid="{00000000-0005-0000-0000-00006E1B0000}"/>
    <cellStyle name="Currency 2 6 3 2 4 4 2" xfId="7023" xr:uid="{00000000-0005-0000-0000-00006F1B0000}"/>
    <cellStyle name="Currency 2 6 3 2 4 4 2 2" xfId="7024" xr:uid="{00000000-0005-0000-0000-0000701B0000}"/>
    <cellStyle name="Currency 2 6 3 2 4 4 3" xfId="7025" xr:uid="{00000000-0005-0000-0000-0000711B0000}"/>
    <cellStyle name="Currency 2 6 3 2 4 4 4" xfId="7026" xr:uid="{00000000-0005-0000-0000-0000721B0000}"/>
    <cellStyle name="Currency 2 6 3 2 4 5" xfId="7027" xr:uid="{00000000-0005-0000-0000-0000731B0000}"/>
    <cellStyle name="Currency 2 6 3 2 4 5 2" xfId="7028" xr:uid="{00000000-0005-0000-0000-0000741B0000}"/>
    <cellStyle name="Currency 2 6 3 2 4 5 2 2" xfId="7029" xr:uid="{00000000-0005-0000-0000-0000751B0000}"/>
    <cellStyle name="Currency 2 6 3 2 4 5 3" xfId="7030" xr:uid="{00000000-0005-0000-0000-0000761B0000}"/>
    <cellStyle name="Currency 2 6 3 2 4 6" xfId="7031" xr:uid="{00000000-0005-0000-0000-0000771B0000}"/>
    <cellStyle name="Currency 2 6 3 2 4 7" xfId="7032" xr:uid="{00000000-0005-0000-0000-0000781B0000}"/>
    <cellStyle name="Currency 2 6 3 2 5" xfId="7033" xr:uid="{00000000-0005-0000-0000-0000791B0000}"/>
    <cellStyle name="Currency 2 6 3 2 5 10" xfId="7034" xr:uid="{00000000-0005-0000-0000-00007A1B0000}"/>
    <cellStyle name="Currency 2 6 3 2 5 2" xfId="7035" xr:uid="{00000000-0005-0000-0000-00007B1B0000}"/>
    <cellStyle name="Currency 2 6 3 2 5 2 2" xfId="7036" xr:uid="{00000000-0005-0000-0000-00007C1B0000}"/>
    <cellStyle name="Currency 2 6 3 2 5 2 3" xfId="7037" xr:uid="{00000000-0005-0000-0000-00007D1B0000}"/>
    <cellStyle name="Currency 2 6 3 2 5 3" xfId="7038" xr:uid="{00000000-0005-0000-0000-00007E1B0000}"/>
    <cellStyle name="Currency 2 6 3 2 5 3 2" xfId="7039" xr:uid="{00000000-0005-0000-0000-00007F1B0000}"/>
    <cellStyle name="Currency 2 6 3 2 5 3 3" xfId="7040" xr:uid="{00000000-0005-0000-0000-0000801B0000}"/>
    <cellStyle name="Currency 2 6 3 2 5 4" xfId="7041" xr:uid="{00000000-0005-0000-0000-0000811B0000}"/>
    <cellStyle name="Currency 2 6 3 2 5 4 2" xfId="7042" xr:uid="{00000000-0005-0000-0000-0000821B0000}"/>
    <cellStyle name="Currency 2 6 3 2 5 4 2 2" xfId="7043" xr:uid="{00000000-0005-0000-0000-0000831B0000}"/>
    <cellStyle name="Currency 2 6 3 2 5 4 3" xfId="7044" xr:uid="{00000000-0005-0000-0000-0000841B0000}"/>
    <cellStyle name="Currency 2 6 3 2 5 5" xfId="7045" xr:uid="{00000000-0005-0000-0000-0000851B0000}"/>
    <cellStyle name="Currency 2 6 3 2 5 5 2" xfId="7046" xr:uid="{00000000-0005-0000-0000-0000861B0000}"/>
    <cellStyle name="Currency 2 6 3 2 5 5 2 2" xfId="7047" xr:uid="{00000000-0005-0000-0000-0000871B0000}"/>
    <cellStyle name="Currency 2 6 3 2 5 5 3" xfId="7048" xr:uid="{00000000-0005-0000-0000-0000881B0000}"/>
    <cellStyle name="Currency 2 6 3 2 5 6" xfId="7049" xr:uid="{00000000-0005-0000-0000-0000891B0000}"/>
    <cellStyle name="Currency 2 6 3 2 5 6 2" xfId="7050" xr:uid="{00000000-0005-0000-0000-00008A1B0000}"/>
    <cellStyle name="Currency 2 6 3 2 5 6 2 2" xfId="7051" xr:uid="{00000000-0005-0000-0000-00008B1B0000}"/>
    <cellStyle name="Currency 2 6 3 2 5 6 3" xfId="7052" xr:uid="{00000000-0005-0000-0000-00008C1B0000}"/>
    <cellStyle name="Currency 2 6 3 2 5 7" xfId="7053" xr:uid="{00000000-0005-0000-0000-00008D1B0000}"/>
    <cellStyle name="Currency 2 6 3 2 5 7 2" xfId="7054" xr:uid="{00000000-0005-0000-0000-00008E1B0000}"/>
    <cellStyle name="Currency 2 6 3 2 5 8" xfId="7055" xr:uid="{00000000-0005-0000-0000-00008F1B0000}"/>
    <cellStyle name="Currency 2 6 3 2 5 8 2" xfId="7056" xr:uid="{00000000-0005-0000-0000-0000901B0000}"/>
    <cellStyle name="Currency 2 6 3 2 5 9" xfId="7057" xr:uid="{00000000-0005-0000-0000-0000911B0000}"/>
    <cellStyle name="Currency 2 6 3 2 6" xfId="7058" xr:uid="{00000000-0005-0000-0000-0000921B0000}"/>
    <cellStyle name="Currency 2 6 3 2 6 10" xfId="7059" xr:uid="{00000000-0005-0000-0000-0000931B0000}"/>
    <cellStyle name="Currency 2 6 3 2 6 11" xfId="7060" xr:uid="{00000000-0005-0000-0000-0000941B0000}"/>
    <cellStyle name="Currency 2 6 3 2 6 12" xfId="7061" xr:uid="{00000000-0005-0000-0000-0000951B0000}"/>
    <cellStyle name="Currency 2 6 3 2 6 2" xfId="7062" xr:uid="{00000000-0005-0000-0000-0000961B0000}"/>
    <cellStyle name="Currency 2 6 3 2 6 2 2" xfId="7063" xr:uid="{00000000-0005-0000-0000-0000971B0000}"/>
    <cellStyle name="Currency 2 6 3 2 6 2 3" xfId="7064" xr:uid="{00000000-0005-0000-0000-0000981B0000}"/>
    <cellStyle name="Currency 2 6 3 2 6 3" xfId="7065" xr:uid="{00000000-0005-0000-0000-0000991B0000}"/>
    <cellStyle name="Currency 2 6 3 2 6 3 2" xfId="7066" xr:uid="{00000000-0005-0000-0000-00009A1B0000}"/>
    <cellStyle name="Currency 2 6 3 2 6 3 3" xfId="7067" xr:uid="{00000000-0005-0000-0000-00009B1B0000}"/>
    <cellStyle name="Currency 2 6 3 2 6 4" xfId="7068" xr:uid="{00000000-0005-0000-0000-00009C1B0000}"/>
    <cellStyle name="Currency 2 6 3 2 6 5" xfId="7069" xr:uid="{00000000-0005-0000-0000-00009D1B0000}"/>
    <cellStyle name="Currency 2 6 3 2 6 5 2" xfId="7070" xr:uid="{00000000-0005-0000-0000-00009E1B0000}"/>
    <cellStyle name="Currency 2 6 3 2 6 5 2 2" xfId="7071" xr:uid="{00000000-0005-0000-0000-00009F1B0000}"/>
    <cellStyle name="Currency 2 6 3 2 6 5 3" xfId="7072" xr:uid="{00000000-0005-0000-0000-0000A01B0000}"/>
    <cellStyle name="Currency 2 6 3 2 6 6" xfId="7073" xr:uid="{00000000-0005-0000-0000-0000A11B0000}"/>
    <cellStyle name="Currency 2 6 3 2 6 6 2" xfId="7074" xr:uid="{00000000-0005-0000-0000-0000A21B0000}"/>
    <cellStyle name="Currency 2 6 3 2 6 6 2 2" xfId="7075" xr:uid="{00000000-0005-0000-0000-0000A31B0000}"/>
    <cellStyle name="Currency 2 6 3 2 6 6 3" xfId="7076" xr:uid="{00000000-0005-0000-0000-0000A41B0000}"/>
    <cellStyle name="Currency 2 6 3 2 6 7" xfId="7077" xr:uid="{00000000-0005-0000-0000-0000A51B0000}"/>
    <cellStyle name="Currency 2 6 3 2 6 7 2" xfId="7078" xr:uid="{00000000-0005-0000-0000-0000A61B0000}"/>
    <cellStyle name="Currency 2 6 3 2 6 7 2 2" xfId="7079" xr:uid="{00000000-0005-0000-0000-0000A71B0000}"/>
    <cellStyle name="Currency 2 6 3 2 6 7 3" xfId="7080" xr:uid="{00000000-0005-0000-0000-0000A81B0000}"/>
    <cellStyle name="Currency 2 6 3 2 6 8" xfId="7081" xr:uid="{00000000-0005-0000-0000-0000A91B0000}"/>
    <cellStyle name="Currency 2 6 3 2 6 8 2" xfId="7082" xr:uid="{00000000-0005-0000-0000-0000AA1B0000}"/>
    <cellStyle name="Currency 2 6 3 2 6 9" xfId="7083" xr:uid="{00000000-0005-0000-0000-0000AB1B0000}"/>
    <cellStyle name="Currency 2 6 3 2 6 9 2" xfId="7084" xr:uid="{00000000-0005-0000-0000-0000AC1B0000}"/>
    <cellStyle name="Currency 2 6 3 2 7" xfId="7085" xr:uid="{00000000-0005-0000-0000-0000AD1B0000}"/>
    <cellStyle name="Currency 2 6 3 2 7 2" xfId="7086" xr:uid="{00000000-0005-0000-0000-0000AE1B0000}"/>
    <cellStyle name="Currency 2 6 3 2 7 3" xfId="7087" xr:uid="{00000000-0005-0000-0000-0000AF1B0000}"/>
    <cellStyle name="Currency 2 6 3 2 8" xfId="7088" xr:uid="{00000000-0005-0000-0000-0000B01B0000}"/>
    <cellStyle name="Currency 2 6 3 2 8 2" xfId="7089" xr:uid="{00000000-0005-0000-0000-0000B11B0000}"/>
    <cellStyle name="Currency 2 6 3 2 8 2 2" xfId="7090" xr:uid="{00000000-0005-0000-0000-0000B21B0000}"/>
    <cellStyle name="Currency 2 6 3 2 8 3" xfId="7091" xr:uid="{00000000-0005-0000-0000-0000B31B0000}"/>
    <cellStyle name="Currency 2 6 3 2 8 4" xfId="7092" xr:uid="{00000000-0005-0000-0000-0000B41B0000}"/>
    <cellStyle name="Currency 2 6 3 2 9" xfId="7093" xr:uid="{00000000-0005-0000-0000-0000B51B0000}"/>
    <cellStyle name="Currency 2 6 3 2 9 2" xfId="7094" xr:uid="{00000000-0005-0000-0000-0000B61B0000}"/>
    <cellStyle name="Currency 2 6 3 2 9 2 2" xfId="7095" xr:uid="{00000000-0005-0000-0000-0000B71B0000}"/>
    <cellStyle name="Currency 2 6 3 2 9 3" xfId="7096" xr:uid="{00000000-0005-0000-0000-0000B81B0000}"/>
    <cellStyle name="Currency 2 6 3 3" xfId="7097" xr:uid="{00000000-0005-0000-0000-0000B91B0000}"/>
    <cellStyle name="Currency 2 6 3 3 10" xfId="7098" xr:uid="{00000000-0005-0000-0000-0000BA1B0000}"/>
    <cellStyle name="Currency 2 6 3 3 10 2" xfId="7099" xr:uid="{00000000-0005-0000-0000-0000BB1B0000}"/>
    <cellStyle name="Currency 2 6 3 3 10 2 2" xfId="7100" xr:uid="{00000000-0005-0000-0000-0000BC1B0000}"/>
    <cellStyle name="Currency 2 6 3 3 10 3" xfId="7101" xr:uid="{00000000-0005-0000-0000-0000BD1B0000}"/>
    <cellStyle name="Currency 2 6 3 3 11" xfId="7102" xr:uid="{00000000-0005-0000-0000-0000BE1B0000}"/>
    <cellStyle name="Currency 2 6 3 3 11 2" xfId="7103" xr:uid="{00000000-0005-0000-0000-0000BF1B0000}"/>
    <cellStyle name="Currency 2 6 3 3 12" xfId="7104" xr:uid="{00000000-0005-0000-0000-0000C01B0000}"/>
    <cellStyle name="Currency 2 6 3 3 12 2" xfId="7105" xr:uid="{00000000-0005-0000-0000-0000C11B0000}"/>
    <cellStyle name="Currency 2 6 3 3 13" xfId="7106" xr:uid="{00000000-0005-0000-0000-0000C21B0000}"/>
    <cellStyle name="Currency 2 6 3 3 14" xfId="7107" xr:uid="{00000000-0005-0000-0000-0000C31B0000}"/>
    <cellStyle name="Currency 2 6 3 3 15" xfId="7108" xr:uid="{00000000-0005-0000-0000-0000C41B0000}"/>
    <cellStyle name="Currency 2 6 3 3 16" xfId="7109" xr:uid="{00000000-0005-0000-0000-0000C51B0000}"/>
    <cellStyle name="Currency 2 6 3 3 2" xfId="7110" xr:uid="{00000000-0005-0000-0000-0000C61B0000}"/>
    <cellStyle name="Currency 2 6 3 3 2 2" xfId="7111" xr:uid="{00000000-0005-0000-0000-0000C71B0000}"/>
    <cellStyle name="Currency 2 6 3 3 2 2 10" xfId="7112" xr:uid="{00000000-0005-0000-0000-0000C81B0000}"/>
    <cellStyle name="Currency 2 6 3 3 2 2 2" xfId="7113" xr:uid="{00000000-0005-0000-0000-0000C91B0000}"/>
    <cellStyle name="Currency 2 6 3 3 2 2 2 2" xfId="7114" xr:uid="{00000000-0005-0000-0000-0000CA1B0000}"/>
    <cellStyle name="Currency 2 6 3 3 2 2 2 3" xfId="7115" xr:uid="{00000000-0005-0000-0000-0000CB1B0000}"/>
    <cellStyle name="Currency 2 6 3 3 2 2 3" xfId="7116" xr:uid="{00000000-0005-0000-0000-0000CC1B0000}"/>
    <cellStyle name="Currency 2 6 3 3 2 2 3 2" xfId="7117" xr:uid="{00000000-0005-0000-0000-0000CD1B0000}"/>
    <cellStyle name="Currency 2 6 3 3 2 2 3 3" xfId="7118" xr:uid="{00000000-0005-0000-0000-0000CE1B0000}"/>
    <cellStyle name="Currency 2 6 3 3 2 2 4" xfId="7119" xr:uid="{00000000-0005-0000-0000-0000CF1B0000}"/>
    <cellStyle name="Currency 2 6 3 3 2 2 4 2" xfId="7120" xr:uid="{00000000-0005-0000-0000-0000D01B0000}"/>
    <cellStyle name="Currency 2 6 3 3 2 2 4 2 2" xfId="7121" xr:uid="{00000000-0005-0000-0000-0000D11B0000}"/>
    <cellStyle name="Currency 2 6 3 3 2 2 4 3" xfId="7122" xr:uid="{00000000-0005-0000-0000-0000D21B0000}"/>
    <cellStyle name="Currency 2 6 3 3 2 2 5" xfId="7123" xr:uid="{00000000-0005-0000-0000-0000D31B0000}"/>
    <cellStyle name="Currency 2 6 3 3 2 2 5 2" xfId="7124" xr:uid="{00000000-0005-0000-0000-0000D41B0000}"/>
    <cellStyle name="Currency 2 6 3 3 2 2 5 2 2" xfId="7125" xr:uid="{00000000-0005-0000-0000-0000D51B0000}"/>
    <cellStyle name="Currency 2 6 3 3 2 2 5 3" xfId="7126" xr:uid="{00000000-0005-0000-0000-0000D61B0000}"/>
    <cellStyle name="Currency 2 6 3 3 2 2 6" xfId="7127" xr:uid="{00000000-0005-0000-0000-0000D71B0000}"/>
    <cellStyle name="Currency 2 6 3 3 2 2 6 2" xfId="7128" xr:uid="{00000000-0005-0000-0000-0000D81B0000}"/>
    <cellStyle name="Currency 2 6 3 3 2 2 6 2 2" xfId="7129" xr:uid="{00000000-0005-0000-0000-0000D91B0000}"/>
    <cellStyle name="Currency 2 6 3 3 2 2 6 3" xfId="7130" xr:uid="{00000000-0005-0000-0000-0000DA1B0000}"/>
    <cellStyle name="Currency 2 6 3 3 2 2 7" xfId="7131" xr:uid="{00000000-0005-0000-0000-0000DB1B0000}"/>
    <cellStyle name="Currency 2 6 3 3 2 2 7 2" xfId="7132" xr:uid="{00000000-0005-0000-0000-0000DC1B0000}"/>
    <cellStyle name="Currency 2 6 3 3 2 2 8" xfId="7133" xr:uid="{00000000-0005-0000-0000-0000DD1B0000}"/>
    <cellStyle name="Currency 2 6 3 3 2 2 8 2" xfId="7134" xr:uid="{00000000-0005-0000-0000-0000DE1B0000}"/>
    <cellStyle name="Currency 2 6 3 3 2 2 9" xfId="7135" xr:uid="{00000000-0005-0000-0000-0000DF1B0000}"/>
    <cellStyle name="Currency 2 6 3 3 2 3" xfId="7136" xr:uid="{00000000-0005-0000-0000-0000E01B0000}"/>
    <cellStyle name="Currency 2 6 3 3 2 3 10" xfId="7137" xr:uid="{00000000-0005-0000-0000-0000E11B0000}"/>
    <cellStyle name="Currency 2 6 3 3 2 3 2" xfId="7138" xr:uid="{00000000-0005-0000-0000-0000E21B0000}"/>
    <cellStyle name="Currency 2 6 3 3 2 3 2 2" xfId="7139" xr:uid="{00000000-0005-0000-0000-0000E31B0000}"/>
    <cellStyle name="Currency 2 6 3 3 2 3 2 3" xfId="7140" xr:uid="{00000000-0005-0000-0000-0000E41B0000}"/>
    <cellStyle name="Currency 2 6 3 3 2 3 3" xfId="7141" xr:uid="{00000000-0005-0000-0000-0000E51B0000}"/>
    <cellStyle name="Currency 2 6 3 3 2 3 3 2" xfId="7142" xr:uid="{00000000-0005-0000-0000-0000E61B0000}"/>
    <cellStyle name="Currency 2 6 3 3 2 3 3 3" xfId="7143" xr:uid="{00000000-0005-0000-0000-0000E71B0000}"/>
    <cellStyle name="Currency 2 6 3 3 2 3 4" xfId="7144" xr:uid="{00000000-0005-0000-0000-0000E81B0000}"/>
    <cellStyle name="Currency 2 6 3 3 2 3 4 2" xfId="7145" xr:uid="{00000000-0005-0000-0000-0000E91B0000}"/>
    <cellStyle name="Currency 2 6 3 3 2 3 4 2 2" xfId="7146" xr:uid="{00000000-0005-0000-0000-0000EA1B0000}"/>
    <cellStyle name="Currency 2 6 3 3 2 3 4 3" xfId="7147" xr:uid="{00000000-0005-0000-0000-0000EB1B0000}"/>
    <cellStyle name="Currency 2 6 3 3 2 3 5" xfId="7148" xr:uid="{00000000-0005-0000-0000-0000EC1B0000}"/>
    <cellStyle name="Currency 2 6 3 3 2 3 5 2" xfId="7149" xr:uid="{00000000-0005-0000-0000-0000ED1B0000}"/>
    <cellStyle name="Currency 2 6 3 3 2 3 5 2 2" xfId="7150" xr:uid="{00000000-0005-0000-0000-0000EE1B0000}"/>
    <cellStyle name="Currency 2 6 3 3 2 3 5 3" xfId="7151" xr:uid="{00000000-0005-0000-0000-0000EF1B0000}"/>
    <cellStyle name="Currency 2 6 3 3 2 3 6" xfId="7152" xr:uid="{00000000-0005-0000-0000-0000F01B0000}"/>
    <cellStyle name="Currency 2 6 3 3 2 3 6 2" xfId="7153" xr:uid="{00000000-0005-0000-0000-0000F11B0000}"/>
    <cellStyle name="Currency 2 6 3 3 2 3 6 2 2" xfId="7154" xr:uid="{00000000-0005-0000-0000-0000F21B0000}"/>
    <cellStyle name="Currency 2 6 3 3 2 3 6 3" xfId="7155" xr:uid="{00000000-0005-0000-0000-0000F31B0000}"/>
    <cellStyle name="Currency 2 6 3 3 2 3 7" xfId="7156" xr:uid="{00000000-0005-0000-0000-0000F41B0000}"/>
    <cellStyle name="Currency 2 6 3 3 2 3 7 2" xfId="7157" xr:uid="{00000000-0005-0000-0000-0000F51B0000}"/>
    <cellStyle name="Currency 2 6 3 3 2 3 8" xfId="7158" xr:uid="{00000000-0005-0000-0000-0000F61B0000}"/>
    <cellStyle name="Currency 2 6 3 3 2 3 8 2" xfId="7159" xr:uid="{00000000-0005-0000-0000-0000F71B0000}"/>
    <cellStyle name="Currency 2 6 3 3 2 3 9" xfId="7160" xr:uid="{00000000-0005-0000-0000-0000F81B0000}"/>
    <cellStyle name="Currency 2 6 3 3 2 4" xfId="7161" xr:uid="{00000000-0005-0000-0000-0000F91B0000}"/>
    <cellStyle name="Currency 2 6 3 3 2 4 10" xfId="7162" xr:uid="{00000000-0005-0000-0000-0000FA1B0000}"/>
    <cellStyle name="Currency 2 6 3 3 2 4 2" xfId="7163" xr:uid="{00000000-0005-0000-0000-0000FB1B0000}"/>
    <cellStyle name="Currency 2 6 3 3 2 4 3" xfId="7164" xr:uid="{00000000-0005-0000-0000-0000FC1B0000}"/>
    <cellStyle name="Currency 2 6 3 3 2 4 3 2" xfId="7165" xr:uid="{00000000-0005-0000-0000-0000FD1B0000}"/>
    <cellStyle name="Currency 2 6 3 3 2 4 3 2 2" xfId="7166" xr:uid="{00000000-0005-0000-0000-0000FE1B0000}"/>
    <cellStyle name="Currency 2 6 3 3 2 4 3 3" xfId="7167" xr:uid="{00000000-0005-0000-0000-0000FF1B0000}"/>
    <cellStyle name="Currency 2 6 3 3 2 4 4" xfId="7168" xr:uid="{00000000-0005-0000-0000-0000001C0000}"/>
    <cellStyle name="Currency 2 6 3 3 2 4 4 2" xfId="7169" xr:uid="{00000000-0005-0000-0000-0000011C0000}"/>
    <cellStyle name="Currency 2 6 3 3 2 4 4 2 2" xfId="7170" xr:uid="{00000000-0005-0000-0000-0000021C0000}"/>
    <cellStyle name="Currency 2 6 3 3 2 4 4 3" xfId="7171" xr:uid="{00000000-0005-0000-0000-0000031C0000}"/>
    <cellStyle name="Currency 2 6 3 3 2 4 5" xfId="7172" xr:uid="{00000000-0005-0000-0000-0000041C0000}"/>
    <cellStyle name="Currency 2 6 3 3 2 4 5 2" xfId="7173" xr:uid="{00000000-0005-0000-0000-0000051C0000}"/>
    <cellStyle name="Currency 2 6 3 3 2 4 5 2 2" xfId="7174" xr:uid="{00000000-0005-0000-0000-0000061C0000}"/>
    <cellStyle name="Currency 2 6 3 3 2 4 5 3" xfId="7175" xr:uid="{00000000-0005-0000-0000-0000071C0000}"/>
    <cellStyle name="Currency 2 6 3 3 2 4 6" xfId="7176" xr:uid="{00000000-0005-0000-0000-0000081C0000}"/>
    <cellStyle name="Currency 2 6 3 3 2 4 6 2" xfId="7177" xr:uid="{00000000-0005-0000-0000-0000091C0000}"/>
    <cellStyle name="Currency 2 6 3 3 2 4 7" xfId="7178" xr:uid="{00000000-0005-0000-0000-00000A1C0000}"/>
    <cellStyle name="Currency 2 6 3 3 2 4 7 2" xfId="7179" xr:uid="{00000000-0005-0000-0000-00000B1C0000}"/>
    <cellStyle name="Currency 2 6 3 3 2 4 8" xfId="7180" xr:uid="{00000000-0005-0000-0000-00000C1C0000}"/>
    <cellStyle name="Currency 2 6 3 3 2 4 9" xfId="7181" xr:uid="{00000000-0005-0000-0000-00000D1C0000}"/>
    <cellStyle name="Currency 2 6 3 3 2 5" xfId="7182" xr:uid="{00000000-0005-0000-0000-00000E1C0000}"/>
    <cellStyle name="Currency 2 6 3 3 2 5 2" xfId="7183" xr:uid="{00000000-0005-0000-0000-00000F1C0000}"/>
    <cellStyle name="Currency 2 6 3 3 2 5 3" xfId="7184" xr:uid="{00000000-0005-0000-0000-0000101C0000}"/>
    <cellStyle name="Currency 2 6 3 3 2 5 4" xfId="7185" xr:uid="{00000000-0005-0000-0000-0000111C0000}"/>
    <cellStyle name="Currency 2 6 3 3 2 6" xfId="7186" xr:uid="{00000000-0005-0000-0000-0000121C0000}"/>
    <cellStyle name="Currency 2 6 3 3 2 6 2" xfId="7187" xr:uid="{00000000-0005-0000-0000-0000131C0000}"/>
    <cellStyle name="Currency 2 6 3 3 2 6 2 2" xfId="7188" xr:uid="{00000000-0005-0000-0000-0000141C0000}"/>
    <cellStyle name="Currency 2 6 3 3 2 6 2 2 2" xfId="7189" xr:uid="{00000000-0005-0000-0000-0000151C0000}"/>
    <cellStyle name="Currency 2 6 3 3 2 6 2 3" xfId="7190" xr:uid="{00000000-0005-0000-0000-0000161C0000}"/>
    <cellStyle name="Currency 2 6 3 3 2 6 3" xfId="7191" xr:uid="{00000000-0005-0000-0000-0000171C0000}"/>
    <cellStyle name="Currency 2 6 3 3 2 6 3 2" xfId="7192" xr:uid="{00000000-0005-0000-0000-0000181C0000}"/>
    <cellStyle name="Currency 2 6 3 3 2 6 3 2 2" xfId="7193" xr:uid="{00000000-0005-0000-0000-0000191C0000}"/>
    <cellStyle name="Currency 2 6 3 3 2 6 3 3" xfId="7194" xr:uid="{00000000-0005-0000-0000-00001A1C0000}"/>
    <cellStyle name="Currency 2 6 3 3 2 6 4" xfId="7195" xr:uid="{00000000-0005-0000-0000-00001B1C0000}"/>
    <cellStyle name="Currency 2 6 3 3 2 6 4 2" xfId="7196" xr:uid="{00000000-0005-0000-0000-00001C1C0000}"/>
    <cellStyle name="Currency 2 6 3 3 2 6 4 2 2" xfId="7197" xr:uid="{00000000-0005-0000-0000-00001D1C0000}"/>
    <cellStyle name="Currency 2 6 3 3 2 6 4 3" xfId="7198" xr:uid="{00000000-0005-0000-0000-00001E1C0000}"/>
    <cellStyle name="Currency 2 6 3 3 2 6 5" xfId="7199" xr:uid="{00000000-0005-0000-0000-00001F1C0000}"/>
    <cellStyle name="Currency 2 6 3 3 2 6 5 2" xfId="7200" xr:uid="{00000000-0005-0000-0000-0000201C0000}"/>
    <cellStyle name="Currency 2 6 3 3 2 6 6" xfId="7201" xr:uid="{00000000-0005-0000-0000-0000211C0000}"/>
    <cellStyle name="Currency 2 6 3 3 2 6 6 2" xfId="7202" xr:uid="{00000000-0005-0000-0000-0000221C0000}"/>
    <cellStyle name="Currency 2 6 3 3 2 6 7" xfId="7203" xr:uid="{00000000-0005-0000-0000-0000231C0000}"/>
    <cellStyle name="Currency 2 6 3 3 2 7" xfId="7204" xr:uid="{00000000-0005-0000-0000-0000241C0000}"/>
    <cellStyle name="Currency 2 6 3 3 2 7 2" xfId="7205" xr:uid="{00000000-0005-0000-0000-0000251C0000}"/>
    <cellStyle name="Currency 2 6 3 3 2 7 2 2" xfId="7206" xr:uid="{00000000-0005-0000-0000-0000261C0000}"/>
    <cellStyle name="Currency 2 6 3 3 2 7 3" xfId="7207" xr:uid="{00000000-0005-0000-0000-0000271C0000}"/>
    <cellStyle name="Currency 2 6 3 3 2 8" xfId="7208" xr:uid="{00000000-0005-0000-0000-0000281C0000}"/>
    <cellStyle name="Currency 2 6 3 3 2 8 2" xfId="7209" xr:uid="{00000000-0005-0000-0000-0000291C0000}"/>
    <cellStyle name="Currency 2 6 3 3 2 8 2 2" xfId="7210" xr:uid="{00000000-0005-0000-0000-00002A1C0000}"/>
    <cellStyle name="Currency 2 6 3 3 2 8 3" xfId="7211" xr:uid="{00000000-0005-0000-0000-00002B1C0000}"/>
    <cellStyle name="Currency 2 6 3 3 2 9" xfId="7212" xr:uid="{00000000-0005-0000-0000-00002C1C0000}"/>
    <cellStyle name="Currency 2 6 3 3 3" xfId="7213" xr:uid="{00000000-0005-0000-0000-00002D1C0000}"/>
    <cellStyle name="Currency 2 6 3 3 3 10" xfId="7214" xr:uid="{00000000-0005-0000-0000-00002E1C0000}"/>
    <cellStyle name="Currency 2 6 3 3 3 11" xfId="7215" xr:uid="{00000000-0005-0000-0000-00002F1C0000}"/>
    <cellStyle name="Currency 2 6 3 3 3 12" xfId="7216" xr:uid="{00000000-0005-0000-0000-0000301C0000}"/>
    <cellStyle name="Currency 2 6 3 3 3 13" xfId="7217" xr:uid="{00000000-0005-0000-0000-0000311C0000}"/>
    <cellStyle name="Currency 2 6 3 3 3 2" xfId="7218" xr:uid="{00000000-0005-0000-0000-0000321C0000}"/>
    <cellStyle name="Currency 2 6 3 3 3 2 10" xfId="7219" xr:uid="{00000000-0005-0000-0000-0000331C0000}"/>
    <cellStyle name="Currency 2 6 3 3 3 2 2" xfId="7220" xr:uid="{00000000-0005-0000-0000-0000341C0000}"/>
    <cellStyle name="Currency 2 6 3 3 3 2 2 2" xfId="7221" xr:uid="{00000000-0005-0000-0000-0000351C0000}"/>
    <cellStyle name="Currency 2 6 3 3 3 2 2 3" xfId="7222" xr:uid="{00000000-0005-0000-0000-0000361C0000}"/>
    <cellStyle name="Currency 2 6 3 3 3 2 3" xfId="7223" xr:uid="{00000000-0005-0000-0000-0000371C0000}"/>
    <cellStyle name="Currency 2 6 3 3 3 2 3 2" xfId="7224" xr:uid="{00000000-0005-0000-0000-0000381C0000}"/>
    <cellStyle name="Currency 2 6 3 3 3 2 3 3" xfId="7225" xr:uid="{00000000-0005-0000-0000-0000391C0000}"/>
    <cellStyle name="Currency 2 6 3 3 3 2 3 4" xfId="7226" xr:uid="{00000000-0005-0000-0000-00003A1C0000}"/>
    <cellStyle name="Currency 2 6 3 3 3 2 4" xfId="7227" xr:uid="{00000000-0005-0000-0000-00003B1C0000}"/>
    <cellStyle name="Currency 2 6 3 3 3 2 4 2" xfId="7228" xr:uid="{00000000-0005-0000-0000-00003C1C0000}"/>
    <cellStyle name="Currency 2 6 3 3 3 2 4 2 2" xfId="7229" xr:uid="{00000000-0005-0000-0000-00003D1C0000}"/>
    <cellStyle name="Currency 2 6 3 3 3 2 4 3" xfId="7230" xr:uid="{00000000-0005-0000-0000-00003E1C0000}"/>
    <cellStyle name="Currency 2 6 3 3 3 2 5" xfId="7231" xr:uid="{00000000-0005-0000-0000-00003F1C0000}"/>
    <cellStyle name="Currency 2 6 3 3 3 2 5 2" xfId="7232" xr:uid="{00000000-0005-0000-0000-0000401C0000}"/>
    <cellStyle name="Currency 2 6 3 3 3 2 5 2 2" xfId="7233" xr:uid="{00000000-0005-0000-0000-0000411C0000}"/>
    <cellStyle name="Currency 2 6 3 3 3 2 5 3" xfId="7234" xr:uid="{00000000-0005-0000-0000-0000421C0000}"/>
    <cellStyle name="Currency 2 6 3 3 3 2 6" xfId="7235" xr:uid="{00000000-0005-0000-0000-0000431C0000}"/>
    <cellStyle name="Currency 2 6 3 3 3 2 6 2" xfId="7236" xr:uid="{00000000-0005-0000-0000-0000441C0000}"/>
    <cellStyle name="Currency 2 6 3 3 3 2 6 2 2" xfId="7237" xr:uid="{00000000-0005-0000-0000-0000451C0000}"/>
    <cellStyle name="Currency 2 6 3 3 3 2 6 3" xfId="7238" xr:uid="{00000000-0005-0000-0000-0000461C0000}"/>
    <cellStyle name="Currency 2 6 3 3 3 2 7" xfId="7239" xr:uid="{00000000-0005-0000-0000-0000471C0000}"/>
    <cellStyle name="Currency 2 6 3 3 3 2 7 2" xfId="7240" xr:uid="{00000000-0005-0000-0000-0000481C0000}"/>
    <cellStyle name="Currency 2 6 3 3 3 2 8" xfId="7241" xr:uid="{00000000-0005-0000-0000-0000491C0000}"/>
    <cellStyle name="Currency 2 6 3 3 3 2 8 2" xfId="7242" xr:uid="{00000000-0005-0000-0000-00004A1C0000}"/>
    <cellStyle name="Currency 2 6 3 3 3 2 9" xfId="7243" xr:uid="{00000000-0005-0000-0000-00004B1C0000}"/>
    <cellStyle name="Currency 2 6 3 3 3 3" xfId="7244" xr:uid="{00000000-0005-0000-0000-00004C1C0000}"/>
    <cellStyle name="Currency 2 6 3 3 3 3 2" xfId="7245" xr:uid="{00000000-0005-0000-0000-00004D1C0000}"/>
    <cellStyle name="Currency 2 6 3 3 3 3 2 2" xfId="7246" xr:uid="{00000000-0005-0000-0000-00004E1C0000}"/>
    <cellStyle name="Currency 2 6 3 3 3 3 2 3" xfId="7247" xr:uid="{00000000-0005-0000-0000-00004F1C0000}"/>
    <cellStyle name="Currency 2 6 3 3 3 3 3" xfId="7248" xr:uid="{00000000-0005-0000-0000-0000501C0000}"/>
    <cellStyle name="Currency 2 6 3 3 3 4" xfId="7249" xr:uid="{00000000-0005-0000-0000-0000511C0000}"/>
    <cellStyle name="Currency 2 6 3 3 3 4 2" xfId="7250" xr:uid="{00000000-0005-0000-0000-0000521C0000}"/>
    <cellStyle name="Currency 2 6 3 3 3 4 3" xfId="7251" xr:uid="{00000000-0005-0000-0000-0000531C0000}"/>
    <cellStyle name="Currency 2 6 3 3 3 4 4" xfId="7252" xr:uid="{00000000-0005-0000-0000-0000541C0000}"/>
    <cellStyle name="Currency 2 6 3 3 3 5" xfId="7253" xr:uid="{00000000-0005-0000-0000-0000551C0000}"/>
    <cellStyle name="Currency 2 6 3 3 3 5 2" xfId="7254" xr:uid="{00000000-0005-0000-0000-0000561C0000}"/>
    <cellStyle name="Currency 2 6 3 3 3 5 2 2" xfId="7255" xr:uid="{00000000-0005-0000-0000-0000571C0000}"/>
    <cellStyle name="Currency 2 6 3 3 3 5 3" xfId="7256" xr:uid="{00000000-0005-0000-0000-0000581C0000}"/>
    <cellStyle name="Currency 2 6 3 3 3 6" xfId="7257" xr:uid="{00000000-0005-0000-0000-0000591C0000}"/>
    <cellStyle name="Currency 2 6 3 3 3 6 2" xfId="7258" xr:uid="{00000000-0005-0000-0000-00005A1C0000}"/>
    <cellStyle name="Currency 2 6 3 3 3 6 2 2" xfId="7259" xr:uid="{00000000-0005-0000-0000-00005B1C0000}"/>
    <cellStyle name="Currency 2 6 3 3 3 6 3" xfId="7260" xr:uid="{00000000-0005-0000-0000-00005C1C0000}"/>
    <cellStyle name="Currency 2 6 3 3 3 7" xfId="7261" xr:uid="{00000000-0005-0000-0000-00005D1C0000}"/>
    <cellStyle name="Currency 2 6 3 3 3 7 2" xfId="7262" xr:uid="{00000000-0005-0000-0000-00005E1C0000}"/>
    <cellStyle name="Currency 2 6 3 3 3 7 2 2" xfId="7263" xr:uid="{00000000-0005-0000-0000-00005F1C0000}"/>
    <cellStyle name="Currency 2 6 3 3 3 7 3" xfId="7264" xr:uid="{00000000-0005-0000-0000-0000601C0000}"/>
    <cellStyle name="Currency 2 6 3 3 3 8" xfId="7265" xr:uid="{00000000-0005-0000-0000-0000611C0000}"/>
    <cellStyle name="Currency 2 6 3 3 3 8 2" xfId="7266" xr:uid="{00000000-0005-0000-0000-0000621C0000}"/>
    <cellStyle name="Currency 2 6 3 3 3 9" xfId="7267" xr:uid="{00000000-0005-0000-0000-0000631C0000}"/>
    <cellStyle name="Currency 2 6 3 3 3 9 2" xfId="7268" xr:uid="{00000000-0005-0000-0000-0000641C0000}"/>
    <cellStyle name="Currency 2 6 3 3 4" xfId="7269" xr:uid="{00000000-0005-0000-0000-0000651C0000}"/>
    <cellStyle name="Currency 2 6 3 3 4 2" xfId="7270" xr:uid="{00000000-0005-0000-0000-0000661C0000}"/>
    <cellStyle name="Currency 2 6 3 3 4 2 10" xfId="7271" xr:uid="{00000000-0005-0000-0000-0000671C0000}"/>
    <cellStyle name="Currency 2 6 3 3 4 2 11" xfId="7272" xr:uid="{00000000-0005-0000-0000-0000681C0000}"/>
    <cellStyle name="Currency 2 6 3 3 4 2 2" xfId="7273" xr:uid="{00000000-0005-0000-0000-0000691C0000}"/>
    <cellStyle name="Currency 2 6 3 3 4 2 2 2" xfId="7274" xr:uid="{00000000-0005-0000-0000-00006A1C0000}"/>
    <cellStyle name="Currency 2 6 3 3 4 2 2 3" xfId="7275" xr:uid="{00000000-0005-0000-0000-00006B1C0000}"/>
    <cellStyle name="Currency 2 6 3 3 4 2 3" xfId="7276" xr:uid="{00000000-0005-0000-0000-00006C1C0000}"/>
    <cellStyle name="Currency 2 6 3 3 4 2 3 2" xfId="7277" xr:uid="{00000000-0005-0000-0000-00006D1C0000}"/>
    <cellStyle name="Currency 2 6 3 3 4 2 3 3" xfId="7278" xr:uid="{00000000-0005-0000-0000-00006E1C0000}"/>
    <cellStyle name="Currency 2 6 3 3 4 2 4" xfId="7279" xr:uid="{00000000-0005-0000-0000-00006F1C0000}"/>
    <cellStyle name="Currency 2 6 3 3 4 2 4 2" xfId="7280" xr:uid="{00000000-0005-0000-0000-0000701C0000}"/>
    <cellStyle name="Currency 2 6 3 3 4 2 4 2 2" xfId="7281" xr:uid="{00000000-0005-0000-0000-0000711C0000}"/>
    <cellStyle name="Currency 2 6 3 3 4 2 4 3" xfId="7282" xr:uid="{00000000-0005-0000-0000-0000721C0000}"/>
    <cellStyle name="Currency 2 6 3 3 4 2 5" xfId="7283" xr:uid="{00000000-0005-0000-0000-0000731C0000}"/>
    <cellStyle name="Currency 2 6 3 3 4 2 5 2" xfId="7284" xr:uid="{00000000-0005-0000-0000-0000741C0000}"/>
    <cellStyle name="Currency 2 6 3 3 4 2 5 2 2" xfId="7285" xr:uid="{00000000-0005-0000-0000-0000751C0000}"/>
    <cellStyle name="Currency 2 6 3 3 4 2 5 3" xfId="7286" xr:uid="{00000000-0005-0000-0000-0000761C0000}"/>
    <cellStyle name="Currency 2 6 3 3 4 2 6" xfId="7287" xr:uid="{00000000-0005-0000-0000-0000771C0000}"/>
    <cellStyle name="Currency 2 6 3 3 4 2 6 2" xfId="7288" xr:uid="{00000000-0005-0000-0000-0000781C0000}"/>
    <cellStyle name="Currency 2 6 3 3 4 2 6 2 2" xfId="7289" xr:uid="{00000000-0005-0000-0000-0000791C0000}"/>
    <cellStyle name="Currency 2 6 3 3 4 2 6 3" xfId="7290" xr:uid="{00000000-0005-0000-0000-00007A1C0000}"/>
    <cellStyle name="Currency 2 6 3 3 4 2 7" xfId="7291" xr:uid="{00000000-0005-0000-0000-00007B1C0000}"/>
    <cellStyle name="Currency 2 6 3 3 4 2 7 2" xfId="7292" xr:uid="{00000000-0005-0000-0000-00007C1C0000}"/>
    <cellStyle name="Currency 2 6 3 3 4 2 8" xfId="7293" xr:uid="{00000000-0005-0000-0000-00007D1C0000}"/>
    <cellStyle name="Currency 2 6 3 3 4 2 8 2" xfId="7294" xr:uid="{00000000-0005-0000-0000-00007E1C0000}"/>
    <cellStyle name="Currency 2 6 3 3 4 2 9" xfId="7295" xr:uid="{00000000-0005-0000-0000-00007F1C0000}"/>
    <cellStyle name="Currency 2 6 3 3 4 3" xfId="7296" xr:uid="{00000000-0005-0000-0000-0000801C0000}"/>
    <cellStyle name="Currency 2 6 3 3 4 3 2" xfId="7297" xr:uid="{00000000-0005-0000-0000-0000811C0000}"/>
    <cellStyle name="Currency 2 6 3 3 4 3 2 2" xfId="7298" xr:uid="{00000000-0005-0000-0000-0000821C0000}"/>
    <cellStyle name="Currency 2 6 3 3 4 3 2 3" xfId="7299" xr:uid="{00000000-0005-0000-0000-0000831C0000}"/>
    <cellStyle name="Currency 2 6 3 3 4 3 3" xfId="7300" xr:uid="{00000000-0005-0000-0000-0000841C0000}"/>
    <cellStyle name="Currency 2 6 3 3 4 4" xfId="7301" xr:uid="{00000000-0005-0000-0000-0000851C0000}"/>
    <cellStyle name="Currency 2 6 3 3 4 4 2" xfId="7302" xr:uid="{00000000-0005-0000-0000-0000861C0000}"/>
    <cellStyle name="Currency 2 6 3 3 4 4 2 2" xfId="7303" xr:uid="{00000000-0005-0000-0000-0000871C0000}"/>
    <cellStyle name="Currency 2 6 3 3 4 4 3" xfId="7304" xr:uid="{00000000-0005-0000-0000-0000881C0000}"/>
    <cellStyle name="Currency 2 6 3 3 4 4 4" xfId="7305" xr:uid="{00000000-0005-0000-0000-0000891C0000}"/>
    <cellStyle name="Currency 2 6 3 3 4 5" xfId="7306" xr:uid="{00000000-0005-0000-0000-00008A1C0000}"/>
    <cellStyle name="Currency 2 6 3 3 4 5 2" xfId="7307" xr:uid="{00000000-0005-0000-0000-00008B1C0000}"/>
    <cellStyle name="Currency 2 6 3 3 4 5 2 2" xfId="7308" xr:uid="{00000000-0005-0000-0000-00008C1C0000}"/>
    <cellStyle name="Currency 2 6 3 3 4 5 3" xfId="7309" xr:uid="{00000000-0005-0000-0000-00008D1C0000}"/>
    <cellStyle name="Currency 2 6 3 3 4 6" xfId="7310" xr:uid="{00000000-0005-0000-0000-00008E1C0000}"/>
    <cellStyle name="Currency 2 6 3 3 4 7" xfId="7311" xr:uid="{00000000-0005-0000-0000-00008F1C0000}"/>
    <cellStyle name="Currency 2 6 3 3 5" xfId="7312" xr:uid="{00000000-0005-0000-0000-0000901C0000}"/>
    <cellStyle name="Currency 2 6 3 3 5 10" xfId="7313" xr:uid="{00000000-0005-0000-0000-0000911C0000}"/>
    <cellStyle name="Currency 2 6 3 3 5 2" xfId="7314" xr:uid="{00000000-0005-0000-0000-0000921C0000}"/>
    <cellStyle name="Currency 2 6 3 3 5 2 2" xfId="7315" xr:uid="{00000000-0005-0000-0000-0000931C0000}"/>
    <cellStyle name="Currency 2 6 3 3 5 2 3" xfId="7316" xr:uid="{00000000-0005-0000-0000-0000941C0000}"/>
    <cellStyle name="Currency 2 6 3 3 5 3" xfId="7317" xr:uid="{00000000-0005-0000-0000-0000951C0000}"/>
    <cellStyle name="Currency 2 6 3 3 5 3 2" xfId="7318" xr:uid="{00000000-0005-0000-0000-0000961C0000}"/>
    <cellStyle name="Currency 2 6 3 3 5 3 3" xfId="7319" xr:uid="{00000000-0005-0000-0000-0000971C0000}"/>
    <cellStyle name="Currency 2 6 3 3 5 4" xfId="7320" xr:uid="{00000000-0005-0000-0000-0000981C0000}"/>
    <cellStyle name="Currency 2 6 3 3 5 4 2" xfId="7321" xr:uid="{00000000-0005-0000-0000-0000991C0000}"/>
    <cellStyle name="Currency 2 6 3 3 5 4 2 2" xfId="7322" xr:uid="{00000000-0005-0000-0000-00009A1C0000}"/>
    <cellStyle name="Currency 2 6 3 3 5 4 3" xfId="7323" xr:uid="{00000000-0005-0000-0000-00009B1C0000}"/>
    <cellStyle name="Currency 2 6 3 3 5 5" xfId="7324" xr:uid="{00000000-0005-0000-0000-00009C1C0000}"/>
    <cellStyle name="Currency 2 6 3 3 5 5 2" xfId="7325" xr:uid="{00000000-0005-0000-0000-00009D1C0000}"/>
    <cellStyle name="Currency 2 6 3 3 5 5 2 2" xfId="7326" xr:uid="{00000000-0005-0000-0000-00009E1C0000}"/>
    <cellStyle name="Currency 2 6 3 3 5 5 3" xfId="7327" xr:uid="{00000000-0005-0000-0000-00009F1C0000}"/>
    <cellStyle name="Currency 2 6 3 3 5 6" xfId="7328" xr:uid="{00000000-0005-0000-0000-0000A01C0000}"/>
    <cellStyle name="Currency 2 6 3 3 5 6 2" xfId="7329" xr:uid="{00000000-0005-0000-0000-0000A11C0000}"/>
    <cellStyle name="Currency 2 6 3 3 5 6 2 2" xfId="7330" xr:uid="{00000000-0005-0000-0000-0000A21C0000}"/>
    <cellStyle name="Currency 2 6 3 3 5 6 3" xfId="7331" xr:uid="{00000000-0005-0000-0000-0000A31C0000}"/>
    <cellStyle name="Currency 2 6 3 3 5 7" xfId="7332" xr:uid="{00000000-0005-0000-0000-0000A41C0000}"/>
    <cellStyle name="Currency 2 6 3 3 5 7 2" xfId="7333" xr:uid="{00000000-0005-0000-0000-0000A51C0000}"/>
    <cellStyle name="Currency 2 6 3 3 5 8" xfId="7334" xr:uid="{00000000-0005-0000-0000-0000A61C0000}"/>
    <cellStyle name="Currency 2 6 3 3 5 8 2" xfId="7335" xr:uid="{00000000-0005-0000-0000-0000A71C0000}"/>
    <cellStyle name="Currency 2 6 3 3 5 9" xfId="7336" xr:uid="{00000000-0005-0000-0000-0000A81C0000}"/>
    <cellStyle name="Currency 2 6 3 3 6" xfId="7337" xr:uid="{00000000-0005-0000-0000-0000A91C0000}"/>
    <cellStyle name="Currency 2 6 3 3 6 10" xfId="7338" xr:uid="{00000000-0005-0000-0000-0000AA1C0000}"/>
    <cellStyle name="Currency 2 6 3 3 6 11" xfId="7339" xr:uid="{00000000-0005-0000-0000-0000AB1C0000}"/>
    <cellStyle name="Currency 2 6 3 3 6 12" xfId="7340" xr:uid="{00000000-0005-0000-0000-0000AC1C0000}"/>
    <cellStyle name="Currency 2 6 3 3 6 2" xfId="7341" xr:uid="{00000000-0005-0000-0000-0000AD1C0000}"/>
    <cellStyle name="Currency 2 6 3 3 6 2 2" xfId="7342" xr:uid="{00000000-0005-0000-0000-0000AE1C0000}"/>
    <cellStyle name="Currency 2 6 3 3 6 2 3" xfId="7343" xr:uid="{00000000-0005-0000-0000-0000AF1C0000}"/>
    <cellStyle name="Currency 2 6 3 3 6 3" xfId="7344" xr:uid="{00000000-0005-0000-0000-0000B01C0000}"/>
    <cellStyle name="Currency 2 6 3 3 6 3 2" xfId="7345" xr:uid="{00000000-0005-0000-0000-0000B11C0000}"/>
    <cellStyle name="Currency 2 6 3 3 6 3 3" xfId="7346" xr:uid="{00000000-0005-0000-0000-0000B21C0000}"/>
    <cellStyle name="Currency 2 6 3 3 6 4" xfId="7347" xr:uid="{00000000-0005-0000-0000-0000B31C0000}"/>
    <cellStyle name="Currency 2 6 3 3 6 5" xfId="7348" xr:uid="{00000000-0005-0000-0000-0000B41C0000}"/>
    <cellStyle name="Currency 2 6 3 3 6 5 2" xfId="7349" xr:uid="{00000000-0005-0000-0000-0000B51C0000}"/>
    <cellStyle name="Currency 2 6 3 3 6 5 2 2" xfId="7350" xr:uid="{00000000-0005-0000-0000-0000B61C0000}"/>
    <cellStyle name="Currency 2 6 3 3 6 5 3" xfId="7351" xr:uid="{00000000-0005-0000-0000-0000B71C0000}"/>
    <cellStyle name="Currency 2 6 3 3 6 6" xfId="7352" xr:uid="{00000000-0005-0000-0000-0000B81C0000}"/>
    <cellStyle name="Currency 2 6 3 3 6 6 2" xfId="7353" xr:uid="{00000000-0005-0000-0000-0000B91C0000}"/>
    <cellStyle name="Currency 2 6 3 3 6 6 2 2" xfId="7354" xr:uid="{00000000-0005-0000-0000-0000BA1C0000}"/>
    <cellStyle name="Currency 2 6 3 3 6 6 3" xfId="7355" xr:uid="{00000000-0005-0000-0000-0000BB1C0000}"/>
    <cellStyle name="Currency 2 6 3 3 6 7" xfId="7356" xr:uid="{00000000-0005-0000-0000-0000BC1C0000}"/>
    <cellStyle name="Currency 2 6 3 3 6 7 2" xfId="7357" xr:uid="{00000000-0005-0000-0000-0000BD1C0000}"/>
    <cellStyle name="Currency 2 6 3 3 6 7 2 2" xfId="7358" xr:uid="{00000000-0005-0000-0000-0000BE1C0000}"/>
    <cellStyle name="Currency 2 6 3 3 6 7 3" xfId="7359" xr:uid="{00000000-0005-0000-0000-0000BF1C0000}"/>
    <cellStyle name="Currency 2 6 3 3 6 8" xfId="7360" xr:uid="{00000000-0005-0000-0000-0000C01C0000}"/>
    <cellStyle name="Currency 2 6 3 3 6 8 2" xfId="7361" xr:uid="{00000000-0005-0000-0000-0000C11C0000}"/>
    <cellStyle name="Currency 2 6 3 3 6 9" xfId="7362" xr:uid="{00000000-0005-0000-0000-0000C21C0000}"/>
    <cellStyle name="Currency 2 6 3 3 6 9 2" xfId="7363" xr:uid="{00000000-0005-0000-0000-0000C31C0000}"/>
    <cellStyle name="Currency 2 6 3 3 7" xfId="7364" xr:uid="{00000000-0005-0000-0000-0000C41C0000}"/>
    <cellStyle name="Currency 2 6 3 3 7 2" xfId="7365" xr:uid="{00000000-0005-0000-0000-0000C51C0000}"/>
    <cellStyle name="Currency 2 6 3 3 7 3" xfId="7366" xr:uid="{00000000-0005-0000-0000-0000C61C0000}"/>
    <cellStyle name="Currency 2 6 3 3 8" xfId="7367" xr:uid="{00000000-0005-0000-0000-0000C71C0000}"/>
    <cellStyle name="Currency 2 6 3 3 8 2" xfId="7368" xr:uid="{00000000-0005-0000-0000-0000C81C0000}"/>
    <cellStyle name="Currency 2 6 3 3 8 2 2" xfId="7369" xr:uid="{00000000-0005-0000-0000-0000C91C0000}"/>
    <cellStyle name="Currency 2 6 3 3 8 3" xfId="7370" xr:uid="{00000000-0005-0000-0000-0000CA1C0000}"/>
    <cellStyle name="Currency 2 6 3 3 8 4" xfId="7371" xr:uid="{00000000-0005-0000-0000-0000CB1C0000}"/>
    <cellStyle name="Currency 2 6 3 3 9" xfId="7372" xr:uid="{00000000-0005-0000-0000-0000CC1C0000}"/>
    <cellStyle name="Currency 2 6 3 3 9 2" xfId="7373" xr:uid="{00000000-0005-0000-0000-0000CD1C0000}"/>
    <cellStyle name="Currency 2 6 3 3 9 2 2" xfId="7374" xr:uid="{00000000-0005-0000-0000-0000CE1C0000}"/>
    <cellStyle name="Currency 2 6 3 3 9 3" xfId="7375" xr:uid="{00000000-0005-0000-0000-0000CF1C0000}"/>
    <cellStyle name="Currency 2 6 3 4" xfId="7376" xr:uid="{00000000-0005-0000-0000-0000D01C0000}"/>
    <cellStyle name="Currency 2 6 3 4 2" xfId="7377" xr:uid="{00000000-0005-0000-0000-0000D11C0000}"/>
    <cellStyle name="Currency 2 6 3 4 2 10" xfId="7378" xr:uid="{00000000-0005-0000-0000-0000D21C0000}"/>
    <cellStyle name="Currency 2 6 3 4 2 2" xfId="7379" xr:uid="{00000000-0005-0000-0000-0000D31C0000}"/>
    <cellStyle name="Currency 2 6 3 4 2 2 2" xfId="7380" xr:uid="{00000000-0005-0000-0000-0000D41C0000}"/>
    <cellStyle name="Currency 2 6 3 4 2 2 3" xfId="7381" xr:uid="{00000000-0005-0000-0000-0000D51C0000}"/>
    <cellStyle name="Currency 2 6 3 4 2 3" xfId="7382" xr:uid="{00000000-0005-0000-0000-0000D61C0000}"/>
    <cellStyle name="Currency 2 6 3 4 2 3 2" xfId="7383" xr:uid="{00000000-0005-0000-0000-0000D71C0000}"/>
    <cellStyle name="Currency 2 6 3 4 2 3 3" xfId="7384" xr:uid="{00000000-0005-0000-0000-0000D81C0000}"/>
    <cellStyle name="Currency 2 6 3 4 2 4" xfId="7385" xr:uid="{00000000-0005-0000-0000-0000D91C0000}"/>
    <cellStyle name="Currency 2 6 3 4 2 4 2" xfId="7386" xr:uid="{00000000-0005-0000-0000-0000DA1C0000}"/>
    <cellStyle name="Currency 2 6 3 4 2 4 2 2" xfId="7387" xr:uid="{00000000-0005-0000-0000-0000DB1C0000}"/>
    <cellStyle name="Currency 2 6 3 4 2 4 3" xfId="7388" xr:uid="{00000000-0005-0000-0000-0000DC1C0000}"/>
    <cellStyle name="Currency 2 6 3 4 2 5" xfId="7389" xr:uid="{00000000-0005-0000-0000-0000DD1C0000}"/>
    <cellStyle name="Currency 2 6 3 4 2 5 2" xfId="7390" xr:uid="{00000000-0005-0000-0000-0000DE1C0000}"/>
    <cellStyle name="Currency 2 6 3 4 2 5 2 2" xfId="7391" xr:uid="{00000000-0005-0000-0000-0000DF1C0000}"/>
    <cellStyle name="Currency 2 6 3 4 2 5 3" xfId="7392" xr:uid="{00000000-0005-0000-0000-0000E01C0000}"/>
    <cellStyle name="Currency 2 6 3 4 2 6" xfId="7393" xr:uid="{00000000-0005-0000-0000-0000E11C0000}"/>
    <cellStyle name="Currency 2 6 3 4 2 6 2" xfId="7394" xr:uid="{00000000-0005-0000-0000-0000E21C0000}"/>
    <cellStyle name="Currency 2 6 3 4 2 6 2 2" xfId="7395" xr:uid="{00000000-0005-0000-0000-0000E31C0000}"/>
    <cellStyle name="Currency 2 6 3 4 2 6 3" xfId="7396" xr:uid="{00000000-0005-0000-0000-0000E41C0000}"/>
    <cellStyle name="Currency 2 6 3 4 2 7" xfId="7397" xr:uid="{00000000-0005-0000-0000-0000E51C0000}"/>
    <cellStyle name="Currency 2 6 3 4 2 7 2" xfId="7398" xr:uid="{00000000-0005-0000-0000-0000E61C0000}"/>
    <cellStyle name="Currency 2 6 3 4 2 8" xfId="7399" xr:uid="{00000000-0005-0000-0000-0000E71C0000}"/>
    <cellStyle name="Currency 2 6 3 4 2 8 2" xfId="7400" xr:uid="{00000000-0005-0000-0000-0000E81C0000}"/>
    <cellStyle name="Currency 2 6 3 4 2 9" xfId="7401" xr:uid="{00000000-0005-0000-0000-0000E91C0000}"/>
    <cellStyle name="Currency 2 6 3 4 3" xfId="7402" xr:uid="{00000000-0005-0000-0000-0000EA1C0000}"/>
    <cellStyle name="Currency 2 6 3 4 3 10" xfId="7403" xr:uid="{00000000-0005-0000-0000-0000EB1C0000}"/>
    <cellStyle name="Currency 2 6 3 4 3 2" xfId="7404" xr:uid="{00000000-0005-0000-0000-0000EC1C0000}"/>
    <cellStyle name="Currency 2 6 3 4 3 2 2" xfId="7405" xr:uid="{00000000-0005-0000-0000-0000ED1C0000}"/>
    <cellStyle name="Currency 2 6 3 4 3 2 3" xfId="7406" xr:uid="{00000000-0005-0000-0000-0000EE1C0000}"/>
    <cellStyle name="Currency 2 6 3 4 3 3" xfId="7407" xr:uid="{00000000-0005-0000-0000-0000EF1C0000}"/>
    <cellStyle name="Currency 2 6 3 4 3 3 2" xfId="7408" xr:uid="{00000000-0005-0000-0000-0000F01C0000}"/>
    <cellStyle name="Currency 2 6 3 4 3 3 3" xfId="7409" xr:uid="{00000000-0005-0000-0000-0000F11C0000}"/>
    <cellStyle name="Currency 2 6 3 4 3 4" xfId="7410" xr:uid="{00000000-0005-0000-0000-0000F21C0000}"/>
    <cellStyle name="Currency 2 6 3 4 3 4 2" xfId="7411" xr:uid="{00000000-0005-0000-0000-0000F31C0000}"/>
    <cellStyle name="Currency 2 6 3 4 3 4 2 2" xfId="7412" xr:uid="{00000000-0005-0000-0000-0000F41C0000}"/>
    <cellStyle name="Currency 2 6 3 4 3 4 3" xfId="7413" xr:uid="{00000000-0005-0000-0000-0000F51C0000}"/>
    <cellStyle name="Currency 2 6 3 4 3 5" xfId="7414" xr:uid="{00000000-0005-0000-0000-0000F61C0000}"/>
    <cellStyle name="Currency 2 6 3 4 3 5 2" xfId="7415" xr:uid="{00000000-0005-0000-0000-0000F71C0000}"/>
    <cellStyle name="Currency 2 6 3 4 3 5 2 2" xfId="7416" xr:uid="{00000000-0005-0000-0000-0000F81C0000}"/>
    <cellStyle name="Currency 2 6 3 4 3 5 3" xfId="7417" xr:uid="{00000000-0005-0000-0000-0000F91C0000}"/>
    <cellStyle name="Currency 2 6 3 4 3 6" xfId="7418" xr:uid="{00000000-0005-0000-0000-0000FA1C0000}"/>
    <cellStyle name="Currency 2 6 3 4 3 6 2" xfId="7419" xr:uid="{00000000-0005-0000-0000-0000FB1C0000}"/>
    <cellStyle name="Currency 2 6 3 4 3 6 2 2" xfId="7420" xr:uid="{00000000-0005-0000-0000-0000FC1C0000}"/>
    <cellStyle name="Currency 2 6 3 4 3 6 3" xfId="7421" xr:uid="{00000000-0005-0000-0000-0000FD1C0000}"/>
    <cellStyle name="Currency 2 6 3 4 3 7" xfId="7422" xr:uid="{00000000-0005-0000-0000-0000FE1C0000}"/>
    <cellStyle name="Currency 2 6 3 4 3 7 2" xfId="7423" xr:uid="{00000000-0005-0000-0000-0000FF1C0000}"/>
    <cellStyle name="Currency 2 6 3 4 3 8" xfId="7424" xr:uid="{00000000-0005-0000-0000-0000001D0000}"/>
    <cellStyle name="Currency 2 6 3 4 3 8 2" xfId="7425" xr:uid="{00000000-0005-0000-0000-0000011D0000}"/>
    <cellStyle name="Currency 2 6 3 4 3 9" xfId="7426" xr:uid="{00000000-0005-0000-0000-0000021D0000}"/>
    <cellStyle name="Currency 2 6 3 4 4" xfId="7427" xr:uid="{00000000-0005-0000-0000-0000031D0000}"/>
    <cellStyle name="Currency 2 6 3 4 4 10" xfId="7428" xr:uid="{00000000-0005-0000-0000-0000041D0000}"/>
    <cellStyle name="Currency 2 6 3 4 4 2" xfId="7429" xr:uid="{00000000-0005-0000-0000-0000051D0000}"/>
    <cellStyle name="Currency 2 6 3 4 4 3" xfId="7430" xr:uid="{00000000-0005-0000-0000-0000061D0000}"/>
    <cellStyle name="Currency 2 6 3 4 4 3 2" xfId="7431" xr:uid="{00000000-0005-0000-0000-0000071D0000}"/>
    <cellStyle name="Currency 2 6 3 4 4 3 2 2" xfId="7432" xr:uid="{00000000-0005-0000-0000-0000081D0000}"/>
    <cellStyle name="Currency 2 6 3 4 4 3 3" xfId="7433" xr:uid="{00000000-0005-0000-0000-0000091D0000}"/>
    <cellStyle name="Currency 2 6 3 4 4 4" xfId="7434" xr:uid="{00000000-0005-0000-0000-00000A1D0000}"/>
    <cellStyle name="Currency 2 6 3 4 4 4 2" xfId="7435" xr:uid="{00000000-0005-0000-0000-00000B1D0000}"/>
    <cellStyle name="Currency 2 6 3 4 4 4 2 2" xfId="7436" xr:uid="{00000000-0005-0000-0000-00000C1D0000}"/>
    <cellStyle name="Currency 2 6 3 4 4 4 3" xfId="7437" xr:uid="{00000000-0005-0000-0000-00000D1D0000}"/>
    <cellStyle name="Currency 2 6 3 4 4 5" xfId="7438" xr:uid="{00000000-0005-0000-0000-00000E1D0000}"/>
    <cellStyle name="Currency 2 6 3 4 4 5 2" xfId="7439" xr:uid="{00000000-0005-0000-0000-00000F1D0000}"/>
    <cellStyle name="Currency 2 6 3 4 4 5 2 2" xfId="7440" xr:uid="{00000000-0005-0000-0000-0000101D0000}"/>
    <cellStyle name="Currency 2 6 3 4 4 5 3" xfId="7441" xr:uid="{00000000-0005-0000-0000-0000111D0000}"/>
    <cellStyle name="Currency 2 6 3 4 4 6" xfId="7442" xr:uid="{00000000-0005-0000-0000-0000121D0000}"/>
    <cellStyle name="Currency 2 6 3 4 4 6 2" xfId="7443" xr:uid="{00000000-0005-0000-0000-0000131D0000}"/>
    <cellStyle name="Currency 2 6 3 4 4 7" xfId="7444" xr:uid="{00000000-0005-0000-0000-0000141D0000}"/>
    <cellStyle name="Currency 2 6 3 4 4 7 2" xfId="7445" xr:uid="{00000000-0005-0000-0000-0000151D0000}"/>
    <cellStyle name="Currency 2 6 3 4 4 8" xfId="7446" xr:uid="{00000000-0005-0000-0000-0000161D0000}"/>
    <cellStyle name="Currency 2 6 3 4 4 9" xfId="7447" xr:uid="{00000000-0005-0000-0000-0000171D0000}"/>
    <cellStyle name="Currency 2 6 3 4 5" xfId="7448" xr:uid="{00000000-0005-0000-0000-0000181D0000}"/>
    <cellStyle name="Currency 2 6 3 4 5 2" xfId="7449" xr:uid="{00000000-0005-0000-0000-0000191D0000}"/>
    <cellStyle name="Currency 2 6 3 4 5 3" xfId="7450" xr:uid="{00000000-0005-0000-0000-00001A1D0000}"/>
    <cellStyle name="Currency 2 6 3 4 5 4" xfId="7451" xr:uid="{00000000-0005-0000-0000-00001B1D0000}"/>
    <cellStyle name="Currency 2 6 3 4 6" xfId="7452" xr:uid="{00000000-0005-0000-0000-00001C1D0000}"/>
    <cellStyle name="Currency 2 6 3 4 6 2" xfId="7453" xr:uid="{00000000-0005-0000-0000-00001D1D0000}"/>
    <cellStyle name="Currency 2 6 3 4 6 2 2" xfId="7454" xr:uid="{00000000-0005-0000-0000-00001E1D0000}"/>
    <cellStyle name="Currency 2 6 3 4 6 2 2 2" xfId="7455" xr:uid="{00000000-0005-0000-0000-00001F1D0000}"/>
    <cellStyle name="Currency 2 6 3 4 6 2 3" xfId="7456" xr:uid="{00000000-0005-0000-0000-0000201D0000}"/>
    <cellStyle name="Currency 2 6 3 4 6 3" xfId="7457" xr:uid="{00000000-0005-0000-0000-0000211D0000}"/>
    <cellStyle name="Currency 2 6 3 4 6 3 2" xfId="7458" xr:uid="{00000000-0005-0000-0000-0000221D0000}"/>
    <cellStyle name="Currency 2 6 3 4 6 3 2 2" xfId="7459" xr:uid="{00000000-0005-0000-0000-0000231D0000}"/>
    <cellStyle name="Currency 2 6 3 4 6 3 3" xfId="7460" xr:uid="{00000000-0005-0000-0000-0000241D0000}"/>
    <cellStyle name="Currency 2 6 3 4 6 4" xfId="7461" xr:uid="{00000000-0005-0000-0000-0000251D0000}"/>
    <cellStyle name="Currency 2 6 3 4 6 4 2" xfId="7462" xr:uid="{00000000-0005-0000-0000-0000261D0000}"/>
    <cellStyle name="Currency 2 6 3 4 6 4 2 2" xfId="7463" xr:uid="{00000000-0005-0000-0000-0000271D0000}"/>
    <cellStyle name="Currency 2 6 3 4 6 4 3" xfId="7464" xr:uid="{00000000-0005-0000-0000-0000281D0000}"/>
    <cellStyle name="Currency 2 6 3 4 6 5" xfId="7465" xr:uid="{00000000-0005-0000-0000-0000291D0000}"/>
    <cellStyle name="Currency 2 6 3 4 6 5 2" xfId="7466" xr:uid="{00000000-0005-0000-0000-00002A1D0000}"/>
    <cellStyle name="Currency 2 6 3 4 6 6" xfId="7467" xr:uid="{00000000-0005-0000-0000-00002B1D0000}"/>
    <cellStyle name="Currency 2 6 3 4 6 6 2" xfId="7468" xr:uid="{00000000-0005-0000-0000-00002C1D0000}"/>
    <cellStyle name="Currency 2 6 3 4 6 7" xfId="7469" xr:uid="{00000000-0005-0000-0000-00002D1D0000}"/>
    <cellStyle name="Currency 2 6 3 4 7" xfId="7470" xr:uid="{00000000-0005-0000-0000-00002E1D0000}"/>
    <cellStyle name="Currency 2 6 3 4 7 2" xfId="7471" xr:uid="{00000000-0005-0000-0000-00002F1D0000}"/>
    <cellStyle name="Currency 2 6 3 4 7 2 2" xfId="7472" xr:uid="{00000000-0005-0000-0000-0000301D0000}"/>
    <cellStyle name="Currency 2 6 3 4 7 3" xfId="7473" xr:uid="{00000000-0005-0000-0000-0000311D0000}"/>
    <cellStyle name="Currency 2 6 3 4 8" xfId="7474" xr:uid="{00000000-0005-0000-0000-0000321D0000}"/>
    <cellStyle name="Currency 2 6 3 4 8 2" xfId="7475" xr:uid="{00000000-0005-0000-0000-0000331D0000}"/>
    <cellStyle name="Currency 2 6 3 4 8 2 2" xfId="7476" xr:uid="{00000000-0005-0000-0000-0000341D0000}"/>
    <cellStyle name="Currency 2 6 3 4 8 3" xfId="7477" xr:uid="{00000000-0005-0000-0000-0000351D0000}"/>
    <cellStyle name="Currency 2 6 3 4 9" xfId="7478" xr:uid="{00000000-0005-0000-0000-0000361D0000}"/>
    <cellStyle name="Currency 2 6 3 5" xfId="7479" xr:uid="{00000000-0005-0000-0000-0000371D0000}"/>
    <cellStyle name="Currency 2 6 3 5 10" xfId="7480" xr:uid="{00000000-0005-0000-0000-0000381D0000}"/>
    <cellStyle name="Currency 2 6 3 5 11" xfId="7481" xr:uid="{00000000-0005-0000-0000-0000391D0000}"/>
    <cellStyle name="Currency 2 6 3 5 12" xfId="7482" xr:uid="{00000000-0005-0000-0000-00003A1D0000}"/>
    <cellStyle name="Currency 2 6 3 5 13" xfId="7483" xr:uid="{00000000-0005-0000-0000-00003B1D0000}"/>
    <cellStyle name="Currency 2 6 3 5 2" xfId="7484" xr:uid="{00000000-0005-0000-0000-00003C1D0000}"/>
    <cellStyle name="Currency 2 6 3 5 2 10" xfId="7485" xr:uid="{00000000-0005-0000-0000-00003D1D0000}"/>
    <cellStyle name="Currency 2 6 3 5 2 2" xfId="7486" xr:uid="{00000000-0005-0000-0000-00003E1D0000}"/>
    <cellStyle name="Currency 2 6 3 5 2 2 2" xfId="7487" xr:uid="{00000000-0005-0000-0000-00003F1D0000}"/>
    <cellStyle name="Currency 2 6 3 5 2 2 3" xfId="7488" xr:uid="{00000000-0005-0000-0000-0000401D0000}"/>
    <cellStyle name="Currency 2 6 3 5 2 3" xfId="7489" xr:uid="{00000000-0005-0000-0000-0000411D0000}"/>
    <cellStyle name="Currency 2 6 3 5 2 3 2" xfId="7490" xr:uid="{00000000-0005-0000-0000-0000421D0000}"/>
    <cellStyle name="Currency 2 6 3 5 2 3 3" xfId="7491" xr:uid="{00000000-0005-0000-0000-0000431D0000}"/>
    <cellStyle name="Currency 2 6 3 5 2 3 4" xfId="7492" xr:uid="{00000000-0005-0000-0000-0000441D0000}"/>
    <cellStyle name="Currency 2 6 3 5 2 4" xfId="7493" xr:uid="{00000000-0005-0000-0000-0000451D0000}"/>
    <cellStyle name="Currency 2 6 3 5 2 4 2" xfId="7494" xr:uid="{00000000-0005-0000-0000-0000461D0000}"/>
    <cellStyle name="Currency 2 6 3 5 2 4 2 2" xfId="7495" xr:uid="{00000000-0005-0000-0000-0000471D0000}"/>
    <cellStyle name="Currency 2 6 3 5 2 4 3" xfId="7496" xr:uid="{00000000-0005-0000-0000-0000481D0000}"/>
    <cellStyle name="Currency 2 6 3 5 2 5" xfId="7497" xr:uid="{00000000-0005-0000-0000-0000491D0000}"/>
    <cellStyle name="Currency 2 6 3 5 2 5 2" xfId="7498" xr:uid="{00000000-0005-0000-0000-00004A1D0000}"/>
    <cellStyle name="Currency 2 6 3 5 2 5 2 2" xfId="7499" xr:uid="{00000000-0005-0000-0000-00004B1D0000}"/>
    <cellStyle name="Currency 2 6 3 5 2 5 3" xfId="7500" xr:uid="{00000000-0005-0000-0000-00004C1D0000}"/>
    <cellStyle name="Currency 2 6 3 5 2 6" xfId="7501" xr:uid="{00000000-0005-0000-0000-00004D1D0000}"/>
    <cellStyle name="Currency 2 6 3 5 2 6 2" xfId="7502" xr:uid="{00000000-0005-0000-0000-00004E1D0000}"/>
    <cellStyle name="Currency 2 6 3 5 2 6 2 2" xfId="7503" xr:uid="{00000000-0005-0000-0000-00004F1D0000}"/>
    <cellStyle name="Currency 2 6 3 5 2 6 3" xfId="7504" xr:uid="{00000000-0005-0000-0000-0000501D0000}"/>
    <cellStyle name="Currency 2 6 3 5 2 7" xfId="7505" xr:uid="{00000000-0005-0000-0000-0000511D0000}"/>
    <cellStyle name="Currency 2 6 3 5 2 7 2" xfId="7506" xr:uid="{00000000-0005-0000-0000-0000521D0000}"/>
    <cellStyle name="Currency 2 6 3 5 2 8" xfId="7507" xr:uid="{00000000-0005-0000-0000-0000531D0000}"/>
    <cellStyle name="Currency 2 6 3 5 2 8 2" xfId="7508" xr:uid="{00000000-0005-0000-0000-0000541D0000}"/>
    <cellStyle name="Currency 2 6 3 5 2 9" xfId="7509" xr:uid="{00000000-0005-0000-0000-0000551D0000}"/>
    <cellStyle name="Currency 2 6 3 5 3" xfId="7510" xr:uid="{00000000-0005-0000-0000-0000561D0000}"/>
    <cellStyle name="Currency 2 6 3 5 3 2" xfId="7511" xr:uid="{00000000-0005-0000-0000-0000571D0000}"/>
    <cellStyle name="Currency 2 6 3 5 3 2 2" xfId="7512" xr:uid="{00000000-0005-0000-0000-0000581D0000}"/>
    <cellStyle name="Currency 2 6 3 5 3 2 3" xfId="7513" xr:uid="{00000000-0005-0000-0000-0000591D0000}"/>
    <cellStyle name="Currency 2 6 3 5 3 3" xfId="7514" xr:uid="{00000000-0005-0000-0000-00005A1D0000}"/>
    <cellStyle name="Currency 2 6 3 5 4" xfId="7515" xr:uid="{00000000-0005-0000-0000-00005B1D0000}"/>
    <cellStyle name="Currency 2 6 3 5 4 2" xfId="7516" xr:uid="{00000000-0005-0000-0000-00005C1D0000}"/>
    <cellStyle name="Currency 2 6 3 5 4 3" xfId="7517" xr:uid="{00000000-0005-0000-0000-00005D1D0000}"/>
    <cellStyle name="Currency 2 6 3 5 4 4" xfId="7518" xr:uid="{00000000-0005-0000-0000-00005E1D0000}"/>
    <cellStyle name="Currency 2 6 3 5 5" xfId="7519" xr:uid="{00000000-0005-0000-0000-00005F1D0000}"/>
    <cellStyle name="Currency 2 6 3 5 5 2" xfId="7520" xr:uid="{00000000-0005-0000-0000-0000601D0000}"/>
    <cellStyle name="Currency 2 6 3 5 5 2 2" xfId="7521" xr:uid="{00000000-0005-0000-0000-0000611D0000}"/>
    <cellStyle name="Currency 2 6 3 5 5 3" xfId="7522" xr:uid="{00000000-0005-0000-0000-0000621D0000}"/>
    <cellStyle name="Currency 2 6 3 5 6" xfId="7523" xr:uid="{00000000-0005-0000-0000-0000631D0000}"/>
    <cellStyle name="Currency 2 6 3 5 6 2" xfId="7524" xr:uid="{00000000-0005-0000-0000-0000641D0000}"/>
    <cellStyle name="Currency 2 6 3 5 6 2 2" xfId="7525" xr:uid="{00000000-0005-0000-0000-0000651D0000}"/>
    <cellStyle name="Currency 2 6 3 5 6 3" xfId="7526" xr:uid="{00000000-0005-0000-0000-0000661D0000}"/>
    <cellStyle name="Currency 2 6 3 5 7" xfId="7527" xr:uid="{00000000-0005-0000-0000-0000671D0000}"/>
    <cellStyle name="Currency 2 6 3 5 7 2" xfId="7528" xr:uid="{00000000-0005-0000-0000-0000681D0000}"/>
    <cellStyle name="Currency 2 6 3 5 7 2 2" xfId="7529" xr:uid="{00000000-0005-0000-0000-0000691D0000}"/>
    <cellStyle name="Currency 2 6 3 5 7 3" xfId="7530" xr:uid="{00000000-0005-0000-0000-00006A1D0000}"/>
    <cellStyle name="Currency 2 6 3 5 8" xfId="7531" xr:uid="{00000000-0005-0000-0000-00006B1D0000}"/>
    <cellStyle name="Currency 2 6 3 5 8 2" xfId="7532" xr:uid="{00000000-0005-0000-0000-00006C1D0000}"/>
    <cellStyle name="Currency 2 6 3 5 9" xfId="7533" xr:uid="{00000000-0005-0000-0000-00006D1D0000}"/>
    <cellStyle name="Currency 2 6 3 5 9 2" xfId="7534" xr:uid="{00000000-0005-0000-0000-00006E1D0000}"/>
    <cellStyle name="Currency 2 6 3 6" xfId="7535" xr:uid="{00000000-0005-0000-0000-00006F1D0000}"/>
    <cellStyle name="Currency 2 6 3 6 2" xfId="7536" xr:uid="{00000000-0005-0000-0000-0000701D0000}"/>
    <cellStyle name="Currency 2 6 3 6 2 10" xfId="7537" xr:uid="{00000000-0005-0000-0000-0000711D0000}"/>
    <cellStyle name="Currency 2 6 3 6 2 11" xfId="7538" xr:uid="{00000000-0005-0000-0000-0000721D0000}"/>
    <cellStyle name="Currency 2 6 3 6 2 2" xfId="7539" xr:uid="{00000000-0005-0000-0000-0000731D0000}"/>
    <cellStyle name="Currency 2 6 3 6 2 2 2" xfId="7540" xr:uid="{00000000-0005-0000-0000-0000741D0000}"/>
    <cellStyle name="Currency 2 6 3 6 2 2 3" xfId="7541" xr:uid="{00000000-0005-0000-0000-0000751D0000}"/>
    <cellStyle name="Currency 2 6 3 6 2 3" xfId="7542" xr:uid="{00000000-0005-0000-0000-0000761D0000}"/>
    <cellStyle name="Currency 2 6 3 6 2 3 2" xfId="7543" xr:uid="{00000000-0005-0000-0000-0000771D0000}"/>
    <cellStyle name="Currency 2 6 3 6 2 3 3" xfId="7544" xr:uid="{00000000-0005-0000-0000-0000781D0000}"/>
    <cellStyle name="Currency 2 6 3 6 2 4" xfId="7545" xr:uid="{00000000-0005-0000-0000-0000791D0000}"/>
    <cellStyle name="Currency 2 6 3 6 2 4 2" xfId="7546" xr:uid="{00000000-0005-0000-0000-00007A1D0000}"/>
    <cellStyle name="Currency 2 6 3 6 2 4 2 2" xfId="7547" xr:uid="{00000000-0005-0000-0000-00007B1D0000}"/>
    <cellStyle name="Currency 2 6 3 6 2 4 3" xfId="7548" xr:uid="{00000000-0005-0000-0000-00007C1D0000}"/>
    <cellStyle name="Currency 2 6 3 6 2 5" xfId="7549" xr:uid="{00000000-0005-0000-0000-00007D1D0000}"/>
    <cellStyle name="Currency 2 6 3 6 2 5 2" xfId="7550" xr:uid="{00000000-0005-0000-0000-00007E1D0000}"/>
    <cellStyle name="Currency 2 6 3 6 2 5 2 2" xfId="7551" xr:uid="{00000000-0005-0000-0000-00007F1D0000}"/>
    <cellStyle name="Currency 2 6 3 6 2 5 3" xfId="7552" xr:uid="{00000000-0005-0000-0000-0000801D0000}"/>
    <cellStyle name="Currency 2 6 3 6 2 6" xfId="7553" xr:uid="{00000000-0005-0000-0000-0000811D0000}"/>
    <cellStyle name="Currency 2 6 3 6 2 6 2" xfId="7554" xr:uid="{00000000-0005-0000-0000-0000821D0000}"/>
    <cellStyle name="Currency 2 6 3 6 2 6 2 2" xfId="7555" xr:uid="{00000000-0005-0000-0000-0000831D0000}"/>
    <cellStyle name="Currency 2 6 3 6 2 6 3" xfId="7556" xr:uid="{00000000-0005-0000-0000-0000841D0000}"/>
    <cellStyle name="Currency 2 6 3 6 2 7" xfId="7557" xr:uid="{00000000-0005-0000-0000-0000851D0000}"/>
    <cellStyle name="Currency 2 6 3 6 2 7 2" xfId="7558" xr:uid="{00000000-0005-0000-0000-0000861D0000}"/>
    <cellStyle name="Currency 2 6 3 6 2 8" xfId="7559" xr:uid="{00000000-0005-0000-0000-0000871D0000}"/>
    <cellStyle name="Currency 2 6 3 6 2 8 2" xfId="7560" xr:uid="{00000000-0005-0000-0000-0000881D0000}"/>
    <cellStyle name="Currency 2 6 3 6 2 9" xfId="7561" xr:uid="{00000000-0005-0000-0000-0000891D0000}"/>
    <cellStyle name="Currency 2 6 3 6 3" xfId="7562" xr:uid="{00000000-0005-0000-0000-00008A1D0000}"/>
    <cellStyle name="Currency 2 6 3 6 3 2" xfId="7563" xr:uid="{00000000-0005-0000-0000-00008B1D0000}"/>
    <cellStyle name="Currency 2 6 3 6 3 2 2" xfId="7564" xr:uid="{00000000-0005-0000-0000-00008C1D0000}"/>
    <cellStyle name="Currency 2 6 3 6 3 2 3" xfId="7565" xr:uid="{00000000-0005-0000-0000-00008D1D0000}"/>
    <cellStyle name="Currency 2 6 3 6 3 3" xfId="7566" xr:uid="{00000000-0005-0000-0000-00008E1D0000}"/>
    <cellStyle name="Currency 2 6 3 6 4" xfId="7567" xr:uid="{00000000-0005-0000-0000-00008F1D0000}"/>
    <cellStyle name="Currency 2 6 3 6 4 2" xfId="7568" xr:uid="{00000000-0005-0000-0000-0000901D0000}"/>
    <cellStyle name="Currency 2 6 3 6 4 2 2" xfId="7569" xr:uid="{00000000-0005-0000-0000-0000911D0000}"/>
    <cellStyle name="Currency 2 6 3 6 4 3" xfId="7570" xr:uid="{00000000-0005-0000-0000-0000921D0000}"/>
    <cellStyle name="Currency 2 6 3 6 4 4" xfId="7571" xr:uid="{00000000-0005-0000-0000-0000931D0000}"/>
    <cellStyle name="Currency 2 6 3 6 5" xfId="7572" xr:uid="{00000000-0005-0000-0000-0000941D0000}"/>
    <cellStyle name="Currency 2 6 3 6 5 2" xfId="7573" xr:uid="{00000000-0005-0000-0000-0000951D0000}"/>
    <cellStyle name="Currency 2 6 3 6 5 2 2" xfId="7574" xr:uid="{00000000-0005-0000-0000-0000961D0000}"/>
    <cellStyle name="Currency 2 6 3 6 5 3" xfId="7575" xr:uid="{00000000-0005-0000-0000-0000971D0000}"/>
    <cellStyle name="Currency 2 6 3 6 6" xfId="7576" xr:uid="{00000000-0005-0000-0000-0000981D0000}"/>
    <cellStyle name="Currency 2 6 3 6 7" xfId="7577" xr:uid="{00000000-0005-0000-0000-0000991D0000}"/>
    <cellStyle name="Currency 2 6 3 7" xfId="7578" xr:uid="{00000000-0005-0000-0000-00009A1D0000}"/>
    <cellStyle name="Currency 2 6 3 7 10" xfId="7579" xr:uid="{00000000-0005-0000-0000-00009B1D0000}"/>
    <cellStyle name="Currency 2 6 3 7 2" xfId="7580" xr:uid="{00000000-0005-0000-0000-00009C1D0000}"/>
    <cellStyle name="Currency 2 6 3 7 2 2" xfId="7581" xr:uid="{00000000-0005-0000-0000-00009D1D0000}"/>
    <cellStyle name="Currency 2 6 3 7 2 3" xfId="7582" xr:uid="{00000000-0005-0000-0000-00009E1D0000}"/>
    <cellStyle name="Currency 2 6 3 7 3" xfId="7583" xr:uid="{00000000-0005-0000-0000-00009F1D0000}"/>
    <cellStyle name="Currency 2 6 3 7 3 2" xfId="7584" xr:uid="{00000000-0005-0000-0000-0000A01D0000}"/>
    <cellStyle name="Currency 2 6 3 7 3 3" xfId="7585" xr:uid="{00000000-0005-0000-0000-0000A11D0000}"/>
    <cellStyle name="Currency 2 6 3 7 4" xfId="7586" xr:uid="{00000000-0005-0000-0000-0000A21D0000}"/>
    <cellStyle name="Currency 2 6 3 7 4 2" xfId="7587" xr:uid="{00000000-0005-0000-0000-0000A31D0000}"/>
    <cellStyle name="Currency 2 6 3 7 4 2 2" xfId="7588" xr:uid="{00000000-0005-0000-0000-0000A41D0000}"/>
    <cellStyle name="Currency 2 6 3 7 4 3" xfId="7589" xr:uid="{00000000-0005-0000-0000-0000A51D0000}"/>
    <cellStyle name="Currency 2 6 3 7 5" xfId="7590" xr:uid="{00000000-0005-0000-0000-0000A61D0000}"/>
    <cellStyle name="Currency 2 6 3 7 5 2" xfId="7591" xr:uid="{00000000-0005-0000-0000-0000A71D0000}"/>
    <cellStyle name="Currency 2 6 3 7 5 2 2" xfId="7592" xr:uid="{00000000-0005-0000-0000-0000A81D0000}"/>
    <cellStyle name="Currency 2 6 3 7 5 3" xfId="7593" xr:uid="{00000000-0005-0000-0000-0000A91D0000}"/>
    <cellStyle name="Currency 2 6 3 7 6" xfId="7594" xr:uid="{00000000-0005-0000-0000-0000AA1D0000}"/>
    <cellStyle name="Currency 2 6 3 7 6 2" xfId="7595" xr:uid="{00000000-0005-0000-0000-0000AB1D0000}"/>
    <cellStyle name="Currency 2 6 3 7 6 2 2" xfId="7596" xr:uid="{00000000-0005-0000-0000-0000AC1D0000}"/>
    <cellStyle name="Currency 2 6 3 7 6 3" xfId="7597" xr:uid="{00000000-0005-0000-0000-0000AD1D0000}"/>
    <cellStyle name="Currency 2 6 3 7 7" xfId="7598" xr:uid="{00000000-0005-0000-0000-0000AE1D0000}"/>
    <cellStyle name="Currency 2 6 3 7 7 2" xfId="7599" xr:uid="{00000000-0005-0000-0000-0000AF1D0000}"/>
    <cellStyle name="Currency 2 6 3 7 8" xfId="7600" xr:uid="{00000000-0005-0000-0000-0000B01D0000}"/>
    <cellStyle name="Currency 2 6 3 7 8 2" xfId="7601" xr:uid="{00000000-0005-0000-0000-0000B11D0000}"/>
    <cellStyle name="Currency 2 6 3 7 9" xfId="7602" xr:uid="{00000000-0005-0000-0000-0000B21D0000}"/>
    <cellStyle name="Currency 2 6 3 8" xfId="7603" xr:uid="{00000000-0005-0000-0000-0000B31D0000}"/>
    <cellStyle name="Currency 2 6 3 8 10" xfId="7604" xr:uid="{00000000-0005-0000-0000-0000B41D0000}"/>
    <cellStyle name="Currency 2 6 3 8 11" xfId="7605" xr:uid="{00000000-0005-0000-0000-0000B51D0000}"/>
    <cellStyle name="Currency 2 6 3 8 12" xfId="7606" xr:uid="{00000000-0005-0000-0000-0000B61D0000}"/>
    <cellStyle name="Currency 2 6 3 8 2" xfId="7607" xr:uid="{00000000-0005-0000-0000-0000B71D0000}"/>
    <cellStyle name="Currency 2 6 3 8 2 2" xfId="7608" xr:uid="{00000000-0005-0000-0000-0000B81D0000}"/>
    <cellStyle name="Currency 2 6 3 8 2 3" xfId="7609" xr:uid="{00000000-0005-0000-0000-0000B91D0000}"/>
    <cellStyle name="Currency 2 6 3 8 3" xfId="7610" xr:uid="{00000000-0005-0000-0000-0000BA1D0000}"/>
    <cellStyle name="Currency 2 6 3 8 3 2" xfId="7611" xr:uid="{00000000-0005-0000-0000-0000BB1D0000}"/>
    <cellStyle name="Currency 2 6 3 8 3 3" xfId="7612" xr:uid="{00000000-0005-0000-0000-0000BC1D0000}"/>
    <cellStyle name="Currency 2 6 3 8 4" xfId="7613" xr:uid="{00000000-0005-0000-0000-0000BD1D0000}"/>
    <cellStyle name="Currency 2 6 3 8 5" xfId="7614" xr:uid="{00000000-0005-0000-0000-0000BE1D0000}"/>
    <cellStyle name="Currency 2 6 3 8 5 2" xfId="7615" xr:uid="{00000000-0005-0000-0000-0000BF1D0000}"/>
    <cellStyle name="Currency 2 6 3 8 5 2 2" xfId="7616" xr:uid="{00000000-0005-0000-0000-0000C01D0000}"/>
    <cellStyle name="Currency 2 6 3 8 5 3" xfId="7617" xr:uid="{00000000-0005-0000-0000-0000C11D0000}"/>
    <cellStyle name="Currency 2 6 3 8 6" xfId="7618" xr:uid="{00000000-0005-0000-0000-0000C21D0000}"/>
    <cellStyle name="Currency 2 6 3 8 6 2" xfId="7619" xr:uid="{00000000-0005-0000-0000-0000C31D0000}"/>
    <cellStyle name="Currency 2 6 3 8 6 2 2" xfId="7620" xr:uid="{00000000-0005-0000-0000-0000C41D0000}"/>
    <cellStyle name="Currency 2 6 3 8 6 3" xfId="7621" xr:uid="{00000000-0005-0000-0000-0000C51D0000}"/>
    <cellStyle name="Currency 2 6 3 8 7" xfId="7622" xr:uid="{00000000-0005-0000-0000-0000C61D0000}"/>
    <cellStyle name="Currency 2 6 3 8 7 2" xfId="7623" xr:uid="{00000000-0005-0000-0000-0000C71D0000}"/>
    <cellStyle name="Currency 2 6 3 8 7 2 2" xfId="7624" xr:uid="{00000000-0005-0000-0000-0000C81D0000}"/>
    <cellStyle name="Currency 2 6 3 8 7 3" xfId="7625" xr:uid="{00000000-0005-0000-0000-0000C91D0000}"/>
    <cellStyle name="Currency 2 6 3 8 8" xfId="7626" xr:uid="{00000000-0005-0000-0000-0000CA1D0000}"/>
    <cellStyle name="Currency 2 6 3 8 8 2" xfId="7627" xr:uid="{00000000-0005-0000-0000-0000CB1D0000}"/>
    <cellStyle name="Currency 2 6 3 8 9" xfId="7628" xr:uid="{00000000-0005-0000-0000-0000CC1D0000}"/>
    <cellStyle name="Currency 2 6 3 8 9 2" xfId="7629" xr:uid="{00000000-0005-0000-0000-0000CD1D0000}"/>
    <cellStyle name="Currency 2 6 3 9" xfId="7630" xr:uid="{00000000-0005-0000-0000-0000CE1D0000}"/>
    <cellStyle name="Currency 2 6 3 9 2" xfId="7631" xr:uid="{00000000-0005-0000-0000-0000CF1D0000}"/>
    <cellStyle name="Currency 2 6 3 9 3" xfId="7632" xr:uid="{00000000-0005-0000-0000-0000D01D0000}"/>
    <cellStyle name="Currency 2 6 4" xfId="7633" xr:uid="{00000000-0005-0000-0000-0000D11D0000}"/>
    <cellStyle name="Currency 2 6 4 10" xfId="7634" xr:uid="{00000000-0005-0000-0000-0000D21D0000}"/>
    <cellStyle name="Currency 2 6 4 10 2" xfId="7635" xr:uid="{00000000-0005-0000-0000-0000D31D0000}"/>
    <cellStyle name="Currency 2 6 4 10 2 2" xfId="7636" xr:uid="{00000000-0005-0000-0000-0000D41D0000}"/>
    <cellStyle name="Currency 2 6 4 10 3" xfId="7637" xr:uid="{00000000-0005-0000-0000-0000D51D0000}"/>
    <cellStyle name="Currency 2 6 4 11" xfId="7638" xr:uid="{00000000-0005-0000-0000-0000D61D0000}"/>
    <cellStyle name="Currency 2 6 4 11 2" xfId="7639" xr:uid="{00000000-0005-0000-0000-0000D71D0000}"/>
    <cellStyle name="Currency 2 6 4 12" xfId="7640" xr:uid="{00000000-0005-0000-0000-0000D81D0000}"/>
    <cellStyle name="Currency 2 6 4 12 2" xfId="7641" xr:uid="{00000000-0005-0000-0000-0000D91D0000}"/>
    <cellStyle name="Currency 2 6 4 13" xfId="7642" xr:uid="{00000000-0005-0000-0000-0000DA1D0000}"/>
    <cellStyle name="Currency 2 6 4 14" xfId="7643" xr:uid="{00000000-0005-0000-0000-0000DB1D0000}"/>
    <cellStyle name="Currency 2 6 4 15" xfId="7644" xr:uid="{00000000-0005-0000-0000-0000DC1D0000}"/>
    <cellStyle name="Currency 2 6 4 16" xfId="7645" xr:uid="{00000000-0005-0000-0000-0000DD1D0000}"/>
    <cellStyle name="Currency 2 6 4 2" xfId="7646" xr:uid="{00000000-0005-0000-0000-0000DE1D0000}"/>
    <cellStyle name="Currency 2 6 4 2 2" xfId="7647" xr:uid="{00000000-0005-0000-0000-0000DF1D0000}"/>
    <cellStyle name="Currency 2 6 4 2 2 10" xfId="7648" xr:uid="{00000000-0005-0000-0000-0000E01D0000}"/>
    <cellStyle name="Currency 2 6 4 2 2 2" xfId="7649" xr:uid="{00000000-0005-0000-0000-0000E11D0000}"/>
    <cellStyle name="Currency 2 6 4 2 2 2 2" xfId="7650" xr:uid="{00000000-0005-0000-0000-0000E21D0000}"/>
    <cellStyle name="Currency 2 6 4 2 2 2 3" xfId="7651" xr:uid="{00000000-0005-0000-0000-0000E31D0000}"/>
    <cellStyle name="Currency 2 6 4 2 2 3" xfId="7652" xr:uid="{00000000-0005-0000-0000-0000E41D0000}"/>
    <cellStyle name="Currency 2 6 4 2 2 3 2" xfId="7653" xr:uid="{00000000-0005-0000-0000-0000E51D0000}"/>
    <cellStyle name="Currency 2 6 4 2 2 3 3" xfId="7654" xr:uid="{00000000-0005-0000-0000-0000E61D0000}"/>
    <cellStyle name="Currency 2 6 4 2 2 4" xfId="7655" xr:uid="{00000000-0005-0000-0000-0000E71D0000}"/>
    <cellStyle name="Currency 2 6 4 2 2 4 2" xfId="7656" xr:uid="{00000000-0005-0000-0000-0000E81D0000}"/>
    <cellStyle name="Currency 2 6 4 2 2 4 2 2" xfId="7657" xr:uid="{00000000-0005-0000-0000-0000E91D0000}"/>
    <cellStyle name="Currency 2 6 4 2 2 4 3" xfId="7658" xr:uid="{00000000-0005-0000-0000-0000EA1D0000}"/>
    <cellStyle name="Currency 2 6 4 2 2 5" xfId="7659" xr:uid="{00000000-0005-0000-0000-0000EB1D0000}"/>
    <cellStyle name="Currency 2 6 4 2 2 5 2" xfId="7660" xr:uid="{00000000-0005-0000-0000-0000EC1D0000}"/>
    <cellStyle name="Currency 2 6 4 2 2 5 2 2" xfId="7661" xr:uid="{00000000-0005-0000-0000-0000ED1D0000}"/>
    <cellStyle name="Currency 2 6 4 2 2 5 3" xfId="7662" xr:uid="{00000000-0005-0000-0000-0000EE1D0000}"/>
    <cellStyle name="Currency 2 6 4 2 2 6" xfId="7663" xr:uid="{00000000-0005-0000-0000-0000EF1D0000}"/>
    <cellStyle name="Currency 2 6 4 2 2 6 2" xfId="7664" xr:uid="{00000000-0005-0000-0000-0000F01D0000}"/>
    <cellStyle name="Currency 2 6 4 2 2 6 2 2" xfId="7665" xr:uid="{00000000-0005-0000-0000-0000F11D0000}"/>
    <cellStyle name="Currency 2 6 4 2 2 6 3" xfId="7666" xr:uid="{00000000-0005-0000-0000-0000F21D0000}"/>
    <cellStyle name="Currency 2 6 4 2 2 7" xfId="7667" xr:uid="{00000000-0005-0000-0000-0000F31D0000}"/>
    <cellStyle name="Currency 2 6 4 2 2 7 2" xfId="7668" xr:uid="{00000000-0005-0000-0000-0000F41D0000}"/>
    <cellStyle name="Currency 2 6 4 2 2 8" xfId="7669" xr:uid="{00000000-0005-0000-0000-0000F51D0000}"/>
    <cellStyle name="Currency 2 6 4 2 2 8 2" xfId="7670" xr:uid="{00000000-0005-0000-0000-0000F61D0000}"/>
    <cellStyle name="Currency 2 6 4 2 2 9" xfId="7671" xr:uid="{00000000-0005-0000-0000-0000F71D0000}"/>
    <cellStyle name="Currency 2 6 4 2 3" xfId="7672" xr:uid="{00000000-0005-0000-0000-0000F81D0000}"/>
    <cellStyle name="Currency 2 6 4 2 3 10" xfId="7673" xr:uid="{00000000-0005-0000-0000-0000F91D0000}"/>
    <cellStyle name="Currency 2 6 4 2 3 2" xfId="7674" xr:uid="{00000000-0005-0000-0000-0000FA1D0000}"/>
    <cellStyle name="Currency 2 6 4 2 3 2 2" xfId="7675" xr:uid="{00000000-0005-0000-0000-0000FB1D0000}"/>
    <cellStyle name="Currency 2 6 4 2 3 2 3" xfId="7676" xr:uid="{00000000-0005-0000-0000-0000FC1D0000}"/>
    <cellStyle name="Currency 2 6 4 2 3 3" xfId="7677" xr:uid="{00000000-0005-0000-0000-0000FD1D0000}"/>
    <cellStyle name="Currency 2 6 4 2 3 3 2" xfId="7678" xr:uid="{00000000-0005-0000-0000-0000FE1D0000}"/>
    <cellStyle name="Currency 2 6 4 2 3 3 3" xfId="7679" xr:uid="{00000000-0005-0000-0000-0000FF1D0000}"/>
    <cellStyle name="Currency 2 6 4 2 3 4" xfId="7680" xr:uid="{00000000-0005-0000-0000-0000001E0000}"/>
    <cellStyle name="Currency 2 6 4 2 3 4 2" xfId="7681" xr:uid="{00000000-0005-0000-0000-0000011E0000}"/>
    <cellStyle name="Currency 2 6 4 2 3 4 2 2" xfId="7682" xr:uid="{00000000-0005-0000-0000-0000021E0000}"/>
    <cellStyle name="Currency 2 6 4 2 3 4 3" xfId="7683" xr:uid="{00000000-0005-0000-0000-0000031E0000}"/>
    <cellStyle name="Currency 2 6 4 2 3 5" xfId="7684" xr:uid="{00000000-0005-0000-0000-0000041E0000}"/>
    <cellStyle name="Currency 2 6 4 2 3 5 2" xfId="7685" xr:uid="{00000000-0005-0000-0000-0000051E0000}"/>
    <cellStyle name="Currency 2 6 4 2 3 5 2 2" xfId="7686" xr:uid="{00000000-0005-0000-0000-0000061E0000}"/>
    <cellStyle name="Currency 2 6 4 2 3 5 3" xfId="7687" xr:uid="{00000000-0005-0000-0000-0000071E0000}"/>
    <cellStyle name="Currency 2 6 4 2 3 6" xfId="7688" xr:uid="{00000000-0005-0000-0000-0000081E0000}"/>
    <cellStyle name="Currency 2 6 4 2 3 6 2" xfId="7689" xr:uid="{00000000-0005-0000-0000-0000091E0000}"/>
    <cellStyle name="Currency 2 6 4 2 3 6 2 2" xfId="7690" xr:uid="{00000000-0005-0000-0000-00000A1E0000}"/>
    <cellStyle name="Currency 2 6 4 2 3 6 3" xfId="7691" xr:uid="{00000000-0005-0000-0000-00000B1E0000}"/>
    <cellStyle name="Currency 2 6 4 2 3 7" xfId="7692" xr:uid="{00000000-0005-0000-0000-00000C1E0000}"/>
    <cellStyle name="Currency 2 6 4 2 3 7 2" xfId="7693" xr:uid="{00000000-0005-0000-0000-00000D1E0000}"/>
    <cellStyle name="Currency 2 6 4 2 3 8" xfId="7694" xr:uid="{00000000-0005-0000-0000-00000E1E0000}"/>
    <cellStyle name="Currency 2 6 4 2 3 8 2" xfId="7695" xr:uid="{00000000-0005-0000-0000-00000F1E0000}"/>
    <cellStyle name="Currency 2 6 4 2 3 9" xfId="7696" xr:uid="{00000000-0005-0000-0000-0000101E0000}"/>
    <cellStyle name="Currency 2 6 4 2 4" xfId="7697" xr:uid="{00000000-0005-0000-0000-0000111E0000}"/>
    <cellStyle name="Currency 2 6 4 2 4 10" xfId="7698" xr:uid="{00000000-0005-0000-0000-0000121E0000}"/>
    <cellStyle name="Currency 2 6 4 2 4 2" xfId="7699" xr:uid="{00000000-0005-0000-0000-0000131E0000}"/>
    <cellStyle name="Currency 2 6 4 2 4 3" xfId="7700" xr:uid="{00000000-0005-0000-0000-0000141E0000}"/>
    <cellStyle name="Currency 2 6 4 2 4 3 2" xfId="7701" xr:uid="{00000000-0005-0000-0000-0000151E0000}"/>
    <cellStyle name="Currency 2 6 4 2 4 3 2 2" xfId="7702" xr:uid="{00000000-0005-0000-0000-0000161E0000}"/>
    <cellStyle name="Currency 2 6 4 2 4 3 3" xfId="7703" xr:uid="{00000000-0005-0000-0000-0000171E0000}"/>
    <cellStyle name="Currency 2 6 4 2 4 4" xfId="7704" xr:uid="{00000000-0005-0000-0000-0000181E0000}"/>
    <cellStyle name="Currency 2 6 4 2 4 4 2" xfId="7705" xr:uid="{00000000-0005-0000-0000-0000191E0000}"/>
    <cellStyle name="Currency 2 6 4 2 4 4 2 2" xfId="7706" xr:uid="{00000000-0005-0000-0000-00001A1E0000}"/>
    <cellStyle name="Currency 2 6 4 2 4 4 3" xfId="7707" xr:uid="{00000000-0005-0000-0000-00001B1E0000}"/>
    <cellStyle name="Currency 2 6 4 2 4 5" xfId="7708" xr:uid="{00000000-0005-0000-0000-00001C1E0000}"/>
    <cellStyle name="Currency 2 6 4 2 4 5 2" xfId="7709" xr:uid="{00000000-0005-0000-0000-00001D1E0000}"/>
    <cellStyle name="Currency 2 6 4 2 4 5 2 2" xfId="7710" xr:uid="{00000000-0005-0000-0000-00001E1E0000}"/>
    <cellStyle name="Currency 2 6 4 2 4 5 3" xfId="7711" xr:uid="{00000000-0005-0000-0000-00001F1E0000}"/>
    <cellStyle name="Currency 2 6 4 2 4 6" xfId="7712" xr:uid="{00000000-0005-0000-0000-0000201E0000}"/>
    <cellStyle name="Currency 2 6 4 2 4 6 2" xfId="7713" xr:uid="{00000000-0005-0000-0000-0000211E0000}"/>
    <cellStyle name="Currency 2 6 4 2 4 7" xfId="7714" xr:uid="{00000000-0005-0000-0000-0000221E0000}"/>
    <cellStyle name="Currency 2 6 4 2 4 7 2" xfId="7715" xr:uid="{00000000-0005-0000-0000-0000231E0000}"/>
    <cellStyle name="Currency 2 6 4 2 4 8" xfId="7716" xr:uid="{00000000-0005-0000-0000-0000241E0000}"/>
    <cellStyle name="Currency 2 6 4 2 4 9" xfId="7717" xr:uid="{00000000-0005-0000-0000-0000251E0000}"/>
    <cellStyle name="Currency 2 6 4 2 5" xfId="7718" xr:uid="{00000000-0005-0000-0000-0000261E0000}"/>
    <cellStyle name="Currency 2 6 4 2 5 2" xfId="7719" xr:uid="{00000000-0005-0000-0000-0000271E0000}"/>
    <cellStyle name="Currency 2 6 4 2 5 3" xfId="7720" xr:uid="{00000000-0005-0000-0000-0000281E0000}"/>
    <cellStyle name="Currency 2 6 4 2 5 4" xfId="7721" xr:uid="{00000000-0005-0000-0000-0000291E0000}"/>
    <cellStyle name="Currency 2 6 4 2 6" xfId="7722" xr:uid="{00000000-0005-0000-0000-00002A1E0000}"/>
    <cellStyle name="Currency 2 6 4 2 6 2" xfId="7723" xr:uid="{00000000-0005-0000-0000-00002B1E0000}"/>
    <cellStyle name="Currency 2 6 4 2 6 2 2" xfId="7724" xr:uid="{00000000-0005-0000-0000-00002C1E0000}"/>
    <cellStyle name="Currency 2 6 4 2 6 2 2 2" xfId="7725" xr:uid="{00000000-0005-0000-0000-00002D1E0000}"/>
    <cellStyle name="Currency 2 6 4 2 6 2 3" xfId="7726" xr:uid="{00000000-0005-0000-0000-00002E1E0000}"/>
    <cellStyle name="Currency 2 6 4 2 6 3" xfId="7727" xr:uid="{00000000-0005-0000-0000-00002F1E0000}"/>
    <cellStyle name="Currency 2 6 4 2 6 3 2" xfId="7728" xr:uid="{00000000-0005-0000-0000-0000301E0000}"/>
    <cellStyle name="Currency 2 6 4 2 6 3 2 2" xfId="7729" xr:uid="{00000000-0005-0000-0000-0000311E0000}"/>
    <cellStyle name="Currency 2 6 4 2 6 3 3" xfId="7730" xr:uid="{00000000-0005-0000-0000-0000321E0000}"/>
    <cellStyle name="Currency 2 6 4 2 6 4" xfId="7731" xr:uid="{00000000-0005-0000-0000-0000331E0000}"/>
    <cellStyle name="Currency 2 6 4 2 6 4 2" xfId="7732" xr:uid="{00000000-0005-0000-0000-0000341E0000}"/>
    <cellStyle name="Currency 2 6 4 2 6 4 2 2" xfId="7733" xr:uid="{00000000-0005-0000-0000-0000351E0000}"/>
    <cellStyle name="Currency 2 6 4 2 6 4 3" xfId="7734" xr:uid="{00000000-0005-0000-0000-0000361E0000}"/>
    <cellStyle name="Currency 2 6 4 2 6 5" xfId="7735" xr:uid="{00000000-0005-0000-0000-0000371E0000}"/>
    <cellStyle name="Currency 2 6 4 2 6 5 2" xfId="7736" xr:uid="{00000000-0005-0000-0000-0000381E0000}"/>
    <cellStyle name="Currency 2 6 4 2 6 6" xfId="7737" xr:uid="{00000000-0005-0000-0000-0000391E0000}"/>
    <cellStyle name="Currency 2 6 4 2 6 6 2" xfId="7738" xr:uid="{00000000-0005-0000-0000-00003A1E0000}"/>
    <cellStyle name="Currency 2 6 4 2 6 7" xfId="7739" xr:uid="{00000000-0005-0000-0000-00003B1E0000}"/>
    <cellStyle name="Currency 2 6 4 2 7" xfId="7740" xr:uid="{00000000-0005-0000-0000-00003C1E0000}"/>
    <cellStyle name="Currency 2 6 4 2 7 2" xfId="7741" xr:uid="{00000000-0005-0000-0000-00003D1E0000}"/>
    <cellStyle name="Currency 2 6 4 2 7 2 2" xfId="7742" xr:uid="{00000000-0005-0000-0000-00003E1E0000}"/>
    <cellStyle name="Currency 2 6 4 2 7 3" xfId="7743" xr:uid="{00000000-0005-0000-0000-00003F1E0000}"/>
    <cellStyle name="Currency 2 6 4 2 8" xfId="7744" xr:uid="{00000000-0005-0000-0000-0000401E0000}"/>
    <cellStyle name="Currency 2 6 4 2 8 2" xfId="7745" xr:uid="{00000000-0005-0000-0000-0000411E0000}"/>
    <cellStyle name="Currency 2 6 4 2 8 2 2" xfId="7746" xr:uid="{00000000-0005-0000-0000-0000421E0000}"/>
    <cellStyle name="Currency 2 6 4 2 8 3" xfId="7747" xr:uid="{00000000-0005-0000-0000-0000431E0000}"/>
    <cellStyle name="Currency 2 6 4 2 9" xfId="7748" xr:uid="{00000000-0005-0000-0000-0000441E0000}"/>
    <cellStyle name="Currency 2 6 4 3" xfId="7749" xr:uid="{00000000-0005-0000-0000-0000451E0000}"/>
    <cellStyle name="Currency 2 6 4 3 10" xfId="7750" xr:uid="{00000000-0005-0000-0000-0000461E0000}"/>
    <cellStyle name="Currency 2 6 4 3 11" xfId="7751" xr:uid="{00000000-0005-0000-0000-0000471E0000}"/>
    <cellStyle name="Currency 2 6 4 3 12" xfId="7752" xr:uid="{00000000-0005-0000-0000-0000481E0000}"/>
    <cellStyle name="Currency 2 6 4 3 13" xfId="7753" xr:uid="{00000000-0005-0000-0000-0000491E0000}"/>
    <cellStyle name="Currency 2 6 4 3 2" xfId="7754" xr:uid="{00000000-0005-0000-0000-00004A1E0000}"/>
    <cellStyle name="Currency 2 6 4 3 2 10" xfId="7755" xr:uid="{00000000-0005-0000-0000-00004B1E0000}"/>
    <cellStyle name="Currency 2 6 4 3 2 2" xfId="7756" xr:uid="{00000000-0005-0000-0000-00004C1E0000}"/>
    <cellStyle name="Currency 2 6 4 3 2 2 2" xfId="7757" xr:uid="{00000000-0005-0000-0000-00004D1E0000}"/>
    <cellStyle name="Currency 2 6 4 3 2 2 3" xfId="7758" xr:uid="{00000000-0005-0000-0000-00004E1E0000}"/>
    <cellStyle name="Currency 2 6 4 3 2 3" xfId="7759" xr:uid="{00000000-0005-0000-0000-00004F1E0000}"/>
    <cellStyle name="Currency 2 6 4 3 2 3 2" xfId="7760" xr:uid="{00000000-0005-0000-0000-0000501E0000}"/>
    <cellStyle name="Currency 2 6 4 3 2 3 3" xfId="7761" xr:uid="{00000000-0005-0000-0000-0000511E0000}"/>
    <cellStyle name="Currency 2 6 4 3 2 3 4" xfId="7762" xr:uid="{00000000-0005-0000-0000-0000521E0000}"/>
    <cellStyle name="Currency 2 6 4 3 2 4" xfId="7763" xr:uid="{00000000-0005-0000-0000-0000531E0000}"/>
    <cellStyle name="Currency 2 6 4 3 2 4 2" xfId="7764" xr:uid="{00000000-0005-0000-0000-0000541E0000}"/>
    <cellStyle name="Currency 2 6 4 3 2 4 2 2" xfId="7765" xr:uid="{00000000-0005-0000-0000-0000551E0000}"/>
    <cellStyle name="Currency 2 6 4 3 2 4 3" xfId="7766" xr:uid="{00000000-0005-0000-0000-0000561E0000}"/>
    <cellStyle name="Currency 2 6 4 3 2 5" xfId="7767" xr:uid="{00000000-0005-0000-0000-0000571E0000}"/>
    <cellStyle name="Currency 2 6 4 3 2 5 2" xfId="7768" xr:uid="{00000000-0005-0000-0000-0000581E0000}"/>
    <cellStyle name="Currency 2 6 4 3 2 5 2 2" xfId="7769" xr:uid="{00000000-0005-0000-0000-0000591E0000}"/>
    <cellStyle name="Currency 2 6 4 3 2 5 3" xfId="7770" xr:uid="{00000000-0005-0000-0000-00005A1E0000}"/>
    <cellStyle name="Currency 2 6 4 3 2 6" xfId="7771" xr:uid="{00000000-0005-0000-0000-00005B1E0000}"/>
    <cellStyle name="Currency 2 6 4 3 2 6 2" xfId="7772" xr:uid="{00000000-0005-0000-0000-00005C1E0000}"/>
    <cellStyle name="Currency 2 6 4 3 2 6 2 2" xfId="7773" xr:uid="{00000000-0005-0000-0000-00005D1E0000}"/>
    <cellStyle name="Currency 2 6 4 3 2 6 3" xfId="7774" xr:uid="{00000000-0005-0000-0000-00005E1E0000}"/>
    <cellStyle name="Currency 2 6 4 3 2 7" xfId="7775" xr:uid="{00000000-0005-0000-0000-00005F1E0000}"/>
    <cellStyle name="Currency 2 6 4 3 2 7 2" xfId="7776" xr:uid="{00000000-0005-0000-0000-0000601E0000}"/>
    <cellStyle name="Currency 2 6 4 3 2 8" xfId="7777" xr:uid="{00000000-0005-0000-0000-0000611E0000}"/>
    <cellStyle name="Currency 2 6 4 3 2 8 2" xfId="7778" xr:uid="{00000000-0005-0000-0000-0000621E0000}"/>
    <cellStyle name="Currency 2 6 4 3 2 9" xfId="7779" xr:uid="{00000000-0005-0000-0000-0000631E0000}"/>
    <cellStyle name="Currency 2 6 4 3 3" xfId="7780" xr:uid="{00000000-0005-0000-0000-0000641E0000}"/>
    <cellStyle name="Currency 2 6 4 3 3 2" xfId="7781" xr:uid="{00000000-0005-0000-0000-0000651E0000}"/>
    <cellStyle name="Currency 2 6 4 3 3 2 2" xfId="7782" xr:uid="{00000000-0005-0000-0000-0000661E0000}"/>
    <cellStyle name="Currency 2 6 4 3 3 2 3" xfId="7783" xr:uid="{00000000-0005-0000-0000-0000671E0000}"/>
    <cellStyle name="Currency 2 6 4 3 3 3" xfId="7784" xr:uid="{00000000-0005-0000-0000-0000681E0000}"/>
    <cellStyle name="Currency 2 6 4 3 4" xfId="7785" xr:uid="{00000000-0005-0000-0000-0000691E0000}"/>
    <cellStyle name="Currency 2 6 4 3 4 2" xfId="7786" xr:uid="{00000000-0005-0000-0000-00006A1E0000}"/>
    <cellStyle name="Currency 2 6 4 3 4 3" xfId="7787" xr:uid="{00000000-0005-0000-0000-00006B1E0000}"/>
    <cellStyle name="Currency 2 6 4 3 4 4" xfId="7788" xr:uid="{00000000-0005-0000-0000-00006C1E0000}"/>
    <cellStyle name="Currency 2 6 4 3 5" xfId="7789" xr:uid="{00000000-0005-0000-0000-00006D1E0000}"/>
    <cellStyle name="Currency 2 6 4 3 5 2" xfId="7790" xr:uid="{00000000-0005-0000-0000-00006E1E0000}"/>
    <cellStyle name="Currency 2 6 4 3 5 2 2" xfId="7791" xr:uid="{00000000-0005-0000-0000-00006F1E0000}"/>
    <cellStyle name="Currency 2 6 4 3 5 3" xfId="7792" xr:uid="{00000000-0005-0000-0000-0000701E0000}"/>
    <cellStyle name="Currency 2 6 4 3 6" xfId="7793" xr:uid="{00000000-0005-0000-0000-0000711E0000}"/>
    <cellStyle name="Currency 2 6 4 3 6 2" xfId="7794" xr:uid="{00000000-0005-0000-0000-0000721E0000}"/>
    <cellStyle name="Currency 2 6 4 3 6 2 2" xfId="7795" xr:uid="{00000000-0005-0000-0000-0000731E0000}"/>
    <cellStyle name="Currency 2 6 4 3 6 3" xfId="7796" xr:uid="{00000000-0005-0000-0000-0000741E0000}"/>
    <cellStyle name="Currency 2 6 4 3 7" xfId="7797" xr:uid="{00000000-0005-0000-0000-0000751E0000}"/>
    <cellStyle name="Currency 2 6 4 3 7 2" xfId="7798" xr:uid="{00000000-0005-0000-0000-0000761E0000}"/>
    <cellStyle name="Currency 2 6 4 3 7 2 2" xfId="7799" xr:uid="{00000000-0005-0000-0000-0000771E0000}"/>
    <cellStyle name="Currency 2 6 4 3 7 3" xfId="7800" xr:uid="{00000000-0005-0000-0000-0000781E0000}"/>
    <cellStyle name="Currency 2 6 4 3 8" xfId="7801" xr:uid="{00000000-0005-0000-0000-0000791E0000}"/>
    <cellStyle name="Currency 2 6 4 3 8 2" xfId="7802" xr:uid="{00000000-0005-0000-0000-00007A1E0000}"/>
    <cellStyle name="Currency 2 6 4 3 9" xfId="7803" xr:uid="{00000000-0005-0000-0000-00007B1E0000}"/>
    <cellStyle name="Currency 2 6 4 3 9 2" xfId="7804" xr:uid="{00000000-0005-0000-0000-00007C1E0000}"/>
    <cellStyle name="Currency 2 6 4 4" xfId="7805" xr:uid="{00000000-0005-0000-0000-00007D1E0000}"/>
    <cellStyle name="Currency 2 6 4 4 2" xfId="7806" xr:uid="{00000000-0005-0000-0000-00007E1E0000}"/>
    <cellStyle name="Currency 2 6 4 4 2 10" xfId="7807" xr:uid="{00000000-0005-0000-0000-00007F1E0000}"/>
    <cellStyle name="Currency 2 6 4 4 2 11" xfId="7808" xr:uid="{00000000-0005-0000-0000-0000801E0000}"/>
    <cellStyle name="Currency 2 6 4 4 2 2" xfId="7809" xr:uid="{00000000-0005-0000-0000-0000811E0000}"/>
    <cellStyle name="Currency 2 6 4 4 2 2 2" xfId="7810" xr:uid="{00000000-0005-0000-0000-0000821E0000}"/>
    <cellStyle name="Currency 2 6 4 4 2 2 3" xfId="7811" xr:uid="{00000000-0005-0000-0000-0000831E0000}"/>
    <cellStyle name="Currency 2 6 4 4 2 3" xfId="7812" xr:uid="{00000000-0005-0000-0000-0000841E0000}"/>
    <cellStyle name="Currency 2 6 4 4 2 3 2" xfId="7813" xr:uid="{00000000-0005-0000-0000-0000851E0000}"/>
    <cellStyle name="Currency 2 6 4 4 2 3 3" xfId="7814" xr:uid="{00000000-0005-0000-0000-0000861E0000}"/>
    <cellStyle name="Currency 2 6 4 4 2 4" xfId="7815" xr:uid="{00000000-0005-0000-0000-0000871E0000}"/>
    <cellStyle name="Currency 2 6 4 4 2 4 2" xfId="7816" xr:uid="{00000000-0005-0000-0000-0000881E0000}"/>
    <cellStyle name="Currency 2 6 4 4 2 4 2 2" xfId="7817" xr:uid="{00000000-0005-0000-0000-0000891E0000}"/>
    <cellStyle name="Currency 2 6 4 4 2 4 3" xfId="7818" xr:uid="{00000000-0005-0000-0000-00008A1E0000}"/>
    <cellStyle name="Currency 2 6 4 4 2 5" xfId="7819" xr:uid="{00000000-0005-0000-0000-00008B1E0000}"/>
    <cellStyle name="Currency 2 6 4 4 2 5 2" xfId="7820" xr:uid="{00000000-0005-0000-0000-00008C1E0000}"/>
    <cellStyle name="Currency 2 6 4 4 2 5 2 2" xfId="7821" xr:uid="{00000000-0005-0000-0000-00008D1E0000}"/>
    <cellStyle name="Currency 2 6 4 4 2 5 3" xfId="7822" xr:uid="{00000000-0005-0000-0000-00008E1E0000}"/>
    <cellStyle name="Currency 2 6 4 4 2 6" xfId="7823" xr:uid="{00000000-0005-0000-0000-00008F1E0000}"/>
    <cellStyle name="Currency 2 6 4 4 2 6 2" xfId="7824" xr:uid="{00000000-0005-0000-0000-0000901E0000}"/>
    <cellStyle name="Currency 2 6 4 4 2 6 2 2" xfId="7825" xr:uid="{00000000-0005-0000-0000-0000911E0000}"/>
    <cellStyle name="Currency 2 6 4 4 2 6 3" xfId="7826" xr:uid="{00000000-0005-0000-0000-0000921E0000}"/>
    <cellStyle name="Currency 2 6 4 4 2 7" xfId="7827" xr:uid="{00000000-0005-0000-0000-0000931E0000}"/>
    <cellStyle name="Currency 2 6 4 4 2 7 2" xfId="7828" xr:uid="{00000000-0005-0000-0000-0000941E0000}"/>
    <cellStyle name="Currency 2 6 4 4 2 8" xfId="7829" xr:uid="{00000000-0005-0000-0000-0000951E0000}"/>
    <cellStyle name="Currency 2 6 4 4 2 8 2" xfId="7830" xr:uid="{00000000-0005-0000-0000-0000961E0000}"/>
    <cellStyle name="Currency 2 6 4 4 2 9" xfId="7831" xr:uid="{00000000-0005-0000-0000-0000971E0000}"/>
    <cellStyle name="Currency 2 6 4 4 3" xfId="7832" xr:uid="{00000000-0005-0000-0000-0000981E0000}"/>
    <cellStyle name="Currency 2 6 4 4 3 2" xfId="7833" xr:uid="{00000000-0005-0000-0000-0000991E0000}"/>
    <cellStyle name="Currency 2 6 4 4 3 2 2" xfId="7834" xr:uid="{00000000-0005-0000-0000-00009A1E0000}"/>
    <cellStyle name="Currency 2 6 4 4 3 2 3" xfId="7835" xr:uid="{00000000-0005-0000-0000-00009B1E0000}"/>
    <cellStyle name="Currency 2 6 4 4 3 3" xfId="7836" xr:uid="{00000000-0005-0000-0000-00009C1E0000}"/>
    <cellStyle name="Currency 2 6 4 4 4" xfId="7837" xr:uid="{00000000-0005-0000-0000-00009D1E0000}"/>
    <cellStyle name="Currency 2 6 4 4 4 2" xfId="7838" xr:uid="{00000000-0005-0000-0000-00009E1E0000}"/>
    <cellStyle name="Currency 2 6 4 4 4 2 2" xfId="7839" xr:uid="{00000000-0005-0000-0000-00009F1E0000}"/>
    <cellStyle name="Currency 2 6 4 4 4 3" xfId="7840" xr:uid="{00000000-0005-0000-0000-0000A01E0000}"/>
    <cellStyle name="Currency 2 6 4 4 4 4" xfId="7841" xr:uid="{00000000-0005-0000-0000-0000A11E0000}"/>
    <cellStyle name="Currency 2 6 4 4 5" xfId="7842" xr:uid="{00000000-0005-0000-0000-0000A21E0000}"/>
    <cellStyle name="Currency 2 6 4 4 5 2" xfId="7843" xr:uid="{00000000-0005-0000-0000-0000A31E0000}"/>
    <cellStyle name="Currency 2 6 4 4 5 2 2" xfId="7844" xr:uid="{00000000-0005-0000-0000-0000A41E0000}"/>
    <cellStyle name="Currency 2 6 4 4 5 3" xfId="7845" xr:uid="{00000000-0005-0000-0000-0000A51E0000}"/>
    <cellStyle name="Currency 2 6 4 4 6" xfId="7846" xr:uid="{00000000-0005-0000-0000-0000A61E0000}"/>
    <cellStyle name="Currency 2 6 4 4 7" xfId="7847" xr:uid="{00000000-0005-0000-0000-0000A71E0000}"/>
    <cellStyle name="Currency 2 6 4 5" xfId="7848" xr:uid="{00000000-0005-0000-0000-0000A81E0000}"/>
    <cellStyle name="Currency 2 6 4 5 10" xfId="7849" xr:uid="{00000000-0005-0000-0000-0000A91E0000}"/>
    <cellStyle name="Currency 2 6 4 5 2" xfId="7850" xr:uid="{00000000-0005-0000-0000-0000AA1E0000}"/>
    <cellStyle name="Currency 2 6 4 5 2 2" xfId="7851" xr:uid="{00000000-0005-0000-0000-0000AB1E0000}"/>
    <cellStyle name="Currency 2 6 4 5 2 3" xfId="7852" xr:uid="{00000000-0005-0000-0000-0000AC1E0000}"/>
    <cellStyle name="Currency 2 6 4 5 3" xfId="7853" xr:uid="{00000000-0005-0000-0000-0000AD1E0000}"/>
    <cellStyle name="Currency 2 6 4 5 3 2" xfId="7854" xr:uid="{00000000-0005-0000-0000-0000AE1E0000}"/>
    <cellStyle name="Currency 2 6 4 5 3 3" xfId="7855" xr:uid="{00000000-0005-0000-0000-0000AF1E0000}"/>
    <cellStyle name="Currency 2 6 4 5 4" xfId="7856" xr:uid="{00000000-0005-0000-0000-0000B01E0000}"/>
    <cellStyle name="Currency 2 6 4 5 4 2" xfId="7857" xr:uid="{00000000-0005-0000-0000-0000B11E0000}"/>
    <cellStyle name="Currency 2 6 4 5 4 2 2" xfId="7858" xr:uid="{00000000-0005-0000-0000-0000B21E0000}"/>
    <cellStyle name="Currency 2 6 4 5 4 3" xfId="7859" xr:uid="{00000000-0005-0000-0000-0000B31E0000}"/>
    <cellStyle name="Currency 2 6 4 5 5" xfId="7860" xr:uid="{00000000-0005-0000-0000-0000B41E0000}"/>
    <cellStyle name="Currency 2 6 4 5 5 2" xfId="7861" xr:uid="{00000000-0005-0000-0000-0000B51E0000}"/>
    <cellStyle name="Currency 2 6 4 5 5 2 2" xfId="7862" xr:uid="{00000000-0005-0000-0000-0000B61E0000}"/>
    <cellStyle name="Currency 2 6 4 5 5 3" xfId="7863" xr:uid="{00000000-0005-0000-0000-0000B71E0000}"/>
    <cellStyle name="Currency 2 6 4 5 6" xfId="7864" xr:uid="{00000000-0005-0000-0000-0000B81E0000}"/>
    <cellStyle name="Currency 2 6 4 5 6 2" xfId="7865" xr:uid="{00000000-0005-0000-0000-0000B91E0000}"/>
    <cellStyle name="Currency 2 6 4 5 6 2 2" xfId="7866" xr:uid="{00000000-0005-0000-0000-0000BA1E0000}"/>
    <cellStyle name="Currency 2 6 4 5 6 3" xfId="7867" xr:uid="{00000000-0005-0000-0000-0000BB1E0000}"/>
    <cellStyle name="Currency 2 6 4 5 7" xfId="7868" xr:uid="{00000000-0005-0000-0000-0000BC1E0000}"/>
    <cellStyle name="Currency 2 6 4 5 7 2" xfId="7869" xr:uid="{00000000-0005-0000-0000-0000BD1E0000}"/>
    <cellStyle name="Currency 2 6 4 5 8" xfId="7870" xr:uid="{00000000-0005-0000-0000-0000BE1E0000}"/>
    <cellStyle name="Currency 2 6 4 5 8 2" xfId="7871" xr:uid="{00000000-0005-0000-0000-0000BF1E0000}"/>
    <cellStyle name="Currency 2 6 4 5 9" xfId="7872" xr:uid="{00000000-0005-0000-0000-0000C01E0000}"/>
    <cellStyle name="Currency 2 6 4 6" xfId="7873" xr:uid="{00000000-0005-0000-0000-0000C11E0000}"/>
    <cellStyle name="Currency 2 6 4 6 10" xfId="7874" xr:uid="{00000000-0005-0000-0000-0000C21E0000}"/>
    <cellStyle name="Currency 2 6 4 6 11" xfId="7875" xr:uid="{00000000-0005-0000-0000-0000C31E0000}"/>
    <cellStyle name="Currency 2 6 4 6 12" xfId="7876" xr:uid="{00000000-0005-0000-0000-0000C41E0000}"/>
    <cellStyle name="Currency 2 6 4 6 2" xfId="7877" xr:uid="{00000000-0005-0000-0000-0000C51E0000}"/>
    <cellStyle name="Currency 2 6 4 6 2 2" xfId="7878" xr:uid="{00000000-0005-0000-0000-0000C61E0000}"/>
    <cellStyle name="Currency 2 6 4 6 2 3" xfId="7879" xr:uid="{00000000-0005-0000-0000-0000C71E0000}"/>
    <cellStyle name="Currency 2 6 4 6 3" xfId="7880" xr:uid="{00000000-0005-0000-0000-0000C81E0000}"/>
    <cellStyle name="Currency 2 6 4 6 3 2" xfId="7881" xr:uid="{00000000-0005-0000-0000-0000C91E0000}"/>
    <cellStyle name="Currency 2 6 4 6 3 3" xfId="7882" xr:uid="{00000000-0005-0000-0000-0000CA1E0000}"/>
    <cellStyle name="Currency 2 6 4 6 4" xfId="7883" xr:uid="{00000000-0005-0000-0000-0000CB1E0000}"/>
    <cellStyle name="Currency 2 6 4 6 5" xfId="7884" xr:uid="{00000000-0005-0000-0000-0000CC1E0000}"/>
    <cellStyle name="Currency 2 6 4 6 5 2" xfId="7885" xr:uid="{00000000-0005-0000-0000-0000CD1E0000}"/>
    <cellStyle name="Currency 2 6 4 6 5 2 2" xfId="7886" xr:uid="{00000000-0005-0000-0000-0000CE1E0000}"/>
    <cellStyle name="Currency 2 6 4 6 5 3" xfId="7887" xr:uid="{00000000-0005-0000-0000-0000CF1E0000}"/>
    <cellStyle name="Currency 2 6 4 6 6" xfId="7888" xr:uid="{00000000-0005-0000-0000-0000D01E0000}"/>
    <cellStyle name="Currency 2 6 4 6 6 2" xfId="7889" xr:uid="{00000000-0005-0000-0000-0000D11E0000}"/>
    <cellStyle name="Currency 2 6 4 6 6 2 2" xfId="7890" xr:uid="{00000000-0005-0000-0000-0000D21E0000}"/>
    <cellStyle name="Currency 2 6 4 6 6 3" xfId="7891" xr:uid="{00000000-0005-0000-0000-0000D31E0000}"/>
    <cellStyle name="Currency 2 6 4 6 7" xfId="7892" xr:uid="{00000000-0005-0000-0000-0000D41E0000}"/>
    <cellStyle name="Currency 2 6 4 6 7 2" xfId="7893" xr:uid="{00000000-0005-0000-0000-0000D51E0000}"/>
    <cellStyle name="Currency 2 6 4 6 7 2 2" xfId="7894" xr:uid="{00000000-0005-0000-0000-0000D61E0000}"/>
    <cellStyle name="Currency 2 6 4 6 7 3" xfId="7895" xr:uid="{00000000-0005-0000-0000-0000D71E0000}"/>
    <cellStyle name="Currency 2 6 4 6 8" xfId="7896" xr:uid="{00000000-0005-0000-0000-0000D81E0000}"/>
    <cellStyle name="Currency 2 6 4 6 8 2" xfId="7897" xr:uid="{00000000-0005-0000-0000-0000D91E0000}"/>
    <cellStyle name="Currency 2 6 4 6 9" xfId="7898" xr:uid="{00000000-0005-0000-0000-0000DA1E0000}"/>
    <cellStyle name="Currency 2 6 4 6 9 2" xfId="7899" xr:uid="{00000000-0005-0000-0000-0000DB1E0000}"/>
    <cellStyle name="Currency 2 6 4 7" xfId="7900" xr:uid="{00000000-0005-0000-0000-0000DC1E0000}"/>
    <cellStyle name="Currency 2 6 4 7 2" xfId="7901" xr:uid="{00000000-0005-0000-0000-0000DD1E0000}"/>
    <cellStyle name="Currency 2 6 4 7 3" xfId="7902" xr:uid="{00000000-0005-0000-0000-0000DE1E0000}"/>
    <cellStyle name="Currency 2 6 4 8" xfId="7903" xr:uid="{00000000-0005-0000-0000-0000DF1E0000}"/>
    <cellStyle name="Currency 2 6 4 8 2" xfId="7904" xr:uid="{00000000-0005-0000-0000-0000E01E0000}"/>
    <cellStyle name="Currency 2 6 4 8 2 2" xfId="7905" xr:uid="{00000000-0005-0000-0000-0000E11E0000}"/>
    <cellStyle name="Currency 2 6 4 8 3" xfId="7906" xr:uid="{00000000-0005-0000-0000-0000E21E0000}"/>
    <cellStyle name="Currency 2 6 4 8 4" xfId="7907" xr:uid="{00000000-0005-0000-0000-0000E31E0000}"/>
    <cellStyle name="Currency 2 6 4 9" xfId="7908" xr:uid="{00000000-0005-0000-0000-0000E41E0000}"/>
    <cellStyle name="Currency 2 6 4 9 2" xfId="7909" xr:uid="{00000000-0005-0000-0000-0000E51E0000}"/>
    <cellStyle name="Currency 2 6 4 9 2 2" xfId="7910" xr:uid="{00000000-0005-0000-0000-0000E61E0000}"/>
    <cellStyle name="Currency 2 6 4 9 3" xfId="7911" xr:uid="{00000000-0005-0000-0000-0000E71E0000}"/>
    <cellStyle name="Currency 2 6 5" xfId="7912" xr:uid="{00000000-0005-0000-0000-0000E81E0000}"/>
    <cellStyle name="Currency 2 6 5 10" xfId="7913" xr:uid="{00000000-0005-0000-0000-0000E91E0000}"/>
    <cellStyle name="Currency 2 6 5 10 2" xfId="7914" xr:uid="{00000000-0005-0000-0000-0000EA1E0000}"/>
    <cellStyle name="Currency 2 6 5 10 2 2" xfId="7915" xr:uid="{00000000-0005-0000-0000-0000EB1E0000}"/>
    <cellStyle name="Currency 2 6 5 10 3" xfId="7916" xr:uid="{00000000-0005-0000-0000-0000EC1E0000}"/>
    <cellStyle name="Currency 2 6 5 11" xfId="7917" xr:uid="{00000000-0005-0000-0000-0000ED1E0000}"/>
    <cellStyle name="Currency 2 6 5 11 2" xfId="7918" xr:uid="{00000000-0005-0000-0000-0000EE1E0000}"/>
    <cellStyle name="Currency 2 6 5 12" xfId="7919" xr:uid="{00000000-0005-0000-0000-0000EF1E0000}"/>
    <cellStyle name="Currency 2 6 5 12 2" xfId="7920" xr:uid="{00000000-0005-0000-0000-0000F01E0000}"/>
    <cellStyle name="Currency 2 6 5 13" xfId="7921" xr:uid="{00000000-0005-0000-0000-0000F11E0000}"/>
    <cellStyle name="Currency 2 6 5 14" xfId="7922" xr:uid="{00000000-0005-0000-0000-0000F21E0000}"/>
    <cellStyle name="Currency 2 6 5 15" xfId="7923" xr:uid="{00000000-0005-0000-0000-0000F31E0000}"/>
    <cellStyle name="Currency 2 6 5 16" xfId="7924" xr:uid="{00000000-0005-0000-0000-0000F41E0000}"/>
    <cellStyle name="Currency 2 6 5 2" xfId="7925" xr:uid="{00000000-0005-0000-0000-0000F51E0000}"/>
    <cellStyle name="Currency 2 6 5 2 2" xfId="7926" xr:uid="{00000000-0005-0000-0000-0000F61E0000}"/>
    <cellStyle name="Currency 2 6 5 2 2 10" xfId="7927" xr:uid="{00000000-0005-0000-0000-0000F71E0000}"/>
    <cellStyle name="Currency 2 6 5 2 2 2" xfId="7928" xr:uid="{00000000-0005-0000-0000-0000F81E0000}"/>
    <cellStyle name="Currency 2 6 5 2 2 2 2" xfId="7929" xr:uid="{00000000-0005-0000-0000-0000F91E0000}"/>
    <cellStyle name="Currency 2 6 5 2 2 2 3" xfId="7930" xr:uid="{00000000-0005-0000-0000-0000FA1E0000}"/>
    <cellStyle name="Currency 2 6 5 2 2 3" xfId="7931" xr:uid="{00000000-0005-0000-0000-0000FB1E0000}"/>
    <cellStyle name="Currency 2 6 5 2 2 3 2" xfId="7932" xr:uid="{00000000-0005-0000-0000-0000FC1E0000}"/>
    <cellStyle name="Currency 2 6 5 2 2 3 3" xfId="7933" xr:uid="{00000000-0005-0000-0000-0000FD1E0000}"/>
    <cellStyle name="Currency 2 6 5 2 2 4" xfId="7934" xr:uid="{00000000-0005-0000-0000-0000FE1E0000}"/>
    <cellStyle name="Currency 2 6 5 2 2 4 2" xfId="7935" xr:uid="{00000000-0005-0000-0000-0000FF1E0000}"/>
    <cellStyle name="Currency 2 6 5 2 2 4 2 2" xfId="7936" xr:uid="{00000000-0005-0000-0000-0000001F0000}"/>
    <cellStyle name="Currency 2 6 5 2 2 4 3" xfId="7937" xr:uid="{00000000-0005-0000-0000-0000011F0000}"/>
    <cellStyle name="Currency 2 6 5 2 2 5" xfId="7938" xr:uid="{00000000-0005-0000-0000-0000021F0000}"/>
    <cellStyle name="Currency 2 6 5 2 2 5 2" xfId="7939" xr:uid="{00000000-0005-0000-0000-0000031F0000}"/>
    <cellStyle name="Currency 2 6 5 2 2 5 2 2" xfId="7940" xr:uid="{00000000-0005-0000-0000-0000041F0000}"/>
    <cellStyle name="Currency 2 6 5 2 2 5 3" xfId="7941" xr:uid="{00000000-0005-0000-0000-0000051F0000}"/>
    <cellStyle name="Currency 2 6 5 2 2 6" xfId="7942" xr:uid="{00000000-0005-0000-0000-0000061F0000}"/>
    <cellStyle name="Currency 2 6 5 2 2 6 2" xfId="7943" xr:uid="{00000000-0005-0000-0000-0000071F0000}"/>
    <cellStyle name="Currency 2 6 5 2 2 6 2 2" xfId="7944" xr:uid="{00000000-0005-0000-0000-0000081F0000}"/>
    <cellStyle name="Currency 2 6 5 2 2 6 3" xfId="7945" xr:uid="{00000000-0005-0000-0000-0000091F0000}"/>
    <cellStyle name="Currency 2 6 5 2 2 7" xfId="7946" xr:uid="{00000000-0005-0000-0000-00000A1F0000}"/>
    <cellStyle name="Currency 2 6 5 2 2 7 2" xfId="7947" xr:uid="{00000000-0005-0000-0000-00000B1F0000}"/>
    <cellStyle name="Currency 2 6 5 2 2 8" xfId="7948" xr:uid="{00000000-0005-0000-0000-00000C1F0000}"/>
    <cellStyle name="Currency 2 6 5 2 2 8 2" xfId="7949" xr:uid="{00000000-0005-0000-0000-00000D1F0000}"/>
    <cellStyle name="Currency 2 6 5 2 2 9" xfId="7950" xr:uid="{00000000-0005-0000-0000-00000E1F0000}"/>
    <cellStyle name="Currency 2 6 5 2 3" xfId="7951" xr:uid="{00000000-0005-0000-0000-00000F1F0000}"/>
    <cellStyle name="Currency 2 6 5 2 3 10" xfId="7952" xr:uid="{00000000-0005-0000-0000-0000101F0000}"/>
    <cellStyle name="Currency 2 6 5 2 3 2" xfId="7953" xr:uid="{00000000-0005-0000-0000-0000111F0000}"/>
    <cellStyle name="Currency 2 6 5 2 3 2 2" xfId="7954" xr:uid="{00000000-0005-0000-0000-0000121F0000}"/>
    <cellStyle name="Currency 2 6 5 2 3 2 3" xfId="7955" xr:uid="{00000000-0005-0000-0000-0000131F0000}"/>
    <cellStyle name="Currency 2 6 5 2 3 3" xfId="7956" xr:uid="{00000000-0005-0000-0000-0000141F0000}"/>
    <cellStyle name="Currency 2 6 5 2 3 3 2" xfId="7957" xr:uid="{00000000-0005-0000-0000-0000151F0000}"/>
    <cellStyle name="Currency 2 6 5 2 3 3 3" xfId="7958" xr:uid="{00000000-0005-0000-0000-0000161F0000}"/>
    <cellStyle name="Currency 2 6 5 2 3 4" xfId="7959" xr:uid="{00000000-0005-0000-0000-0000171F0000}"/>
    <cellStyle name="Currency 2 6 5 2 3 4 2" xfId="7960" xr:uid="{00000000-0005-0000-0000-0000181F0000}"/>
    <cellStyle name="Currency 2 6 5 2 3 4 2 2" xfId="7961" xr:uid="{00000000-0005-0000-0000-0000191F0000}"/>
    <cellStyle name="Currency 2 6 5 2 3 4 3" xfId="7962" xr:uid="{00000000-0005-0000-0000-00001A1F0000}"/>
    <cellStyle name="Currency 2 6 5 2 3 5" xfId="7963" xr:uid="{00000000-0005-0000-0000-00001B1F0000}"/>
    <cellStyle name="Currency 2 6 5 2 3 5 2" xfId="7964" xr:uid="{00000000-0005-0000-0000-00001C1F0000}"/>
    <cellStyle name="Currency 2 6 5 2 3 5 2 2" xfId="7965" xr:uid="{00000000-0005-0000-0000-00001D1F0000}"/>
    <cellStyle name="Currency 2 6 5 2 3 5 3" xfId="7966" xr:uid="{00000000-0005-0000-0000-00001E1F0000}"/>
    <cellStyle name="Currency 2 6 5 2 3 6" xfId="7967" xr:uid="{00000000-0005-0000-0000-00001F1F0000}"/>
    <cellStyle name="Currency 2 6 5 2 3 6 2" xfId="7968" xr:uid="{00000000-0005-0000-0000-0000201F0000}"/>
    <cellStyle name="Currency 2 6 5 2 3 6 2 2" xfId="7969" xr:uid="{00000000-0005-0000-0000-0000211F0000}"/>
    <cellStyle name="Currency 2 6 5 2 3 6 3" xfId="7970" xr:uid="{00000000-0005-0000-0000-0000221F0000}"/>
    <cellStyle name="Currency 2 6 5 2 3 7" xfId="7971" xr:uid="{00000000-0005-0000-0000-0000231F0000}"/>
    <cellStyle name="Currency 2 6 5 2 3 7 2" xfId="7972" xr:uid="{00000000-0005-0000-0000-0000241F0000}"/>
    <cellStyle name="Currency 2 6 5 2 3 8" xfId="7973" xr:uid="{00000000-0005-0000-0000-0000251F0000}"/>
    <cellStyle name="Currency 2 6 5 2 3 8 2" xfId="7974" xr:uid="{00000000-0005-0000-0000-0000261F0000}"/>
    <cellStyle name="Currency 2 6 5 2 3 9" xfId="7975" xr:uid="{00000000-0005-0000-0000-0000271F0000}"/>
    <cellStyle name="Currency 2 6 5 2 4" xfId="7976" xr:uid="{00000000-0005-0000-0000-0000281F0000}"/>
    <cellStyle name="Currency 2 6 5 2 4 10" xfId="7977" xr:uid="{00000000-0005-0000-0000-0000291F0000}"/>
    <cellStyle name="Currency 2 6 5 2 4 2" xfId="7978" xr:uid="{00000000-0005-0000-0000-00002A1F0000}"/>
    <cellStyle name="Currency 2 6 5 2 4 3" xfId="7979" xr:uid="{00000000-0005-0000-0000-00002B1F0000}"/>
    <cellStyle name="Currency 2 6 5 2 4 3 2" xfId="7980" xr:uid="{00000000-0005-0000-0000-00002C1F0000}"/>
    <cellStyle name="Currency 2 6 5 2 4 3 2 2" xfId="7981" xr:uid="{00000000-0005-0000-0000-00002D1F0000}"/>
    <cellStyle name="Currency 2 6 5 2 4 3 3" xfId="7982" xr:uid="{00000000-0005-0000-0000-00002E1F0000}"/>
    <cellStyle name="Currency 2 6 5 2 4 4" xfId="7983" xr:uid="{00000000-0005-0000-0000-00002F1F0000}"/>
    <cellStyle name="Currency 2 6 5 2 4 4 2" xfId="7984" xr:uid="{00000000-0005-0000-0000-0000301F0000}"/>
    <cellStyle name="Currency 2 6 5 2 4 4 2 2" xfId="7985" xr:uid="{00000000-0005-0000-0000-0000311F0000}"/>
    <cellStyle name="Currency 2 6 5 2 4 4 3" xfId="7986" xr:uid="{00000000-0005-0000-0000-0000321F0000}"/>
    <cellStyle name="Currency 2 6 5 2 4 5" xfId="7987" xr:uid="{00000000-0005-0000-0000-0000331F0000}"/>
    <cellStyle name="Currency 2 6 5 2 4 5 2" xfId="7988" xr:uid="{00000000-0005-0000-0000-0000341F0000}"/>
    <cellStyle name="Currency 2 6 5 2 4 5 2 2" xfId="7989" xr:uid="{00000000-0005-0000-0000-0000351F0000}"/>
    <cellStyle name="Currency 2 6 5 2 4 5 3" xfId="7990" xr:uid="{00000000-0005-0000-0000-0000361F0000}"/>
    <cellStyle name="Currency 2 6 5 2 4 6" xfId="7991" xr:uid="{00000000-0005-0000-0000-0000371F0000}"/>
    <cellStyle name="Currency 2 6 5 2 4 6 2" xfId="7992" xr:uid="{00000000-0005-0000-0000-0000381F0000}"/>
    <cellStyle name="Currency 2 6 5 2 4 7" xfId="7993" xr:uid="{00000000-0005-0000-0000-0000391F0000}"/>
    <cellStyle name="Currency 2 6 5 2 4 7 2" xfId="7994" xr:uid="{00000000-0005-0000-0000-00003A1F0000}"/>
    <cellStyle name="Currency 2 6 5 2 4 8" xfId="7995" xr:uid="{00000000-0005-0000-0000-00003B1F0000}"/>
    <cellStyle name="Currency 2 6 5 2 4 9" xfId="7996" xr:uid="{00000000-0005-0000-0000-00003C1F0000}"/>
    <cellStyle name="Currency 2 6 5 2 5" xfId="7997" xr:uid="{00000000-0005-0000-0000-00003D1F0000}"/>
    <cellStyle name="Currency 2 6 5 2 5 2" xfId="7998" xr:uid="{00000000-0005-0000-0000-00003E1F0000}"/>
    <cellStyle name="Currency 2 6 5 2 5 3" xfId="7999" xr:uid="{00000000-0005-0000-0000-00003F1F0000}"/>
    <cellStyle name="Currency 2 6 5 2 5 4" xfId="8000" xr:uid="{00000000-0005-0000-0000-0000401F0000}"/>
    <cellStyle name="Currency 2 6 5 2 6" xfId="8001" xr:uid="{00000000-0005-0000-0000-0000411F0000}"/>
    <cellStyle name="Currency 2 6 5 2 6 2" xfId="8002" xr:uid="{00000000-0005-0000-0000-0000421F0000}"/>
    <cellStyle name="Currency 2 6 5 2 6 2 2" xfId="8003" xr:uid="{00000000-0005-0000-0000-0000431F0000}"/>
    <cellStyle name="Currency 2 6 5 2 6 2 2 2" xfId="8004" xr:uid="{00000000-0005-0000-0000-0000441F0000}"/>
    <cellStyle name="Currency 2 6 5 2 6 2 3" xfId="8005" xr:uid="{00000000-0005-0000-0000-0000451F0000}"/>
    <cellStyle name="Currency 2 6 5 2 6 3" xfId="8006" xr:uid="{00000000-0005-0000-0000-0000461F0000}"/>
    <cellStyle name="Currency 2 6 5 2 6 3 2" xfId="8007" xr:uid="{00000000-0005-0000-0000-0000471F0000}"/>
    <cellStyle name="Currency 2 6 5 2 6 3 2 2" xfId="8008" xr:uid="{00000000-0005-0000-0000-0000481F0000}"/>
    <cellStyle name="Currency 2 6 5 2 6 3 3" xfId="8009" xr:uid="{00000000-0005-0000-0000-0000491F0000}"/>
    <cellStyle name="Currency 2 6 5 2 6 4" xfId="8010" xr:uid="{00000000-0005-0000-0000-00004A1F0000}"/>
    <cellStyle name="Currency 2 6 5 2 6 4 2" xfId="8011" xr:uid="{00000000-0005-0000-0000-00004B1F0000}"/>
    <cellStyle name="Currency 2 6 5 2 6 4 2 2" xfId="8012" xr:uid="{00000000-0005-0000-0000-00004C1F0000}"/>
    <cellStyle name="Currency 2 6 5 2 6 4 3" xfId="8013" xr:uid="{00000000-0005-0000-0000-00004D1F0000}"/>
    <cellStyle name="Currency 2 6 5 2 6 5" xfId="8014" xr:uid="{00000000-0005-0000-0000-00004E1F0000}"/>
    <cellStyle name="Currency 2 6 5 2 6 5 2" xfId="8015" xr:uid="{00000000-0005-0000-0000-00004F1F0000}"/>
    <cellStyle name="Currency 2 6 5 2 6 6" xfId="8016" xr:uid="{00000000-0005-0000-0000-0000501F0000}"/>
    <cellStyle name="Currency 2 6 5 2 6 6 2" xfId="8017" xr:uid="{00000000-0005-0000-0000-0000511F0000}"/>
    <cellStyle name="Currency 2 6 5 2 6 7" xfId="8018" xr:uid="{00000000-0005-0000-0000-0000521F0000}"/>
    <cellStyle name="Currency 2 6 5 2 7" xfId="8019" xr:uid="{00000000-0005-0000-0000-0000531F0000}"/>
    <cellStyle name="Currency 2 6 5 2 7 2" xfId="8020" xr:uid="{00000000-0005-0000-0000-0000541F0000}"/>
    <cellStyle name="Currency 2 6 5 2 7 2 2" xfId="8021" xr:uid="{00000000-0005-0000-0000-0000551F0000}"/>
    <cellStyle name="Currency 2 6 5 2 7 3" xfId="8022" xr:uid="{00000000-0005-0000-0000-0000561F0000}"/>
    <cellStyle name="Currency 2 6 5 2 8" xfId="8023" xr:uid="{00000000-0005-0000-0000-0000571F0000}"/>
    <cellStyle name="Currency 2 6 5 2 8 2" xfId="8024" xr:uid="{00000000-0005-0000-0000-0000581F0000}"/>
    <cellStyle name="Currency 2 6 5 2 8 2 2" xfId="8025" xr:uid="{00000000-0005-0000-0000-0000591F0000}"/>
    <cellStyle name="Currency 2 6 5 2 8 3" xfId="8026" xr:uid="{00000000-0005-0000-0000-00005A1F0000}"/>
    <cellStyle name="Currency 2 6 5 2 9" xfId="8027" xr:uid="{00000000-0005-0000-0000-00005B1F0000}"/>
    <cellStyle name="Currency 2 6 5 3" xfId="8028" xr:uid="{00000000-0005-0000-0000-00005C1F0000}"/>
    <cellStyle name="Currency 2 6 5 3 10" xfId="8029" xr:uid="{00000000-0005-0000-0000-00005D1F0000}"/>
    <cellStyle name="Currency 2 6 5 3 11" xfId="8030" xr:uid="{00000000-0005-0000-0000-00005E1F0000}"/>
    <cellStyle name="Currency 2 6 5 3 12" xfId="8031" xr:uid="{00000000-0005-0000-0000-00005F1F0000}"/>
    <cellStyle name="Currency 2 6 5 3 13" xfId="8032" xr:uid="{00000000-0005-0000-0000-0000601F0000}"/>
    <cellStyle name="Currency 2 6 5 3 2" xfId="8033" xr:uid="{00000000-0005-0000-0000-0000611F0000}"/>
    <cellStyle name="Currency 2 6 5 3 2 10" xfId="8034" xr:uid="{00000000-0005-0000-0000-0000621F0000}"/>
    <cellStyle name="Currency 2 6 5 3 2 2" xfId="8035" xr:uid="{00000000-0005-0000-0000-0000631F0000}"/>
    <cellStyle name="Currency 2 6 5 3 2 2 2" xfId="8036" xr:uid="{00000000-0005-0000-0000-0000641F0000}"/>
    <cellStyle name="Currency 2 6 5 3 2 2 3" xfId="8037" xr:uid="{00000000-0005-0000-0000-0000651F0000}"/>
    <cellStyle name="Currency 2 6 5 3 2 3" xfId="8038" xr:uid="{00000000-0005-0000-0000-0000661F0000}"/>
    <cellStyle name="Currency 2 6 5 3 2 3 2" xfId="8039" xr:uid="{00000000-0005-0000-0000-0000671F0000}"/>
    <cellStyle name="Currency 2 6 5 3 2 3 3" xfId="8040" xr:uid="{00000000-0005-0000-0000-0000681F0000}"/>
    <cellStyle name="Currency 2 6 5 3 2 3 4" xfId="8041" xr:uid="{00000000-0005-0000-0000-0000691F0000}"/>
    <cellStyle name="Currency 2 6 5 3 2 4" xfId="8042" xr:uid="{00000000-0005-0000-0000-00006A1F0000}"/>
    <cellStyle name="Currency 2 6 5 3 2 4 2" xfId="8043" xr:uid="{00000000-0005-0000-0000-00006B1F0000}"/>
    <cellStyle name="Currency 2 6 5 3 2 4 2 2" xfId="8044" xr:uid="{00000000-0005-0000-0000-00006C1F0000}"/>
    <cellStyle name="Currency 2 6 5 3 2 4 3" xfId="8045" xr:uid="{00000000-0005-0000-0000-00006D1F0000}"/>
    <cellStyle name="Currency 2 6 5 3 2 5" xfId="8046" xr:uid="{00000000-0005-0000-0000-00006E1F0000}"/>
    <cellStyle name="Currency 2 6 5 3 2 5 2" xfId="8047" xr:uid="{00000000-0005-0000-0000-00006F1F0000}"/>
    <cellStyle name="Currency 2 6 5 3 2 5 2 2" xfId="8048" xr:uid="{00000000-0005-0000-0000-0000701F0000}"/>
    <cellStyle name="Currency 2 6 5 3 2 5 3" xfId="8049" xr:uid="{00000000-0005-0000-0000-0000711F0000}"/>
    <cellStyle name="Currency 2 6 5 3 2 6" xfId="8050" xr:uid="{00000000-0005-0000-0000-0000721F0000}"/>
    <cellStyle name="Currency 2 6 5 3 2 6 2" xfId="8051" xr:uid="{00000000-0005-0000-0000-0000731F0000}"/>
    <cellStyle name="Currency 2 6 5 3 2 6 2 2" xfId="8052" xr:uid="{00000000-0005-0000-0000-0000741F0000}"/>
    <cellStyle name="Currency 2 6 5 3 2 6 3" xfId="8053" xr:uid="{00000000-0005-0000-0000-0000751F0000}"/>
    <cellStyle name="Currency 2 6 5 3 2 7" xfId="8054" xr:uid="{00000000-0005-0000-0000-0000761F0000}"/>
    <cellStyle name="Currency 2 6 5 3 2 7 2" xfId="8055" xr:uid="{00000000-0005-0000-0000-0000771F0000}"/>
    <cellStyle name="Currency 2 6 5 3 2 8" xfId="8056" xr:uid="{00000000-0005-0000-0000-0000781F0000}"/>
    <cellStyle name="Currency 2 6 5 3 2 8 2" xfId="8057" xr:uid="{00000000-0005-0000-0000-0000791F0000}"/>
    <cellStyle name="Currency 2 6 5 3 2 9" xfId="8058" xr:uid="{00000000-0005-0000-0000-00007A1F0000}"/>
    <cellStyle name="Currency 2 6 5 3 3" xfId="8059" xr:uid="{00000000-0005-0000-0000-00007B1F0000}"/>
    <cellStyle name="Currency 2 6 5 3 3 2" xfId="8060" xr:uid="{00000000-0005-0000-0000-00007C1F0000}"/>
    <cellStyle name="Currency 2 6 5 3 3 2 2" xfId="8061" xr:uid="{00000000-0005-0000-0000-00007D1F0000}"/>
    <cellStyle name="Currency 2 6 5 3 3 2 3" xfId="8062" xr:uid="{00000000-0005-0000-0000-00007E1F0000}"/>
    <cellStyle name="Currency 2 6 5 3 3 3" xfId="8063" xr:uid="{00000000-0005-0000-0000-00007F1F0000}"/>
    <cellStyle name="Currency 2 6 5 3 4" xfId="8064" xr:uid="{00000000-0005-0000-0000-0000801F0000}"/>
    <cellStyle name="Currency 2 6 5 3 4 2" xfId="8065" xr:uid="{00000000-0005-0000-0000-0000811F0000}"/>
    <cellStyle name="Currency 2 6 5 3 4 3" xfId="8066" xr:uid="{00000000-0005-0000-0000-0000821F0000}"/>
    <cellStyle name="Currency 2 6 5 3 4 4" xfId="8067" xr:uid="{00000000-0005-0000-0000-0000831F0000}"/>
    <cellStyle name="Currency 2 6 5 3 5" xfId="8068" xr:uid="{00000000-0005-0000-0000-0000841F0000}"/>
    <cellStyle name="Currency 2 6 5 3 5 2" xfId="8069" xr:uid="{00000000-0005-0000-0000-0000851F0000}"/>
    <cellStyle name="Currency 2 6 5 3 5 2 2" xfId="8070" xr:uid="{00000000-0005-0000-0000-0000861F0000}"/>
    <cellStyle name="Currency 2 6 5 3 5 3" xfId="8071" xr:uid="{00000000-0005-0000-0000-0000871F0000}"/>
    <cellStyle name="Currency 2 6 5 3 6" xfId="8072" xr:uid="{00000000-0005-0000-0000-0000881F0000}"/>
    <cellStyle name="Currency 2 6 5 3 6 2" xfId="8073" xr:uid="{00000000-0005-0000-0000-0000891F0000}"/>
    <cellStyle name="Currency 2 6 5 3 6 2 2" xfId="8074" xr:uid="{00000000-0005-0000-0000-00008A1F0000}"/>
    <cellStyle name="Currency 2 6 5 3 6 3" xfId="8075" xr:uid="{00000000-0005-0000-0000-00008B1F0000}"/>
    <cellStyle name="Currency 2 6 5 3 7" xfId="8076" xr:uid="{00000000-0005-0000-0000-00008C1F0000}"/>
    <cellStyle name="Currency 2 6 5 3 7 2" xfId="8077" xr:uid="{00000000-0005-0000-0000-00008D1F0000}"/>
    <cellStyle name="Currency 2 6 5 3 7 2 2" xfId="8078" xr:uid="{00000000-0005-0000-0000-00008E1F0000}"/>
    <cellStyle name="Currency 2 6 5 3 7 3" xfId="8079" xr:uid="{00000000-0005-0000-0000-00008F1F0000}"/>
    <cellStyle name="Currency 2 6 5 3 8" xfId="8080" xr:uid="{00000000-0005-0000-0000-0000901F0000}"/>
    <cellStyle name="Currency 2 6 5 3 8 2" xfId="8081" xr:uid="{00000000-0005-0000-0000-0000911F0000}"/>
    <cellStyle name="Currency 2 6 5 3 9" xfId="8082" xr:uid="{00000000-0005-0000-0000-0000921F0000}"/>
    <cellStyle name="Currency 2 6 5 3 9 2" xfId="8083" xr:uid="{00000000-0005-0000-0000-0000931F0000}"/>
    <cellStyle name="Currency 2 6 5 4" xfId="8084" xr:uid="{00000000-0005-0000-0000-0000941F0000}"/>
    <cellStyle name="Currency 2 6 5 4 2" xfId="8085" xr:uid="{00000000-0005-0000-0000-0000951F0000}"/>
    <cellStyle name="Currency 2 6 5 4 2 10" xfId="8086" xr:uid="{00000000-0005-0000-0000-0000961F0000}"/>
    <cellStyle name="Currency 2 6 5 4 2 11" xfId="8087" xr:uid="{00000000-0005-0000-0000-0000971F0000}"/>
    <cellStyle name="Currency 2 6 5 4 2 2" xfId="8088" xr:uid="{00000000-0005-0000-0000-0000981F0000}"/>
    <cellStyle name="Currency 2 6 5 4 2 2 2" xfId="8089" xr:uid="{00000000-0005-0000-0000-0000991F0000}"/>
    <cellStyle name="Currency 2 6 5 4 2 2 3" xfId="8090" xr:uid="{00000000-0005-0000-0000-00009A1F0000}"/>
    <cellStyle name="Currency 2 6 5 4 2 3" xfId="8091" xr:uid="{00000000-0005-0000-0000-00009B1F0000}"/>
    <cellStyle name="Currency 2 6 5 4 2 3 2" xfId="8092" xr:uid="{00000000-0005-0000-0000-00009C1F0000}"/>
    <cellStyle name="Currency 2 6 5 4 2 3 3" xfId="8093" xr:uid="{00000000-0005-0000-0000-00009D1F0000}"/>
    <cellStyle name="Currency 2 6 5 4 2 4" xfId="8094" xr:uid="{00000000-0005-0000-0000-00009E1F0000}"/>
    <cellStyle name="Currency 2 6 5 4 2 4 2" xfId="8095" xr:uid="{00000000-0005-0000-0000-00009F1F0000}"/>
    <cellStyle name="Currency 2 6 5 4 2 4 2 2" xfId="8096" xr:uid="{00000000-0005-0000-0000-0000A01F0000}"/>
    <cellStyle name="Currency 2 6 5 4 2 4 3" xfId="8097" xr:uid="{00000000-0005-0000-0000-0000A11F0000}"/>
    <cellStyle name="Currency 2 6 5 4 2 5" xfId="8098" xr:uid="{00000000-0005-0000-0000-0000A21F0000}"/>
    <cellStyle name="Currency 2 6 5 4 2 5 2" xfId="8099" xr:uid="{00000000-0005-0000-0000-0000A31F0000}"/>
    <cellStyle name="Currency 2 6 5 4 2 5 2 2" xfId="8100" xr:uid="{00000000-0005-0000-0000-0000A41F0000}"/>
    <cellStyle name="Currency 2 6 5 4 2 5 3" xfId="8101" xr:uid="{00000000-0005-0000-0000-0000A51F0000}"/>
    <cellStyle name="Currency 2 6 5 4 2 6" xfId="8102" xr:uid="{00000000-0005-0000-0000-0000A61F0000}"/>
    <cellStyle name="Currency 2 6 5 4 2 6 2" xfId="8103" xr:uid="{00000000-0005-0000-0000-0000A71F0000}"/>
    <cellStyle name="Currency 2 6 5 4 2 6 2 2" xfId="8104" xr:uid="{00000000-0005-0000-0000-0000A81F0000}"/>
    <cellStyle name="Currency 2 6 5 4 2 6 3" xfId="8105" xr:uid="{00000000-0005-0000-0000-0000A91F0000}"/>
    <cellStyle name="Currency 2 6 5 4 2 7" xfId="8106" xr:uid="{00000000-0005-0000-0000-0000AA1F0000}"/>
    <cellStyle name="Currency 2 6 5 4 2 7 2" xfId="8107" xr:uid="{00000000-0005-0000-0000-0000AB1F0000}"/>
    <cellStyle name="Currency 2 6 5 4 2 8" xfId="8108" xr:uid="{00000000-0005-0000-0000-0000AC1F0000}"/>
    <cellStyle name="Currency 2 6 5 4 2 8 2" xfId="8109" xr:uid="{00000000-0005-0000-0000-0000AD1F0000}"/>
    <cellStyle name="Currency 2 6 5 4 2 9" xfId="8110" xr:uid="{00000000-0005-0000-0000-0000AE1F0000}"/>
    <cellStyle name="Currency 2 6 5 4 3" xfId="8111" xr:uid="{00000000-0005-0000-0000-0000AF1F0000}"/>
    <cellStyle name="Currency 2 6 5 4 3 2" xfId="8112" xr:uid="{00000000-0005-0000-0000-0000B01F0000}"/>
    <cellStyle name="Currency 2 6 5 4 3 2 2" xfId="8113" xr:uid="{00000000-0005-0000-0000-0000B11F0000}"/>
    <cellStyle name="Currency 2 6 5 4 3 2 3" xfId="8114" xr:uid="{00000000-0005-0000-0000-0000B21F0000}"/>
    <cellStyle name="Currency 2 6 5 4 3 3" xfId="8115" xr:uid="{00000000-0005-0000-0000-0000B31F0000}"/>
    <cellStyle name="Currency 2 6 5 4 4" xfId="8116" xr:uid="{00000000-0005-0000-0000-0000B41F0000}"/>
    <cellStyle name="Currency 2 6 5 4 4 2" xfId="8117" xr:uid="{00000000-0005-0000-0000-0000B51F0000}"/>
    <cellStyle name="Currency 2 6 5 4 4 2 2" xfId="8118" xr:uid="{00000000-0005-0000-0000-0000B61F0000}"/>
    <cellStyle name="Currency 2 6 5 4 4 3" xfId="8119" xr:uid="{00000000-0005-0000-0000-0000B71F0000}"/>
    <cellStyle name="Currency 2 6 5 4 4 4" xfId="8120" xr:uid="{00000000-0005-0000-0000-0000B81F0000}"/>
    <cellStyle name="Currency 2 6 5 4 5" xfId="8121" xr:uid="{00000000-0005-0000-0000-0000B91F0000}"/>
    <cellStyle name="Currency 2 6 5 4 5 2" xfId="8122" xr:uid="{00000000-0005-0000-0000-0000BA1F0000}"/>
    <cellStyle name="Currency 2 6 5 4 5 2 2" xfId="8123" xr:uid="{00000000-0005-0000-0000-0000BB1F0000}"/>
    <cellStyle name="Currency 2 6 5 4 5 3" xfId="8124" xr:uid="{00000000-0005-0000-0000-0000BC1F0000}"/>
    <cellStyle name="Currency 2 6 5 4 6" xfId="8125" xr:uid="{00000000-0005-0000-0000-0000BD1F0000}"/>
    <cellStyle name="Currency 2 6 5 4 7" xfId="8126" xr:uid="{00000000-0005-0000-0000-0000BE1F0000}"/>
    <cellStyle name="Currency 2 6 5 5" xfId="8127" xr:uid="{00000000-0005-0000-0000-0000BF1F0000}"/>
    <cellStyle name="Currency 2 6 5 5 10" xfId="8128" xr:uid="{00000000-0005-0000-0000-0000C01F0000}"/>
    <cellStyle name="Currency 2 6 5 5 2" xfId="8129" xr:uid="{00000000-0005-0000-0000-0000C11F0000}"/>
    <cellStyle name="Currency 2 6 5 5 2 2" xfId="8130" xr:uid="{00000000-0005-0000-0000-0000C21F0000}"/>
    <cellStyle name="Currency 2 6 5 5 2 3" xfId="8131" xr:uid="{00000000-0005-0000-0000-0000C31F0000}"/>
    <cellStyle name="Currency 2 6 5 5 3" xfId="8132" xr:uid="{00000000-0005-0000-0000-0000C41F0000}"/>
    <cellStyle name="Currency 2 6 5 5 3 2" xfId="8133" xr:uid="{00000000-0005-0000-0000-0000C51F0000}"/>
    <cellStyle name="Currency 2 6 5 5 3 3" xfId="8134" xr:uid="{00000000-0005-0000-0000-0000C61F0000}"/>
    <cellStyle name="Currency 2 6 5 5 4" xfId="8135" xr:uid="{00000000-0005-0000-0000-0000C71F0000}"/>
    <cellStyle name="Currency 2 6 5 5 4 2" xfId="8136" xr:uid="{00000000-0005-0000-0000-0000C81F0000}"/>
    <cellStyle name="Currency 2 6 5 5 4 2 2" xfId="8137" xr:uid="{00000000-0005-0000-0000-0000C91F0000}"/>
    <cellStyle name="Currency 2 6 5 5 4 3" xfId="8138" xr:uid="{00000000-0005-0000-0000-0000CA1F0000}"/>
    <cellStyle name="Currency 2 6 5 5 5" xfId="8139" xr:uid="{00000000-0005-0000-0000-0000CB1F0000}"/>
    <cellStyle name="Currency 2 6 5 5 5 2" xfId="8140" xr:uid="{00000000-0005-0000-0000-0000CC1F0000}"/>
    <cellStyle name="Currency 2 6 5 5 5 2 2" xfId="8141" xr:uid="{00000000-0005-0000-0000-0000CD1F0000}"/>
    <cellStyle name="Currency 2 6 5 5 5 3" xfId="8142" xr:uid="{00000000-0005-0000-0000-0000CE1F0000}"/>
    <cellStyle name="Currency 2 6 5 5 6" xfId="8143" xr:uid="{00000000-0005-0000-0000-0000CF1F0000}"/>
    <cellStyle name="Currency 2 6 5 5 6 2" xfId="8144" xr:uid="{00000000-0005-0000-0000-0000D01F0000}"/>
    <cellStyle name="Currency 2 6 5 5 6 2 2" xfId="8145" xr:uid="{00000000-0005-0000-0000-0000D11F0000}"/>
    <cellStyle name="Currency 2 6 5 5 6 3" xfId="8146" xr:uid="{00000000-0005-0000-0000-0000D21F0000}"/>
    <cellStyle name="Currency 2 6 5 5 7" xfId="8147" xr:uid="{00000000-0005-0000-0000-0000D31F0000}"/>
    <cellStyle name="Currency 2 6 5 5 7 2" xfId="8148" xr:uid="{00000000-0005-0000-0000-0000D41F0000}"/>
    <cellStyle name="Currency 2 6 5 5 8" xfId="8149" xr:uid="{00000000-0005-0000-0000-0000D51F0000}"/>
    <cellStyle name="Currency 2 6 5 5 8 2" xfId="8150" xr:uid="{00000000-0005-0000-0000-0000D61F0000}"/>
    <cellStyle name="Currency 2 6 5 5 9" xfId="8151" xr:uid="{00000000-0005-0000-0000-0000D71F0000}"/>
    <cellStyle name="Currency 2 6 5 6" xfId="8152" xr:uid="{00000000-0005-0000-0000-0000D81F0000}"/>
    <cellStyle name="Currency 2 6 5 6 10" xfId="8153" xr:uid="{00000000-0005-0000-0000-0000D91F0000}"/>
    <cellStyle name="Currency 2 6 5 6 11" xfId="8154" xr:uid="{00000000-0005-0000-0000-0000DA1F0000}"/>
    <cellStyle name="Currency 2 6 5 6 12" xfId="8155" xr:uid="{00000000-0005-0000-0000-0000DB1F0000}"/>
    <cellStyle name="Currency 2 6 5 6 2" xfId="8156" xr:uid="{00000000-0005-0000-0000-0000DC1F0000}"/>
    <cellStyle name="Currency 2 6 5 6 2 2" xfId="8157" xr:uid="{00000000-0005-0000-0000-0000DD1F0000}"/>
    <cellStyle name="Currency 2 6 5 6 2 3" xfId="8158" xr:uid="{00000000-0005-0000-0000-0000DE1F0000}"/>
    <cellStyle name="Currency 2 6 5 6 3" xfId="8159" xr:uid="{00000000-0005-0000-0000-0000DF1F0000}"/>
    <cellStyle name="Currency 2 6 5 6 3 2" xfId="8160" xr:uid="{00000000-0005-0000-0000-0000E01F0000}"/>
    <cellStyle name="Currency 2 6 5 6 3 3" xfId="8161" xr:uid="{00000000-0005-0000-0000-0000E11F0000}"/>
    <cellStyle name="Currency 2 6 5 6 4" xfId="8162" xr:uid="{00000000-0005-0000-0000-0000E21F0000}"/>
    <cellStyle name="Currency 2 6 5 6 5" xfId="8163" xr:uid="{00000000-0005-0000-0000-0000E31F0000}"/>
    <cellStyle name="Currency 2 6 5 6 5 2" xfId="8164" xr:uid="{00000000-0005-0000-0000-0000E41F0000}"/>
    <cellStyle name="Currency 2 6 5 6 5 2 2" xfId="8165" xr:uid="{00000000-0005-0000-0000-0000E51F0000}"/>
    <cellStyle name="Currency 2 6 5 6 5 3" xfId="8166" xr:uid="{00000000-0005-0000-0000-0000E61F0000}"/>
    <cellStyle name="Currency 2 6 5 6 6" xfId="8167" xr:uid="{00000000-0005-0000-0000-0000E71F0000}"/>
    <cellStyle name="Currency 2 6 5 6 6 2" xfId="8168" xr:uid="{00000000-0005-0000-0000-0000E81F0000}"/>
    <cellStyle name="Currency 2 6 5 6 6 2 2" xfId="8169" xr:uid="{00000000-0005-0000-0000-0000E91F0000}"/>
    <cellStyle name="Currency 2 6 5 6 6 3" xfId="8170" xr:uid="{00000000-0005-0000-0000-0000EA1F0000}"/>
    <cellStyle name="Currency 2 6 5 6 7" xfId="8171" xr:uid="{00000000-0005-0000-0000-0000EB1F0000}"/>
    <cellStyle name="Currency 2 6 5 6 7 2" xfId="8172" xr:uid="{00000000-0005-0000-0000-0000EC1F0000}"/>
    <cellStyle name="Currency 2 6 5 6 7 2 2" xfId="8173" xr:uid="{00000000-0005-0000-0000-0000ED1F0000}"/>
    <cellStyle name="Currency 2 6 5 6 7 3" xfId="8174" xr:uid="{00000000-0005-0000-0000-0000EE1F0000}"/>
    <cellStyle name="Currency 2 6 5 6 8" xfId="8175" xr:uid="{00000000-0005-0000-0000-0000EF1F0000}"/>
    <cellStyle name="Currency 2 6 5 6 8 2" xfId="8176" xr:uid="{00000000-0005-0000-0000-0000F01F0000}"/>
    <cellStyle name="Currency 2 6 5 6 9" xfId="8177" xr:uid="{00000000-0005-0000-0000-0000F11F0000}"/>
    <cellStyle name="Currency 2 6 5 6 9 2" xfId="8178" xr:uid="{00000000-0005-0000-0000-0000F21F0000}"/>
    <cellStyle name="Currency 2 6 5 7" xfId="8179" xr:uid="{00000000-0005-0000-0000-0000F31F0000}"/>
    <cellStyle name="Currency 2 6 5 7 2" xfId="8180" xr:uid="{00000000-0005-0000-0000-0000F41F0000}"/>
    <cellStyle name="Currency 2 6 5 7 3" xfId="8181" xr:uid="{00000000-0005-0000-0000-0000F51F0000}"/>
    <cellStyle name="Currency 2 6 5 8" xfId="8182" xr:uid="{00000000-0005-0000-0000-0000F61F0000}"/>
    <cellStyle name="Currency 2 6 5 8 2" xfId="8183" xr:uid="{00000000-0005-0000-0000-0000F71F0000}"/>
    <cellStyle name="Currency 2 6 5 8 2 2" xfId="8184" xr:uid="{00000000-0005-0000-0000-0000F81F0000}"/>
    <cellStyle name="Currency 2 6 5 8 3" xfId="8185" xr:uid="{00000000-0005-0000-0000-0000F91F0000}"/>
    <cellStyle name="Currency 2 6 5 8 4" xfId="8186" xr:uid="{00000000-0005-0000-0000-0000FA1F0000}"/>
    <cellStyle name="Currency 2 6 5 9" xfId="8187" xr:uid="{00000000-0005-0000-0000-0000FB1F0000}"/>
    <cellStyle name="Currency 2 6 5 9 2" xfId="8188" xr:uid="{00000000-0005-0000-0000-0000FC1F0000}"/>
    <cellStyle name="Currency 2 6 5 9 2 2" xfId="8189" xr:uid="{00000000-0005-0000-0000-0000FD1F0000}"/>
    <cellStyle name="Currency 2 6 5 9 3" xfId="8190" xr:uid="{00000000-0005-0000-0000-0000FE1F0000}"/>
    <cellStyle name="Currency 2 6 6" xfId="8191" xr:uid="{00000000-0005-0000-0000-0000FF1F0000}"/>
    <cellStyle name="Currency 2 6 6 2" xfId="8192" xr:uid="{00000000-0005-0000-0000-000000200000}"/>
    <cellStyle name="Currency 2 6 6 2 10" xfId="8193" xr:uid="{00000000-0005-0000-0000-000001200000}"/>
    <cellStyle name="Currency 2 6 6 2 2" xfId="8194" xr:uid="{00000000-0005-0000-0000-000002200000}"/>
    <cellStyle name="Currency 2 6 6 2 2 2" xfId="8195" xr:uid="{00000000-0005-0000-0000-000003200000}"/>
    <cellStyle name="Currency 2 6 6 2 2 3" xfId="8196" xr:uid="{00000000-0005-0000-0000-000004200000}"/>
    <cellStyle name="Currency 2 6 6 2 3" xfId="8197" xr:uid="{00000000-0005-0000-0000-000005200000}"/>
    <cellStyle name="Currency 2 6 6 2 3 2" xfId="8198" xr:uid="{00000000-0005-0000-0000-000006200000}"/>
    <cellStyle name="Currency 2 6 6 2 3 3" xfId="8199" xr:uid="{00000000-0005-0000-0000-000007200000}"/>
    <cellStyle name="Currency 2 6 6 2 4" xfId="8200" xr:uid="{00000000-0005-0000-0000-000008200000}"/>
    <cellStyle name="Currency 2 6 6 2 4 2" xfId="8201" xr:uid="{00000000-0005-0000-0000-000009200000}"/>
    <cellStyle name="Currency 2 6 6 2 4 2 2" xfId="8202" xr:uid="{00000000-0005-0000-0000-00000A200000}"/>
    <cellStyle name="Currency 2 6 6 2 4 3" xfId="8203" xr:uid="{00000000-0005-0000-0000-00000B200000}"/>
    <cellStyle name="Currency 2 6 6 2 5" xfId="8204" xr:uid="{00000000-0005-0000-0000-00000C200000}"/>
    <cellStyle name="Currency 2 6 6 2 5 2" xfId="8205" xr:uid="{00000000-0005-0000-0000-00000D200000}"/>
    <cellStyle name="Currency 2 6 6 2 5 2 2" xfId="8206" xr:uid="{00000000-0005-0000-0000-00000E200000}"/>
    <cellStyle name="Currency 2 6 6 2 5 3" xfId="8207" xr:uid="{00000000-0005-0000-0000-00000F200000}"/>
    <cellStyle name="Currency 2 6 6 2 6" xfId="8208" xr:uid="{00000000-0005-0000-0000-000010200000}"/>
    <cellStyle name="Currency 2 6 6 2 6 2" xfId="8209" xr:uid="{00000000-0005-0000-0000-000011200000}"/>
    <cellStyle name="Currency 2 6 6 2 6 2 2" xfId="8210" xr:uid="{00000000-0005-0000-0000-000012200000}"/>
    <cellStyle name="Currency 2 6 6 2 6 3" xfId="8211" xr:uid="{00000000-0005-0000-0000-000013200000}"/>
    <cellStyle name="Currency 2 6 6 2 7" xfId="8212" xr:uid="{00000000-0005-0000-0000-000014200000}"/>
    <cellStyle name="Currency 2 6 6 2 7 2" xfId="8213" xr:uid="{00000000-0005-0000-0000-000015200000}"/>
    <cellStyle name="Currency 2 6 6 2 8" xfId="8214" xr:uid="{00000000-0005-0000-0000-000016200000}"/>
    <cellStyle name="Currency 2 6 6 2 8 2" xfId="8215" xr:uid="{00000000-0005-0000-0000-000017200000}"/>
    <cellStyle name="Currency 2 6 6 2 9" xfId="8216" xr:uid="{00000000-0005-0000-0000-000018200000}"/>
    <cellStyle name="Currency 2 6 6 3" xfId="8217" xr:uid="{00000000-0005-0000-0000-000019200000}"/>
    <cellStyle name="Currency 2 6 6 3 10" xfId="8218" xr:uid="{00000000-0005-0000-0000-00001A200000}"/>
    <cellStyle name="Currency 2 6 6 3 2" xfId="8219" xr:uid="{00000000-0005-0000-0000-00001B200000}"/>
    <cellStyle name="Currency 2 6 6 3 2 2" xfId="8220" xr:uid="{00000000-0005-0000-0000-00001C200000}"/>
    <cellStyle name="Currency 2 6 6 3 2 3" xfId="8221" xr:uid="{00000000-0005-0000-0000-00001D200000}"/>
    <cellStyle name="Currency 2 6 6 3 3" xfId="8222" xr:uid="{00000000-0005-0000-0000-00001E200000}"/>
    <cellStyle name="Currency 2 6 6 3 3 2" xfId="8223" xr:uid="{00000000-0005-0000-0000-00001F200000}"/>
    <cellStyle name="Currency 2 6 6 3 3 3" xfId="8224" xr:uid="{00000000-0005-0000-0000-000020200000}"/>
    <cellStyle name="Currency 2 6 6 3 4" xfId="8225" xr:uid="{00000000-0005-0000-0000-000021200000}"/>
    <cellStyle name="Currency 2 6 6 3 4 2" xfId="8226" xr:uid="{00000000-0005-0000-0000-000022200000}"/>
    <cellStyle name="Currency 2 6 6 3 4 2 2" xfId="8227" xr:uid="{00000000-0005-0000-0000-000023200000}"/>
    <cellStyle name="Currency 2 6 6 3 4 3" xfId="8228" xr:uid="{00000000-0005-0000-0000-000024200000}"/>
    <cellStyle name="Currency 2 6 6 3 5" xfId="8229" xr:uid="{00000000-0005-0000-0000-000025200000}"/>
    <cellStyle name="Currency 2 6 6 3 5 2" xfId="8230" xr:uid="{00000000-0005-0000-0000-000026200000}"/>
    <cellStyle name="Currency 2 6 6 3 5 2 2" xfId="8231" xr:uid="{00000000-0005-0000-0000-000027200000}"/>
    <cellStyle name="Currency 2 6 6 3 5 3" xfId="8232" xr:uid="{00000000-0005-0000-0000-000028200000}"/>
    <cellStyle name="Currency 2 6 6 3 6" xfId="8233" xr:uid="{00000000-0005-0000-0000-000029200000}"/>
    <cellStyle name="Currency 2 6 6 3 6 2" xfId="8234" xr:uid="{00000000-0005-0000-0000-00002A200000}"/>
    <cellStyle name="Currency 2 6 6 3 6 2 2" xfId="8235" xr:uid="{00000000-0005-0000-0000-00002B200000}"/>
    <cellStyle name="Currency 2 6 6 3 6 3" xfId="8236" xr:uid="{00000000-0005-0000-0000-00002C200000}"/>
    <cellStyle name="Currency 2 6 6 3 7" xfId="8237" xr:uid="{00000000-0005-0000-0000-00002D200000}"/>
    <cellStyle name="Currency 2 6 6 3 7 2" xfId="8238" xr:uid="{00000000-0005-0000-0000-00002E200000}"/>
    <cellStyle name="Currency 2 6 6 3 8" xfId="8239" xr:uid="{00000000-0005-0000-0000-00002F200000}"/>
    <cellStyle name="Currency 2 6 6 3 8 2" xfId="8240" xr:uid="{00000000-0005-0000-0000-000030200000}"/>
    <cellStyle name="Currency 2 6 6 3 9" xfId="8241" xr:uid="{00000000-0005-0000-0000-000031200000}"/>
    <cellStyle name="Currency 2 6 6 4" xfId="8242" xr:uid="{00000000-0005-0000-0000-000032200000}"/>
    <cellStyle name="Currency 2 6 6 4 10" xfId="8243" xr:uid="{00000000-0005-0000-0000-000033200000}"/>
    <cellStyle name="Currency 2 6 6 4 2" xfId="8244" xr:uid="{00000000-0005-0000-0000-000034200000}"/>
    <cellStyle name="Currency 2 6 6 4 3" xfId="8245" xr:uid="{00000000-0005-0000-0000-000035200000}"/>
    <cellStyle name="Currency 2 6 6 4 3 2" xfId="8246" xr:uid="{00000000-0005-0000-0000-000036200000}"/>
    <cellStyle name="Currency 2 6 6 4 3 2 2" xfId="8247" xr:uid="{00000000-0005-0000-0000-000037200000}"/>
    <cellStyle name="Currency 2 6 6 4 3 3" xfId="8248" xr:uid="{00000000-0005-0000-0000-000038200000}"/>
    <cellStyle name="Currency 2 6 6 4 4" xfId="8249" xr:uid="{00000000-0005-0000-0000-000039200000}"/>
    <cellStyle name="Currency 2 6 6 4 4 2" xfId="8250" xr:uid="{00000000-0005-0000-0000-00003A200000}"/>
    <cellStyle name="Currency 2 6 6 4 4 2 2" xfId="8251" xr:uid="{00000000-0005-0000-0000-00003B200000}"/>
    <cellStyle name="Currency 2 6 6 4 4 3" xfId="8252" xr:uid="{00000000-0005-0000-0000-00003C200000}"/>
    <cellStyle name="Currency 2 6 6 4 5" xfId="8253" xr:uid="{00000000-0005-0000-0000-00003D200000}"/>
    <cellStyle name="Currency 2 6 6 4 5 2" xfId="8254" xr:uid="{00000000-0005-0000-0000-00003E200000}"/>
    <cellStyle name="Currency 2 6 6 4 5 2 2" xfId="8255" xr:uid="{00000000-0005-0000-0000-00003F200000}"/>
    <cellStyle name="Currency 2 6 6 4 5 3" xfId="8256" xr:uid="{00000000-0005-0000-0000-000040200000}"/>
    <cellStyle name="Currency 2 6 6 4 6" xfId="8257" xr:uid="{00000000-0005-0000-0000-000041200000}"/>
    <cellStyle name="Currency 2 6 6 4 6 2" xfId="8258" xr:uid="{00000000-0005-0000-0000-000042200000}"/>
    <cellStyle name="Currency 2 6 6 4 7" xfId="8259" xr:uid="{00000000-0005-0000-0000-000043200000}"/>
    <cellStyle name="Currency 2 6 6 4 7 2" xfId="8260" xr:uid="{00000000-0005-0000-0000-000044200000}"/>
    <cellStyle name="Currency 2 6 6 4 8" xfId="8261" xr:uid="{00000000-0005-0000-0000-000045200000}"/>
    <cellStyle name="Currency 2 6 6 4 9" xfId="8262" xr:uid="{00000000-0005-0000-0000-000046200000}"/>
    <cellStyle name="Currency 2 6 6 5" xfId="8263" xr:uid="{00000000-0005-0000-0000-000047200000}"/>
    <cellStyle name="Currency 2 6 6 5 2" xfId="8264" xr:uid="{00000000-0005-0000-0000-000048200000}"/>
    <cellStyle name="Currency 2 6 6 5 3" xfId="8265" xr:uid="{00000000-0005-0000-0000-000049200000}"/>
    <cellStyle name="Currency 2 6 6 5 4" xfId="8266" xr:uid="{00000000-0005-0000-0000-00004A200000}"/>
    <cellStyle name="Currency 2 6 6 6" xfId="8267" xr:uid="{00000000-0005-0000-0000-00004B200000}"/>
    <cellStyle name="Currency 2 6 6 6 2" xfId="8268" xr:uid="{00000000-0005-0000-0000-00004C200000}"/>
    <cellStyle name="Currency 2 6 6 6 2 2" xfId="8269" xr:uid="{00000000-0005-0000-0000-00004D200000}"/>
    <cellStyle name="Currency 2 6 6 6 2 2 2" xfId="8270" xr:uid="{00000000-0005-0000-0000-00004E200000}"/>
    <cellStyle name="Currency 2 6 6 6 2 3" xfId="8271" xr:uid="{00000000-0005-0000-0000-00004F200000}"/>
    <cellStyle name="Currency 2 6 6 6 3" xfId="8272" xr:uid="{00000000-0005-0000-0000-000050200000}"/>
    <cellStyle name="Currency 2 6 6 6 3 2" xfId="8273" xr:uid="{00000000-0005-0000-0000-000051200000}"/>
    <cellStyle name="Currency 2 6 6 6 3 2 2" xfId="8274" xr:uid="{00000000-0005-0000-0000-000052200000}"/>
    <cellStyle name="Currency 2 6 6 6 3 3" xfId="8275" xr:uid="{00000000-0005-0000-0000-000053200000}"/>
    <cellStyle name="Currency 2 6 6 6 4" xfId="8276" xr:uid="{00000000-0005-0000-0000-000054200000}"/>
    <cellStyle name="Currency 2 6 6 6 4 2" xfId="8277" xr:uid="{00000000-0005-0000-0000-000055200000}"/>
    <cellStyle name="Currency 2 6 6 6 4 2 2" xfId="8278" xr:uid="{00000000-0005-0000-0000-000056200000}"/>
    <cellStyle name="Currency 2 6 6 6 4 3" xfId="8279" xr:uid="{00000000-0005-0000-0000-000057200000}"/>
    <cellStyle name="Currency 2 6 6 6 5" xfId="8280" xr:uid="{00000000-0005-0000-0000-000058200000}"/>
    <cellStyle name="Currency 2 6 6 6 5 2" xfId="8281" xr:uid="{00000000-0005-0000-0000-000059200000}"/>
    <cellStyle name="Currency 2 6 6 6 6" xfId="8282" xr:uid="{00000000-0005-0000-0000-00005A200000}"/>
    <cellStyle name="Currency 2 6 6 6 6 2" xfId="8283" xr:uid="{00000000-0005-0000-0000-00005B200000}"/>
    <cellStyle name="Currency 2 6 6 6 7" xfId="8284" xr:uid="{00000000-0005-0000-0000-00005C200000}"/>
    <cellStyle name="Currency 2 6 6 7" xfId="8285" xr:uid="{00000000-0005-0000-0000-00005D200000}"/>
    <cellStyle name="Currency 2 6 6 7 2" xfId="8286" xr:uid="{00000000-0005-0000-0000-00005E200000}"/>
    <cellStyle name="Currency 2 6 6 7 2 2" xfId="8287" xr:uid="{00000000-0005-0000-0000-00005F200000}"/>
    <cellStyle name="Currency 2 6 6 7 3" xfId="8288" xr:uid="{00000000-0005-0000-0000-000060200000}"/>
    <cellStyle name="Currency 2 6 6 8" xfId="8289" xr:uid="{00000000-0005-0000-0000-000061200000}"/>
    <cellStyle name="Currency 2 6 6 8 2" xfId="8290" xr:uid="{00000000-0005-0000-0000-000062200000}"/>
    <cellStyle name="Currency 2 6 6 8 2 2" xfId="8291" xr:uid="{00000000-0005-0000-0000-000063200000}"/>
    <cellStyle name="Currency 2 6 6 8 3" xfId="8292" xr:uid="{00000000-0005-0000-0000-000064200000}"/>
    <cellStyle name="Currency 2 6 6 9" xfId="8293" xr:uid="{00000000-0005-0000-0000-000065200000}"/>
    <cellStyle name="Currency 2 6 7" xfId="8294" xr:uid="{00000000-0005-0000-0000-000066200000}"/>
    <cellStyle name="Currency 2 6 7 10" xfId="8295" xr:uid="{00000000-0005-0000-0000-000067200000}"/>
    <cellStyle name="Currency 2 6 7 11" xfId="8296" xr:uid="{00000000-0005-0000-0000-000068200000}"/>
    <cellStyle name="Currency 2 6 7 12" xfId="8297" xr:uid="{00000000-0005-0000-0000-000069200000}"/>
    <cellStyle name="Currency 2 6 7 13" xfId="8298" xr:uid="{00000000-0005-0000-0000-00006A200000}"/>
    <cellStyle name="Currency 2 6 7 2" xfId="8299" xr:uid="{00000000-0005-0000-0000-00006B200000}"/>
    <cellStyle name="Currency 2 6 7 2 10" xfId="8300" xr:uid="{00000000-0005-0000-0000-00006C200000}"/>
    <cellStyle name="Currency 2 6 7 2 2" xfId="8301" xr:uid="{00000000-0005-0000-0000-00006D200000}"/>
    <cellStyle name="Currency 2 6 7 2 2 2" xfId="8302" xr:uid="{00000000-0005-0000-0000-00006E200000}"/>
    <cellStyle name="Currency 2 6 7 2 2 3" xfId="8303" xr:uid="{00000000-0005-0000-0000-00006F200000}"/>
    <cellStyle name="Currency 2 6 7 2 3" xfId="8304" xr:uid="{00000000-0005-0000-0000-000070200000}"/>
    <cellStyle name="Currency 2 6 7 2 3 2" xfId="8305" xr:uid="{00000000-0005-0000-0000-000071200000}"/>
    <cellStyle name="Currency 2 6 7 2 3 3" xfId="8306" xr:uid="{00000000-0005-0000-0000-000072200000}"/>
    <cellStyle name="Currency 2 6 7 2 3 4" xfId="8307" xr:uid="{00000000-0005-0000-0000-000073200000}"/>
    <cellStyle name="Currency 2 6 7 2 4" xfId="8308" xr:uid="{00000000-0005-0000-0000-000074200000}"/>
    <cellStyle name="Currency 2 6 7 2 4 2" xfId="8309" xr:uid="{00000000-0005-0000-0000-000075200000}"/>
    <cellStyle name="Currency 2 6 7 2 4 2 2" xfId="8310" xr:uid="{00000000-0005-0000-0000-000076200000}"/>
    <cellStyle name="Currency 2 6 7 2 4 3" xfId="8311" xr:uid="{00000000-0005-0000-0000-000077200000}"/>
    <cellStyle name="Currency 2 6 7 2 5" xfId="8312" xr:uid="{00000000-0005-0000-0000-000078200000}"/>
    <cellStyle name="Currency 2 6 7 2 5 2" xfId="8313" xr:uid="{00000000-0005-0000-0000-000079200000}"/>
    <cellStyle name="Currency 2 6 7 2 5 2 2" xfId="8314" xr:uid="{00000000-0005-0000-0000-00007A200000}"/>
    <cellStyle name="Currency 2 6 7 2 5 3" xfId="8315" xr:uid="{00000000-0005-0000-0000-00007B200000}"/>
    <cellStyle name="Currency 2 6 7 2 6" xfId="8316" xr:uid="{00000000-0005-0000-0000-00007C200000}"/>
    <cellStyle name="Currency 2 6 7 2 6 2" xfId="8317" xr:uid="{00000000-0005-0000-0000-00007D200000}"/>
    <cellStyle name="Currency 2 6 7 2 6 2 2" xfId="8318" xr:uid="{00000000-0005-0000-0000-00007E200000}"/>
    <cellStyle name="Currency 2 6 7 2 6 3" xfId="8319" xr:uid="{00000000-0005-0000-0000-00007F200000}"/>
    <cellStyle name="Currency 2 6 7 2 7" xfId="8320" xr:uid="{00000000-0005-0000-0000-000080200000}"/>
    <cellStyle name="Currency 2 6 7 2 7 2" xfId="8321" xr:uid="{00000000-0005-0000-0000-000081200000}"/>
    <cellStyle name="Currency 2 6 7 2 8" xfId="8322" xr:uid="{00000000-0005-0000-0000-000082200000}"/>
    <cellStyle name="Currency 2 6 7 2 8 2" xfId="8323" xr:uid="{00000000-0005-0000-0000-000083200000}"/>
    <cellStyle name="Currency 2 6 7 2 9" xfId="8324" xr:uid="{00000000-0005-0000-0000-000084200000}"/>
    <cellStyle name="Currency 2 6 7 3" xfId="8325" xr:uid="{00000000-0005-0000-0000-000085200000}"/>
    <cellStyle name="Currency 2 6 7 3 2" xfId="8326" xr:uid="{00000000-0005-0000-0000-000086200000}"/>
    <cellStyle name="Currency 2 6 7 3 2 2" xfId="8327" xr:uid="{00000000-0005-0000-0000-000087200000}"/>
    <cellStyle name="Currency 2 6 7 3 2 3" xfId="8328" xr:uid="{00000000-0005-0000-0000-000088200000}"/>
    <cellStyle name="Currency 2 6 7 3 3" xfId="8329" xr:uid="{00000000-0005-0000-0000-000089200000}"/>
    <cellStyle name="Currency 2 6 7 4" xfId="8330" xr:uid="{00000000-0005-0000-0000-00008A200000}"/>
    <cellStyle name="Currency 2 6 7 4 2" xfId="8331" xr:uid="{00000000-0005-0000-0000-00008B200000}"/>
    <cellStyle name="Currency 2 6 7 4 3" xfId="8332" xr:uid="{00000000-0005-0000-0000-00008C200000}"/>
    <cellStyle name="Currency 2 6 7 4 4" xfId="8333" xr:uid="{00000000-0005-0000-0000-00008D200000}"/>
    <cellStyle name="Currency 2 6 7 5" xfId="8334" xr:uid="{00000000-0005-0000-0000-00008E200000}"/>
    <cellStyle name="Currency 2 6 7 5 2" xfId="8335" xr:uid="{00000000-0005-0000-0000-00008F200000}"/>
    <cellStyle name="Currency 2 6 7 5 2 2" xfId="8336" xr:uid="{00000000-0005-0000-0000-000090200000}"/>
    <cellStyle name="Currency 2 6 7 5 3" xfId="8337" xr:uid="{00000000-0005-0000-0000-000091200000}"/>
    <cellStyle name="Currency 2 6 7 6" xfId="8338" xr:uid="{00000000-0005-0000-0000-000092200000}"/>
    <cellStyle name="Currency 2 6 7 6 2" xfId="8339" xr:uid="{00000000-0005-0000-0000-000093200000}"/>
    <cellStyle name="Currency 2 6 7 6 2 2" xfId="8340" xr:uid="{00000000-0005-0000-0000-000094200000}"/>
    <cellStyle name="Currency 2 6 7 6 3" xfId="8341" xr:uid="{00000000-0005-0000-0000-000095200000}"/>
    <cellStyle name="Currency 2 6 7 7" xfId="8342" xr:uid="{00000000-0005-0000-0000-000096200000}"/>
    <cellStyle name="Currency 2 6 7 7 2" xfId="8343" xr:uid="{00000000-0005-0000-0000-000097200000}"/>
    <cellStyle name="Currency 2 6 7 7 2 2" xfId="8344" xr:uid="{00000000-0005-0000-0000-000098200000}"/>
    <cellStyle name="Currency 2 6 7 7 3" xfId="8345" xr:uid="{00000000-0005-0000-0000-000099200000}"/>
    <cellStyle name="Currency 2 6 7 8" xfId="8346" xr:uid="{00000000-0005-0000-0000-00009A200000}"/>
    <cellStyle name="Currency 2 6 7 8 2" xfId="8347" xr:uid="{00000000-0005-0000-0000-00009B200000}"/>
    <cellStyle name="Currency 2 6 7 9" xfId="8348" xr:uid="{00000000-0005-0000-0000-00009C200000}"/>
    <cellStyle name="Currency 2 6 7 9 2" xfId="8349" xr:uid="{00000000-0005-0000-0000-00009D200000}"/>
    <cellStyle name="Currency 2 6 8" xfId="8350" xr:uid="{00000000-0005-0000-0000-00009E200000}"/>
    <cellStyle name="Currency 2 6 8 2" xfId="8351" xr:uid="{00000000-0005-0000-0000-00009F200000}"/>
    <cellStyle name="Currency 2 6 8 2 10" xfId="8352" xr:uid="{00000000-0005-0000-0000-0000A0200000}"/>
    <cellStyle name="Currency 2 6 8 2 11" xfId="8353" xr:uid="{00000000-0005-0000-0000-0000A1200000}"/>
    <cellStyle name="Currency 2 6 8 2 2" xfId="8354" xr:uid="{00000000-0005-0000-0000-0000A2200000}"/>
    <cellStyle name="Currency 2 6 8 2 2 2" xfId="8355" xr:uid="{00000000-0005-0000-0000-0000A3200000}"/>
    <cellStyle name="Currency 2 6 8 2 2 3" xfId="8356" xr:uid="{00000000-0005-0000-0000-0000A4200000}"/>
    <cellStyle name="Currency 2 6 8 2 3" xfId="8357" xr:uid="{00000000-0005-0000-0000-0000A5200000}"/>
    <cellStyle name="Currency 2 6 8 2 3 2" xfId="8358" xr:uid="{00000000-0005-0000-0000-0000A6200000}"/>
    <cellStyle name="Currency 2 6 8 2 3 3" xfId="8359" xr:uid="{00000000-0005-0000-0000-0000A7200000}"/>
    <cellStyle name="Currency 2 6 8 2 4" xfId="8360" xr:uid="{00000000-0005-0000-0000-0000A8200000}"/>
    <cellStyle name="Currency 2 6 8 2 4 2" xfId="8361" xr:uid="{00000000-0005-0000-0000-0000A9200000}"/>
    <cellStyle name="Currency 2 6 8 2 4 2 2" xfId="8362" xr:uid="{00000000-0005-0000-0000-0000AA200000}"/>
    <cellStyle name="Currency 2 6 8 2 4 3" xfId="8363" xr:uid="{00000000-0005-0000-0000-0000AB200000}"/>
    <cellStyle name="Currency 2 6 8 2 5" xfId="8364" xr:uid="{00000000-0005-0000-0000-0000AC200000}"/>
    <cellStyle name="Currency 2 6 8 2 5 2" xfId="8365" xr:uid="{00000000-0005-0000-0000-0000AD200000}"/>
    <cellStyle name="Currency 2 6 8 2 5 2 2" xfId="8366" xr:uid="{00000000-0005-0000-0000-0000AE200000}"/>
    <cellStyle name="Currency 2 6 8 2 5 3" xfId="8367" xr:uid="{00000000-0005-0000-0000-0000AF200000}"/>
    <cellStyle name="Currency 2 6 8 2 6" xfId="8368" xr:uid="{00000000-0005-0000-0000-0000B0200000}"/>
    <cellStyle name="Currency 2 6 8 2 6 2" xfId="8369" xr:uid="{00000000-0005-0000-0000-0000B1200000}"/>
    <cellStyle name="Currency 2 6 8 2 6 2 2" xfId="8370" xr:uid="{00000000-0005-0000-0000-0000B2200000}"/>
    <cellStyle name="Currency 2 6 8 2 6 3" xfId="8371" xr:uid="{00000000-0005-0000-0000-0000B3200000}"/>
    <cellStyle name="Currency 2 6 8 2 7" xfId="8372" xr:uid="{00000000-0005-0000-0000-0000B4200000}"/>
    <cellStyle name="Currency 2 6 8 2 7 2" xfId="8373" xr:uid="{00000000-0005-0000-0000-0000B5200000}"/>
    <cellStyle name="Currency 2 6 8 2 8" xfId="8374" xr:uid="{00000000-0005-0000-0000-0000B6200000}"/>
    <cellStyle name="Currency 2 6 8 2 8 2" xfId="8375" xr:uid="{00000000-0005-0000-0000-0000B7200000}"/>
    <cellStyle name="Currency 2 6 8 2 9" xfId="8376" xr:uid="{00000000-0005-0000-0000-0000B8200000}"/>
    <cellStyle name="Currency 2 6 8 3" xfId="8377" xr:uid="{00000000-0005-0000-0000-0000B9200000}"/>
    <cellStyle name="Currency 2 6 8 3 2" xfId="8378" xr:uid="{00000000-0005-0000-0000-0000BA200000}"/>
    <cellStyle name="Currency 2 6 8 3 2 2" xfId="8379" xr:uid="{00000000-0005-0000-0000-0000BB200000}"/>
    <cellStyle name="Currency 2 6 8 3 2 3" xfId="8380" xr:uid="{00000000-0005-0000-0000-0000BC200000}"/>
    <cellStyle name="Currency 2 6 8 3 3" xfId="8381" xr:uid="{00000000-0005-0000-0000-0000BD200000}"/>
    <cellStyle name="Currency 2 6 8 4" xfId="8382" xr:uid="{00000000-0005-0000-0000-0000BE200000}"/>
    <cellStyle name="Currency 2 6 8 4 2" xfId="8383" xr:uid="{00000000-0005-0000-0000-0000BF200000}"/>
    <cellStyle name="Currency 2 6 8 4 2 2" xfId="8384" xr:uid="{00000000-0005-0000-0000-0000C0200000}"/>
    <cellStyle name="Currency 2 6 8 4 3" xfId="8385" xr:uid="{00000000-0005-0000-0000-0000C1200000}"/>
    <cellStyle name="Currency 2 6 8 4 4" xfId="8386" xr:uid="{00000000-0005-0000-0000-0000C2200000}"/>
    <cellStyle name="Currency 2 6 8 5" xfId="8387" xr:uid="{00000000-0005-0000-0000-0000C3200000}"/>
    <cellStyle name="Currency 2 6 8 5 2" xfId="8388" xr:uid="{00000000-0005-0000-0000-0000C4200000}"/>
    <cellStyle name="Currency 2 6 8 5 2 2" xfId="8389" xr:uid="{00000000-0005-0000-0000-0000C5200000}"/>
    <cellStyle name="Currency 2 6 8 5 3" xfId="8390" xr:uid="{00000000-0005-0000-0000-0000C6200000}"/>
    <cellStyle name="Currency 2 6 8 6" xfId="8391" xr:uid="{00000000-0005-0000-0000-0000C7200000}"/>
    <cellStyle name="Currency 2 6 8 7" xfId="8392" xr:uid="{00000000-0005-0000-0000-0000C8200000}"/>
    <cellStyle name="Currency 2 6 9" xfId="8393" xr:uid="{00000000-0005-0000-0000-0000C9200000}"/>
    <cellStyle name="Currency 2 6 9 10" xfId="8394" xr:uid="{00000000-0005-0000-0000-0000CA200000}"/>
    <cellStyle name="Currency 2 6 9 2" xfId="8395" xr:uid="{00000000-0005-0000-0000-0000CB200000}"/>
    <cellStyle name="Currency 2 6 9 2 2" xfId="8396" xr:uid="{00000000-0005-0000-0000-0000CC200000}"/>
    <cellStyle name="Currency 2 6 9 2 3" xfId="8397" xr:uid="{00000000-0005-0000-0000-0000CD200000}"/>
    <cellStyle name="Currency 2 6 9 3" xfId="8398" xr:uid="{00000000-0005-0000-0000-0000CE200000}"/>
    <cellStyle name="Currency 2 6 9 3 2" xfId="8399" xr:uid="{00000000-0005-0000-0000-0000CF200000}"/>
    <cellStyle name="Currency 2 6 9 3 3" xfId="8400" xr:uid="{00000000-0005-0000-0000-0000D0200000}"/>
    <cellStyle name="Currency 2 6 9 4" xfId="8401" xr:uid="{00000000-0005-0000-0000-0000D1200000}"/>
    <cellStyle name="Currency 2 6 9 4 2" xfId="8402" xr:uid="{00000000-0005-0000-0000-0000D2200000}"/>
    <cellStyle name="Currency 2 6 9 4 2 2" xfId="8403" xr:uid="{00000000-0005-0000-0000-0000D3200000}"/>
    <cellStyle name="Currency 2 6 9 4 3" xfId="8404" xr:uid="{00000000-0005-0000-0000-0000D4200000}"/>
    <cellStyle name="Currency 2 6 9 5" xfId="8405" xr:uid="{00000000-0005-0000-0000-0000D5200000}"/>
    <cellStyle name="Currency 2 6 9 5 2" xfId="8406" xr:uid="{00000000-0005-0000-0000-0000D6200000}"/>
    <cellStyle name="Currency 2 6 9 5 2 2" xfId="8407" xr:uid="{00000000-0005-0000-0000-0000D7200000}"/>
    <cellStyle name="Currency 2 6 9 5 3" xfId="8408" xr:uid="{00000000-0005-0000-0000-0000D8200000}"/>
    <cellStyle name="Currency 2 6 9 6" xfId="8409" xr:uid="{00000000-0005-0000-0000-0000D9200000}"/>
    <cellStyle name="Currency 2 6 9 6 2" xfId="8410" xr:uid="{00000000-0005-0000-0000-0000DA200000}"/>
    <cellStyle name="Currency 2 6 9 6 2 2" xfId="8411" xr:uid="{00000000-0005-0000-0000-0000DB200000}"/>
    <cellStyle name="Currency 2 6 9 6 3" xfId="8412" xr:uid="{00000000-0005-0000-0000-0000DC200000}"/>
    <cellStyle name="Currency 2 6 9 7" xfId="8413" xr:uid="{00000000-0005-0000-0000-0000DD200000}"/>
    <cellStyle name="Currency 2 6 9 7 2" xfId="8414" xr:uid="{00000000-0005-0000-0000-0000DE200000}"/>
    <cellStyle name="Currency 2 6 9 8" xfId="8415" xr:uid="{00000000-0005-0000-0000-0000DF200000}"/>
    <cellStyle name="Currency 2 6 9 8 2" xfId="8416" xr:uid="{00000000-0005-0000-0000-0000E0200000}"/>
    <cellStyle name="Currency 2 6 9 9" xfId="8417" xr:uid="{00000000-0005-0000-0000-0000E1200000}"/>
    <cellStyle name="Currency 2 7" xfId="8418" xr:uid="{00000000-0005-0000-0000-0000E2200000}"/>
    <cellStyle name="Currency 2 7 10" xfId="8419" xr:uid="{00000000-0005-0000-0000-0000E3200000}"/>
    <cellStyle name="Currency 2 7 10 2" xfId="8420" xr:uid="{00000000-0005-0000-0000-0000E4200000}"/>
    <cellStyle name="Currency 2 7 10 2 2" xfId="8421" xr:uid="{00000000-0005-0000-0000-0000E5200000}"/>
    <cellStyle name="Currency 2 7 10 3" xfId="8422" xr:uid="{00000000-0005-0000-0000-0000E6200000}"/>
    <cellStyle name="Currency 2 7 10 4" xfId="8423" xr:uid="{00000000-0005-0000-0000-0000E7200000}"/>
    <cellStyle name="Currency 2 7 11" xfId="8424" xr:uid="{00000000-0005-0000-0000-0000E8200000}"/>
    <cellStyle name="Currency 2 7 11 2" xfId="8425" xr:uid="{00000000-0005-0000-0000-0000E9200000}"/>
    <cellStyle name="Currency 2 7 11 2 2" xfId="8426" xr:uid="{00000000-0005-0000-0000-0000EA200000}"/>
    <cellStyle name="Currency 2 7 11 3" xfId="8427" xr:uid="{00000000-0005-0000-0000-0000EB200000}"/>
    <cellStyle name="Currency 2 7 12" xfId="8428" xr:uid="{00000000-0005-0000-0000-0000EC200000}"/>
    <cellStyle name="Currency 2 7 12 2" xfId="8429" xr:uid="{00000000-0005-0000-0000-0000ED200000}"/>
    <cellStyle name="Currency 2 7 12 2 2" xfId="8430" xr:uid="{00000000-0005-0000-0000-0000EE200000}"/>
    <cellStyle name="Currency 2 7 12 3" xfId="8431" xr:uid="{00000000-0005-0000-0000-0000EF200000}"/>
    <cellStyle name="Currency 2 7 13" xfId="8432" xr:uid="{00000000-0005-0000-0000-0000F0200000}"/>
    <cellStyle name="Currency 2 7 13 2" xfId="8433" xr:uid="{00000000-0005-0000-0000-0000F1200000}"/>
    <cellStyle name="Currency 2 7 14" xfId="8434" xr:uid="{00000000-0005-0000-0000-0000F2200000}"/>
    <cellStyle name="Currency 2 7 14 2" xfId="8435" xr:uid="{00000000-0005-0000-0000-0000F3200000}"/>
    <cellStyle name="Currency 2 7 15" xfId="8436" xr:uid="{00000000-0005-0000-0000-0000F4200000}"/>
    <cellStyle name="Currency 2 7 16" xfId="8437" xr:uid="{00000000-0005-0000-0000-0000F5200000}"/>
    <cellStyle name="Currency 2 7 17" xfId="8438" xr:uid="{00000000-0005-0000-0000-0000F6200000}"/>
    <cellStyle name="Currency 2 7 2" xfId="8439" xr:uid="{00000000-0005-0000-0000-0000F7200000}"/>
    <cellStyle name="Currency 2 7 2 10" xfId="8440" xr:uid="{00000000-0005-0000-0000-0000F8200000}"/>
    <cellStyle name="Currency 2 7 2 10 2" xfId="8441" xr:uid="{00000000-0005-0000-0000-0000F9200000}"/>
    <cellStyle name="Currency 2 7 2 10 2 2" xfId="8442" xr:uid="{00000000-0005-0000-0000-0000FA200000}"/>
    <cellStyle name="Currency 2 7 2 10 3" xfId="8443" xr:uid="{00000000-0005-0000-0000-0000FB200000}"/>
    <cellStyle name="Currency 2 7 2 11" xfId="8444" xr:uid="{00000000-0005-0000-0000-0000FC200000}"/>
    <cellStyle name="Currency 2 7 2 11 2" xfId="8445" xr:uid="{00000000-0005-0000-0000-0000FD200000}"/>
    <cellStyle name="Currency 2 7 2 12" xfId="8446" xr:uid="{00000000-0005-0000-0000-0000FE200000}"/>
    <cellStyle name="Currency 2 7 2 12 2" xfId="8447" xr:uid="{00000000-0005-0000-0000-0000FF200000}"/>
    <cellStyle name="Currency 2 7 2 13" xfId="8448" xr:uid="{00000000-0005-0000-0000-000000210000}"/>
    <cellStyle name="Currency 2 7 2 14" xfId="8449" xr:uid="{00000000-0005-0000-0000-000001210000}"/>
    <cellStyle name="Currency 2 7 2 15" xfId="8450" xr:uid="{00000000-0005-0000-0000-000002210000}"/>
    <cellStyle name="Currency 2 7 2 2" xfId="8451" xr:uid="{00000000-0005-0000-0000-000003210000}"/>
    <cellStyle name="Currency 2 7 2 2 2" xfId="8452" xr:uid="{00000000-0005-0000-0000-000004210000}"/>
    <cellStyle name="Currency 2 7 2 2 2 2" xfId="8453" xr:uid="{00000000-0005-0000-0000-000005210000}"/>
    <cellStyle name="Currency 2 7 2 2 2 3" xfId="8454" xr:uid="{00000000-0005-0000-0000-000006210000}"/>
    <cellStyle name="Currency 2 7 2 2 2 3 2" xfId="8455" xr:uid="{00000000-0005-0000-0000-000007210000}"/>
    <cellStyle name="Currency 2 7 2 2 2 3 3" xfId="8456" xr:uid="{00000000-0005-0000-0000-000008210000}"/>
    <cellStyle name="Currency 2 7 2 2 2 4" xfId="8457" xr:uid="{00000000-0005-0000-0000-000009210000}"/>
    <cellStyle name="Currency 2 7 2 2 2 4 2" xfId="8458" xr:uid="{00000000-0005-0000-0000-00000A210000}"/>
    <cellStyle name="Currency 2 7 2 2 2 4 2 2" xfId="8459" xr:uid="{00000000-0005-0000-0000-00000B210000}"/>
    <cellStyle name="Currency 2 7 2 2 2 4 3" xfId="8460" xr:uid="{00000000-0005-0000-0000-00000C210000}"/>
    <cellStyle name="Currency 2 7 2 2 2 5" xfId="8461" xr:uid="{00000000-0005-0000-0000-00000D210000}"/>
    <cellStyle name="Currency 2 7 2 2 2 5 2" xfId="8462" xr:uid="{00000000-0005-0000-0000-00000E210000}"/>
    <cellStyle name="Currency 2 7 2 2 2 5 2 2" xfId="8463" xr:uid="{00000000-0005-0000-0000-00000F210000}"/>
    <cellStyle name="Currency 2 7 2 2 2 5 3" xfId="8464" xr:uid="{00000000-0005-0000-0000-000010210000}"/>
    <cellStyle name="Currency 2 7 2 2 2 6" xfId="8465" xr:uid="{00000000-0005-0000-0000-000011210000}"/>
    <cellStyle name="Currency 2 7 2 2 2 6 2" xfId="8466" xr:uid="{00000000-0005-0000-0000-000012210000}"/>
    <cellStyle name="Currency 2 7 2 2 2 6 2 2" xfId="8467" xr:uid="{00000000-0005-0000-0000-000013210000}"/>
    <cellStyle name="Currency 2 7 2 2 2 6 3" xfId="8468" xr:uid="{00000000-0005-0000-0000-000014210000}"/>
    <cellStyle name="Currency 2 7 2 2 2 7" xfId="8469" xr:uid="{00000000-0005-0000-0000-000015210000}"/>
    <cellStyle name="Currency 2 7 2 2 2 7 2" xfId="8470" xr:uid="{00000000-0005-0000-0000-000016210000}"/>
    <cellStyle name="Currency 2 7 2 2 2 8" xfId="8471" xr:uid="{00000000-0005-0000-0000-000017210000}"/>
    <cellStyle name="Currency 2 7 2 2 2 8 2" xfId="8472" xr:uid="{00000000-0005-0000-0000-000018210000}"/>
    <cellStyle name="Currency 2 7 2 2 2 9" xfId="8473" xr:uid="{00000000-0005-0000-0000-000019210000}"/>
    <cellStyle name="Currency 2 7 2 2 3" xfId="8474" xr:uid="{00000000-0005-0000-0000-00001A210000}"/>
    <cellStyle name="Currency 2 7 2 2 3 2" xfId="8475" xr:uid="{00000000-0005-0000-0000-00001B210000}"/>
    <cellStyle name="Currency 2 7 2 2 3 3" xfId="8476" xr:uid="{00000000-0005-0000-0000-00001C210000}"/>
    <cellStyle name="Currency 2 7 2 2 3 3 2" xfId="8477" xr:uid="{00000000-0005-0000-0000-00001D210000}"/>
    <cellStyle name="Currency 2 7 2 2 3 3 3" xfId="8478" xr:uid="{00000000-0005-0000-0000-00001E210000}"/>
    <cellStyle name="Currency 2 7 2 2 3 4" xfId="8479" xr:uid="{00000000-0005-0000-0000-00001F210000}"/>
    <cellStyle name="Currency 2 7 2 2 3 4 2" xfId="8480" xr:uid="{00000000-0005-0000-0000-000020210000}"/>
    <cellStyle name="Currency 2 7 2 2 3 4 2 2" xfId="8481" xr:uid="{00000000-0005-0000-0000-000021210000}"/>
    <cellStyle name="Currency 2 7 2 2 3 4 3" xfId="8482" xr:uid="{00000000-0005-0000-0000-000022210000}"/>
    <cellStyle name="Currency 2 7 2 2 3 5" xfId="8483" xr:uid="{00000000-0005-0000-0000-000023210000}"/>
    <cellStyle name="Currency 2 7 2 2 3 5 2" xfId="8484" xr:uid="{00000000-0005-0000-0000-000024210000}"/>
    <cellStyle name="Currency 2 7 2 2 3 5 2 2" xfId="8485" xr:uid="{00000000-0005-0000-0000-000025210000}"/>
    <cellStyle name="Currency 2 7 2 2 3 5 3" xfId="8486" xr:uid="{00000000-0005-0000-0000-000026210000}"/>
    <cellStyle name="Currency 2 7 2 2 3 6" xfId="8487" xr:uid="{00000000-0005-0000-0000-000027210000}"/>
    <cellStyle name="Currency 2 7 2 2 3 6 2" xfId="8488" xr:uid="{00000000-0005-0000-0000-000028210000}"/>
    <cellStyle name="Currency 2 7 2 2 3 6 2 2" xfId="8489" xr:uid="{00000000-0005-0000-0000-000029210000}"/>
    <cellStyle name="Currency 2 7 2 2 3 6 3" xfId="8490" xr:uid="{00000000-0005-0000-0000-00002A210000}"/>
    <cellStyle name="Currency 2 7 2 2 3 7" xfId="8491" xr:uid="{00000000-0005-0000-0000-00002B210000}"/>
    <cellStyle name="Currency 2 7 2 2 3 7 2" xfId="8492" xr:uid="{00000000-0005-0000-0000-00002C210000}"/>
    <cellStyle name="Currency 2 7 2 2 3 8" xfId="8493" xr:uid="{00000000-0005-0000-0000-00002D210000}"/>
    <cellStyle name="Currency 2 7 2 2 3 8 2" xfId="8494" xr:uid="{00000000-0005-0000-0000-00002E210000}"/>
    <cellStyle name="Currency 2 7 2 2 3 9" xfId="8495" xr:uid="{00000000-0005-0000-0000-00002F210000}"/>
    <cellStyle name="Currency 2 7 2 2 4" xfId="8496" xr:uid="{00000000-0005-0000-0000-000030210000}"/>
    <cellStyle name="Currency 2 7 2 2 4 2" xfId="8497" xr:uid="{00000000-0005-0000-0000-000031210000}"/>
    <cellStyle name="Currency 2 7 2 2 4 3" xfId="8498" xr:uid="{00000000-0005-0000-0000-000032210000}"/>
    <cellStyle name="Currency 2 7 2 2 4 3 2" xfId="8499" xr:uid="{00000000-0005-0000-0000-000033210000}"/>
    <cellStyle name="Currency 2 7 2 2 4 3 2 2" xfId="8500" xr:uid="{00000000-0005-0000-0000-000034210000}"/>
    <cellStyle name="Currency 2 7 2 2 4 3 3" xfId="8501" xr:uid="{00000000-0005-0000-0000-000035210000}"/>
    <cellStyle name="Currency 2 7 2 2 4 4" xfId="8502" xr:uid="{00000000-0005-0000-0000-000036210000}"/>
    <cellStyle name="Currency 2 7 2 2 4 4 2" xfId="8503" xr:uid="{00000000-0005-0000-0000-000037210000}"/>
    <cellStyle name="Currency 2 7 2 2 4 4 2 2" xfId="8504" xr:uid="{00000000-0005-0000-0000-000038210000}"/>
    <cellStyle name="Currency 2 7 2 2 4 4 3" xfId="8505" xr:uid="{00000000-0005-0000-0000-000039210000}"/>
    <cellStyle name="Currency 2 7 2 2 4 5" xfId="8506" xr:uid="{00000000-0005-0000-0000-00003A210000}"/>
    <cellStyle name="Currency 2 7 2 2 4 5 2" xfId="8507" xr:uid="{00000000-0005-0000-0000-00003B210000}"/>
    <cellStyle name="Currency 2 7 2 2 4 5 2 2" xfId="8508" xr:uid="{00000000-0005-0000-0000-00003C210000}"/>
    <cellStyle name="Currency 2 7 2 2 4 5 3" xfId="8509" xr:uid="{00000000-0005-0000-0000-00003D210000}"/>
    <cellStyle name="Currency 2 7 2 2 4 6" xfId="8510" xr:uid="{00000000-0005-0000-0000-00003E210000}"/>
    <cellStyle name="Currency 2 7 2 2 4 6 2" xfId="8511" xr:uid="{00000000-0005-0000-0000-00003F210000}"/>
    <cellStyle name="Currency 2 7 2 2 4 7" xfId="8512" xr:uid="{00000000-0005-0000-0000-000040210000}"/>
    <cellStyle name="Currency 2 7 2 2 4 7 2" xfId="8513" xr:uid="{00000000-0005-0000-0000-000041210000}"/>
    <cellStyle name="Currency 2 7 2 2 4 8" xfId="8514" xr:uid="{00000000-0005-0000-0000-000042210000}"/>
    <cellStyle name="Currency 2 7 2 2 4 9" xfId="8515" xr:uid="{00000000-0005-0000-0000-000043210000}"/>
    <cellStyle name="Currency 2 7 2 2 5" xfId="8516" xr:uid="{00000000-0005-0000-0000-000044210000}"/>
    <cellStyle name="Currency 2 7 2 2 5 2" xfId="8517" xr:uid="{00000000-0005-0000-0000-000045210000}"/>
    <cellStyle name="Currency 2 7 2 2 5 3" xfId="8518" xr:uid="{00000000-0005-0000-0000-000046210000}"/>
    <cellStyle name="Currency 2 7 2 2 6" xfId="8519" xr:uid="{00000000-0005-0000-0000-000047210000}"/>
    <cellStyle name="Currency 2 7 2 2 6 2" xfId="8520" xr:uid="{00000000-0005-0000-0000-000048210000}"/>
    <cellStyle name="Currency 2 7 2 2 6 2 2" xfId="8521" xr:uid="{00000000-0005-0000-0000-000049210000}"/>
    <cellStyle name="Currency 2 7 2 2 6 2 2 2" xfId="8522" xr:uid="{00000000-0005-0000-0000-00004A210000}"/>
    <cellStyle name="Currency 2 7 2 2 6 2 3" xfId="8523" xr:uid="{00000000-0005-0000-0000-00004B210000}"/>
    <cellStyle name="Currency 2 7 2 2 6 3" xfId="8524" xr:uid="{00000000-0005-0000-0000-00004C210000}"/>
    <cellStyle name="Currency 2 7 2 2 6 3 2" xfId="8525" xr:uid="{00000000-0005-0000-0000-00004D210000}"/>
    <cellStyle name="Currency 2 7 2 2 6 3 2 2" xfId="8526" xr:uid="{00000000-0005-0000-0000-00004E210000}"/>
    <cellStyle name="Currency 2 7 2 2 6 3 3" xfId="8527" xr:uid="{00000000-0005-0000-0000-00004F210000}"/>
    <cellStyle name="Currency 2 7 2 2 6 4" xfId="8528" xr:uid="{00000000-0005-0000-0000-000050210000}"/>
    <cellStyle name="Currency 2 7 2 2 6 4 2" xfId="8529" xr:uid="{00000000-0005-0000-0000-000051210000}"/>
    <cellStyle name="Currency 2 7 2 2 6 4 2 2" xfId="8530" xr:uid="{00000000-0005-0000-0000-000052210000}"/>
    <cellStyle name="Currency 2 7 2 2 6 4 3" xfId="8531" xr:uid="{00000000-0005-0000-0000-000053210000}"/>
    <cellStyle name="Currency 2 7 2 2 6 5" xfId="8532" xr:uid="{00000000-0005-0000-0000-000054210000}"/>
    <cellStyle name="Currency 2 7 2 2 6 5 2" xfId="8533" xr:uid="{00000000-0005-0000-0000-000055210000}"/>
    <cellStyle name="Currency 2 7 2 2 6 6" xfId="8534" xr:uid="{00000000-0005-0000-0000-000056210000}"/>
    <cellStyle name="Currency 2 7 2 2 6 6 2" xfId="8535" xr:uid="{00000000-0005-0000-0000-000057210000}"/>
    <cellStyle name="Currency 2 7 2 2 6 7" xfId="8536" xr:uid="{00000000-0005-0000-0000-000058210000}"/>
    <cellStyle name="Currency 2 7 2 2 7" xfId="8537" xr:uid="{00000000-0005-0000-0000-000059210000}"/>
    <cellStyle name="Currency 2 7 2 2 7 2" xfId="8538" xr:uid="{00000000-0005-0000-0000-00005A210000}"/>
    <cellStyle name="Currency 2 7 2 2 7 2 2" xfId="8539" xr:uid="{00000000-0005-0000-0000-00005B210000}"/>
    <cellStyle name="Currency 2 7 2 2 7 3" xfId="8540" xr:uid="{00000000-0005-0000-0000-00005C210000}"/>
    <cellStyle name="Currency 2 7 2 2 8" xfId="8541" xr:uid="{00000000-0005-0000-0000-00005D210000}"/>
    <cellStyle name="Currency 2 7 2 2 8 2" xfId="8542" xr:uid="{00000000-0005-0000-0000-00005E210000}"/>
    <cellStyle name="Currency 2 7 2 2 8 2 2" xfId="8543" xr:uid="{00000000-0005-0000-0000-00005F210000}"/>
    <cellStyle name="Currency 2 7 2 2 8 3" xfId="8544" xr:uid="{00000000-0005-0000-0000-000060210000}"/>
    <cellStyle name="Currency 2 7 2 3" xfId="8545" xr:uid="{00000000-0005-0000-0000-000061210000}"/>
    <cellStyle name="Currency 2 7 2 3 10" xfId="8546" xr:uid="{00000000-0005-0000-0000-000062210000}"/>
    <cellStyle name="Currency 2 7 2 3 2" xfId="8547" xr:uid="{00000000-0005-0000-0000-000063210000}"/>
    <cellStyle name="Currency 2 7 2 3 2 2" xfId="8548" xr:uid="{00000000-0005-0000-0000-000064210000}"/>
    <cellStyle name="Currency 2 7 2 3 2 3" xfId="8549" xr:uid="{00000000-0005-0000-0000-000065210000}"/>
    <cellStyle name="Currency 2 7 2 3 2 3 2" xfId="8550" xr:uid="{00000000-0005-0000-0000-000066210000}"/>
    <cellStyle name="Currency 2 7 2 3 2 3 3" xfId="8551" xr:uid="{00000000-0005-0000-0000-000067210000}"/>
    <cellStyle name="Currency 2 7 2 3 2 4" xfId="8552" xr:uid="{00000000-0005-0000-0000-000068210000}"/>
    <cellStyle name="Currency 2 7 2 3 2 4 2" xfId="8553" xr:uid="{00000000-0005-0000-0000-000069210000}"/>
    <cellStyle name="Currency 2 7 2 3 2 4 2 2" xfId="8554" xr:uid="{00000000-0005-0000-0000-00006A210000}"/>
    <cellStyle name="Currency 2 7 2 3 2 4 3" xfId="8555" xr:uid="{00000000-0005-0000-0000-00006B210000}"/>
    <cellStyle name="Currency 2 7 2 3 2 5" xfId="8556" xr:uid="{00000000-0005-0000-0000-00006C210000}"/>
    <cellStyle name="Currency 2 7 2 3 2 5 2" xfId="8557" xr:uid="{00000000-0005-0000-0000-00006D210000}"/>
    <cellStyle name="Currency 2 7 2 3 2 5 2 2" xfId="8558" xr:uid="{00000000-0005-0000-0000-00006E210000}"/>
    <cellStyle name="Currency 2 7 2 3 2 5 3" xfId="8559" xr:uid="{00000000-0005-0000-0000-00006F210000}"/>
    <cellStyle name="Currency 2 7 2 3 2 6" xfId="8560" xr:uid="{00000000-0005-0000-0000-000070210000}"/>
    <cellStyle name="Currency 2 7 2 3 2 6 2" xfId="8561" xr:uid="{00000000-0005-0000-0000-000071210000}"/>
    <cellStyle name="Currency 2 7 2 3 2 6 2 2" xfId="8562" xr:uid="{00000000-0005-0000-0000-000072210000}"/>
    <cellStyle name="Currency 2 7 2 3 2 6 3" xfId="8563" xr:uid="{00000000-0005-0000-0000-000073210000}"/>
    <cellStyle name="Currency 2 7 2 3 2 7" xfId="8564" xr:uid="{00000000-0005-0000-0000-000074210000}"/>
    <cellStyle name="Currency 2 7 2 3 2 7 2" xfId="8565" xr:uid="{00000000-0005-0000-0000-000075210000}"/>
    <cellStyle name="Currency 2 7 2 3 2 8" xfId="8566" xr:uid="{00000000-0005-0000-0000-000076210000}"/>
    <cellStyle name="Currency 2 7 2 3 2 8 2" xfId="8567" xr:uid="{00000000-0005-0000-0000-000077210000}"/>
    <cellStyle name="Currency 2 7 2 3 2 9" xfId="8568" xr:uid="{00000000-0005-0000-0000-000078210000}"/>
    <cellStyle name="Currency 2 7 2 3 3" xfId="8569" xr:uid="{00000000-0005-0000-0000-000079210000}"/>
    <cellStyle name="Currency 2 7 2 3 4" xfId="8570" xr:uid="{00000000-0005-0000-0000-00007A210000}"/>
    <cellStyle name="Currency 2 7 2 3 4 2" xfId="8571" xr:uid="{00000000-0005-0000-0000-00007B210000}"/>
    <cellStyle name="Currency 2 7 2 3 4 3" xfId="8572" xr:uid="{00000000-0005-0000-0000-00007C210000}"/>
    <cellStyle name="Currency 2 7 2 3 5" xfId="8573" xr:uid="{00000000-0005-0000-0000-00007D210000}"/>
    <cellStyle name="Currency 2 7 2 3 5 2" xfId="8574" xr:uid="{00000000-0005-0000-0000-00007E210000}"/>
    <cellStyle name="Currency 2 7 2 3 5 2 2" xfId="8575" xr:uid="{00000000-0005-0000-0000-00007F210000}"/>
    <cellStyle name="Currency 2 7 2 3 5 3" xfId="8576" xr:uid="{00000000-0005-0000-0000-000080210000}"/>
    <cellStyle name="Currency 2 7 2 3 6" xfId="8577" xr:uid="{00000000-0005-0000-0000-000081210000}"/>
    <cellStyle name="Currency 2 7 2 3 6 2" xfId="8578" xr:uid="{00000000-0005-0000-0000-000082210000}"/>
    <cellStyle name="Currency 2 7 2 3 6 2 2" xfId="8579" xr:uid="{00000000-0005-0000-0000-000083210000}"/>
    <cellStyle name="Currency 2 7 2 3 6 3" xfId="8580" xr:uid="{00000000-0005-0000-0000-000084210000}"/>
    <cellStyle name="Currency 2 7 2 3 7" xfId="8581" xr:uid="{00000000-0005-0000-0000-000085210000}"/>
    <cellStyle name="Currency 2 7 2 3 7 2" xfId="8582" xr:uid="{00000000-0005-0000-0000-000086210000}"/>
    <cellStyle name="Currency 2 7 2 3 7 2 2" xfId="8583" xr:uid="{00000000-0005-0000-0000-000087210000}"/>
    <cellStyle name="Currency 2 7 2 3 7 3" xfId="8584" xr:uid="{00000000-0005-0000-0000-000088210000}"/>
    <cellStyle name="Currency 2 7 2 3 8" xfId="8585" xr:uid="{00000000-0005-0000-0000-000089210000}"/>
    <cellStyle name="Currency 2 7 2 3 8 2" xfId="8586" xr:uid="{00000000-0005-0000-0000-00008A210000}"/>
    <cellStyle name="Currency 2 7 2 3 9" xfId="8587" xr:uid="{00000000-0005-0000-0000-00008B210000}"/>
    <cellStyle name="Currency 2 7 2 3 9 2" xfId="8588" xr:uid="{00000000-0005-0000-0000-00008C210000}"/>
    <cellStyle name="Currency 2 7 2 4" xfId="8589" xr:uid="{00000000-0005-0000-0000-00008D210000}"/>
    <cellStyle name="Currency 2 7 2 4 2" xfId="8590" xr:uid="{00000000-0005-0000-0000-00008E210000}"/>
    <cellStyle name="Currency 2 7 2 4 2 10" xfId="8591" xr:uid="{00000000-0005-0000-0000-00008F210000}"/>
    <cellStyle name="Currency 2 7 2 4 2 2" xfId="8592" xr:uid="{00000000-0005-0000-0000-000090210000}"/>
    <cellStyle name="Currency 2 7 2 4 2 3" xfId="8593" xr:uid="{00000000-0005-0000-0000-000091210000}"/>
    <cellStyle name="Currency 2 7 2 4 2 4" xfId="8594" xr:uid="{00000000-0005-0000-0000-000092210000}"/>
    <cellStyle name="Currency 2 7 2 4 2 4 2" xfId="8595" xr:uid="{00000000-0005-0000-0000-000093210000}"/>
    <cellStyle name="Currency 2 7 2 4 2 4 2 2" xfId="8596" xr:uid="{00000000-0005-0000-0000-000094210000}"/>
    <cellStyle name="Currency 2 7 2 4 2 4 3" xfId="8597" xr:uid="{00000000-0005-0000-0000-000095210000}"/>
    <cellStyle name="Currency 2 7 2 4 2 5" xfId="8598" xr:uid="{00000000-0005-0000-0000-000096210000}"/>
    <cellStyle name="Currency 2 7 2 4 2 5 2" xfId="8599" xr:uid="{00000000-0005-0000-0000-000097210000}"/>
    <cellStyle name="Currency 2 7 2 4 2 5 2 2" xfId="8600" xr:uid="{00000000-0005-0000-0000-000098210000}"/>
    <cellStyle name="Currency 2 7 2 4 2 5 3" xfId="8601" xr:uid="{00000000-0005-0000-0000-000099210000}"/>
    <cellStyle name="Currency 2 7 2 4 2 6" xfId="8602" xr:uid="{00000000-0005-0000-0000-00009A210000}"/>
    <cellStyle name="Currency 2 7 2 4 2 6 2" xfId="8603" xr:uid="{00000000-0005-0000-0000-00009B210000}"/>
    <cellStyle name="Currency 2 7 2 4 2 6 2 2" xfId="8604" xr:uid="{00000000-0005-0000-0000-00009C210000}"/>
    <cellStyle name="Currency 2 7 2 4 2 6 3" xfId="8605" xr:uid="{00000000-0005-0000-0000-00009D210000}"/>
    <cellStyle name="Currency 2 7 2 4 2 7" xfId="8606" xr:uid="{00000000-0005-0000-0000-00009E210000}"/>
    <cellStyle name="Currency 2 7 2 4 2 7 2" xfId="8607" xr:uid="{00000000-0005-0000-0000-00009F210000}"/>
    <cellStyle name="Currency 2 7 2 4 2 8" xfId="8608" xr:uid="{00000000-0005-0000-0000-0000A0210000}"/>
    <cellStyle name="Currency 2 7 2 4 2 8 2" xfId="8609" xr:uid="{00000000-0005-0000-0000-0000A1210000}"/>
    <cellStyle name="Currency 2 7 2 4 2 9" xfId="8610" xr:uid="{00000000-0005-0000-0000-0000A2210000}"/>
    <cellStyle name="Currency 2 7 2 4 3" xfId="8611" xr:uid="{00000000-0005-0000-0000-0000A3210000}"/>
    <cellStyle name="Currency 2 7 2 4 4" xfId="8612" xr:uid="{00000000-0005-0000-0000-0000A4210000}"/>
    <cellStyle name="Currency 2 7 2 4 4 2" xfId="8613" xr:uid="{00000000-0005-0000-0000-0000A5210000}"/>
    <cellStyle name="Currency 2 7 2 4 4 2 2" xfId="8614" xr:uid="{00000000-0005-0000-0000-0000A6210000}"/>
    <cellStyle name="Currency 2 7 2 4 4 3" xfId="8615" xr:uid="{00000000-0005-0000-0000-0000A7210000}"/>
    <cellStyle name="Currency 2 7 2 4 5" xfId="8616" xr:uid="{00000000-0005-0000-0000-0000A8210000}"/>
    <cellStyle name="Currency 2 7 2 4 5 2" xfId="8617" xr:uid="{00000000-0005-0000-0000-0000A9210000}"/>
    <cellStyle name="Currency 2 7 2 4 5 2 2" xfId="8618" xr:uid="{00000000-0005-0000-0000-0000AA210000}"/>
    <cellStyle name="Currency 2 7 2 4 5 3" xfId="8619" xr:uid="{00000000-0005-0000-0000-0000AB210000}"/>
    <cellStyle name="Currency 2 7 2 5" xfId="8620" xr:uid="{00000000-0005-0000-0000-0000AC210000}"/>
    <cellStyle name="Currency 2 7 2 5 2" xfId="8621" xr:uid="{00000000-0005-0000-0000-0000AD210000}"/>
    <cellStyle name="Currency 2 7 2 5 3" xfId="8622" xr:uid="{00000000-0005-0000-0000-0000AE210000}"/>
    <cellStyle name="Currency 2 7 2 5 3 2" xfId="8623" xr:uid="{00000000-0005-0000-0000-0000AF210000}"/>
    <cellStyle name="Currency 2 7 2 5 3 3" xfId="8624" xr:uid="{00000000-0005-0000-0000-0000B0210000}"/>
    <cellStyle name="Currency 2 7 2 5 4" xfId="8625" xr:uid="{00000000-0005-0000-0000-0000B1210000}"/>
    <cellStyle name="Currency 2 7 2 5 4 2" xfId="8626" xr:uid="{00000000-0005-0000-0000-0000B2210000}"/>
    <cellStyle name="Currency 2 7 2 5 4 2 2" xfId="8627" xr:uid="{00000000-0005-0000-0000-0000B3210000}"/>
    <cellStyle name="Currency 2 7 2 5 4 3" xfId="8628" xr:uid="{00000000-0005-0000-0000-0000B4210000}"/>
    <cellStyle name="Currency 2 7 2 5 5" xfId="8629" xr:uid="{00000000-0005-0000-0000-0000B5210000}"/>
    <cellStyle name="Currency 2 7 2 5 5 2" xfId="8630" xr:uid="{00000000-0005-0000-0000-0000B6210000}"/>
    <cellStyle name="Currency 2 7 2 5 5 2 2" xfId="8631" xr:uid="{00000000-0005-0000-0000-0000B7210000}"/>
    <cellStyle name="Currency 2 7 2 5 5 3" xfId="8632" xr:uid="{00000000-0005-0000-0000-0000B8210000}"/>
    <cellStyle name="Currency 2 7 2 5 6" xfId="8633" xr:uid="{00000000-0005-0000-0000-0000B9210000}"/>
    <cellStyle name="Currency 2 7 2 5 6 2" xfId="8634" xr:uid="{00000000-0005-0000-0000-0000BA210000}"/>
    <cellStyle name="Currency 2 7 2 5 6 2 2" xfId="8635" xr:uid="{00000000-0005-0000-0000-0000BB210000}"/>
    <cellStyle name="Currency 2 7 2 5 6 3" xfId="8636" xr:uid="{00000000-0005-0000-0000-0000BC210000}"/>
    <cellStyle name="Currency 2 7 2 5 7" xfId="8637" xr:uid="{00000000-0005-0000-0000-0000BD210000}"/>
    <cellStyle name="Currency 2 7 2 5 7 2" xfId="8638" xr:uid="{00000000-0005-0000-0000-0000BE210000}"/>
    <cellStyle name="Currency 2 7 2 5 8" xfId="8639" xr:uid="{00000000-0005-0000-0000-0000BF210000}"/>
    <cellStyle name="Currency 2 7 2 5 8 2" xfId="8640" xr:uid="{00000000-0005-0000-0000-0000C0210000}"/>
    <cellStyle name="Currency 2 7 2 5 9" xfId="8641" xr:uid="{00000000-0005-0000-0000-0000C1210000}"/>
    <cellStyle name="Currency 2 7 2 6" xfId="8642" xr:uid="{00000000-0005-0000-0000-0000C2210000}"/>
    <cellStyle name="Currency 2 7 2 6 2" xfId="8643" xr:uid="{00000000-0005-0000-0000-0000C3210000}"/>
    <cellStyle name="Currency 2 7 2 6 3" xfId="8644" xr:uid="{00000000-0005-0000-0000-0000C4210000}"/>
    <cellStyle name="Currency 2 7 2 7" xfId="8645" xr:uid="{00000000-0005-0000-0000-0000C5210000}"/>
    <cellStyle name="Currency 2 7 2 8" xfId="8646" xr:uid="{00000000-0005-0000-0000-0000C6210000}"/>
    <cellStyle name="Currency 2 7 2 8 2" xfId="8647" xr:uid="{00000000-0005-0000-0000-0000C7210000}"/>
    <cellStyle name="Currency 2 7 2 8 2 2" xfId="8648" xr:uid="{00000000-0005-0000-0000-0000C8210000}"/>
    <cellStyle name="Currency 2 7 2 8 3" xfId="8649" xr:uid="{00000000-0005-0000-0000-0000C9210000}"/>
    <cellStyle name="Currency 2 7 2 8 4" xfId="8650" xr:uid="{00000000-0005-0000-0000-0000CA210000}"/>
    <cellStyle name="Currency 2 7 2 9" xfId="8651" xr:uid="{00000000-0005-0000-0000-0000CB210000}"/>
    <cellStyle name="Currency 2 7 2 9 2" xfId="8652" xr:uid="{00000000-0005-0000-0000-0000CC210000}"/>
    <cellStyle name="Currency 2 7 2 9 2 2" xfId="8653" xr:uid="{00000000-0005-0000-0000-0000CD210000}"/>
    <cellStyle name="Currency 2 7 2 9 3" xfId="8654" xr:uid="{00000000-0005-0000-0000-0000CE210000}"/>
    <cellStyle name="Currency 2 7 3" xfId="8655" xr:uid="{00000000-0005-0000-0000-0000CF210000}"/>
    <cellStyle name="Currency 2 7 3 10" xfId="8656" xr:uid="{00000000-0005-0000-0000-0000D0210000}"/>
    <cellStyle name="Currency 2 7 3 10 2" xfId="8657" xr:uid="{00000000-0005-0000-0000-0000D1210000}"/>
    <cellStyle name="Currency 2 7 3 10 2 2" xfId="8658" xr:uid="{00000000-0005-0000-0000-0000D2210000}"/>
    <cellStyle name="Currency 2 7 3 10 3" xfId="8659" xr:uid="{00000000-0005-0000-0000-0000D3210000}"/>
    <cellStyle name="Currency 2 7 3 11" xfId="8660" xr:uid="{00000000-0005-0000-0000-0000D4210000}"/>
    <cellStyle name="Currency 2 7 3 11 2" xfId="8661" xr:uid="{00000000-0005-0000-0000-0000D5210000}"/>
    <cellStyle name="Currency 2 7 3 12" xfId="8662" xr:uid="{00000000-0005-0000-0000-0000D6210000}"/>
    <cellStyle name="Currency 2 7 3 12 2" xfId="8663" xr:uid="{00000000-0005-0000-0000-0000D7210000}"/>
    <cellStyle name="Currency 2 7 3 13" xfId="8664" xr:uid="{00000000-0005-0000-0000-0000D8210000}"/>
    <cellStyle name="Currency 2 7 3 14" xfId="8665" xr:uid="{00000000-0005-0000-0000-0000D9210000}"/>
    <cellStyle name="Currency 2 7 3 15" xfId="8666" xr:uid="{00000000-0005-0000-0000-0000DA210000}"/>
    <cellStyle name="Currency 2 7 3 2" xfId="8667" xr:uid="{00000000-0005-0000-0000-0000DB210000}"/>
    <cellStyle name="Currency 2 7 3 2 2" xfId="8668" xr:uid="{00000000-0005-0000-0000-0000DC210000}"/>
    <cellStyle name="Currency 2 7 3 2 2 2" xfId="8669" xr:uid="{00000000-0005-0000-0000-0000DD210000}"/>
    <cellStyle name="Currency 2 7 3 2 2 3" xfId="8670" xr:uid="{00000000-0005-0000-0000-0000DE210000}"/>
    <cellStyle name="Currency 2 7 3 2 2 3 2" xfId="8671" xr:uid="{00000000-0005-0000-0000-0000DF210000}"/>
    <cellStyle name="Currency 2 7 3 2 2 3 3" xfId="8672" xr:uid="{00000000-0005-0000-0000-0000E0210000}"/>
    <cellStyle name="Currency 2 7 3 2 2 4" xfId="8673" xr:uid="{00000000-0005-0000-0000-0000E1210000}"/>
    <cellStyle name="Currency 2 7 3 2 2 4 2" xfId="8674" xr:uid="{00000000-0005-0000-0000-0000E2210000}"/>
    <cellStyle name="Currency 2 7 3 2 2 4 2 2" xfId="8675" xr:uid="{00000000-0005-0000-0000-0000E3210000}"/>
    <cellStyle name="Currency 2 7 3 2 2 4 3" xfId="8676" xr:uid="{00000000-0005-0000-0000-0000E4210000}"/>
    <cellStyle name="Currency 2 7 3 2 2 5" xfId="8677" xr:uid="{00000000-0005-0000-0000-0000E5210000}"/>
    <cellStyle name="Currency 2 7 3 2 2 5 2" xfId="8678" xr:uid="{00000000-0005-0000-0000-0000E6210000}"/>
    <cellStyle name="Currency 2 7 3 2 2 5 2 2" xfId="8679" xr:uid="{00000000-0005-0000-0000-0000E7210000}"/>
    <cellStyle name="Currency 2 7 3 2 2 5 3" xfId="8680" xr:uid="{00000000-0005-0000-0000-0000E8210000}"/>
    <cellStyle name="Currency 2 7 3 2 2 6" xfId="8681" xr:uid="{00000000-0005-0000-0000-0000E9210000}"/>
    <cellStyle name="Currency 2 7 3 2 2 6 2" xfId="8682" xr:uid="{00000000-0005-0000-0000-0000EA210000}"/>
    <cellStyle name="Currency 2 7 3 2 2 6 2 2" xfId="8683" xr:uid="{00000000-0005-0000-0000-0000EB210000}"/>
    <cellStyle name="Currency 2 7 3 2 2 6 3" xfId="8684" xr:uid="{00000000-0005-0000-0000-0000EC210000}"/>
    <cellStyle name="Currency 2 7 3 2 2 7" xfId="8685" xr:uid="{00000000-0005-0000-0000-0000ED210000}"/>
    <cellStyle name="Currency 2 7 3 2 2 7 2" xfId="8686" xr:uid="{00000000-0005-0000-0000-0000EE210000}"/>
    <cellStyle name="Currency 2 7 3 2 2 8" xfId="8687" xr:uid="{00000000-0005-0000-0000-0000EF210000}"/>
    <cellStyle name="Currency 2 7 3 2 2 8 2" xfId="8688" xr:uid="{00000000-0005-0000-0000-0000F0210000}"/>
    <cellStyle name="Currency 2 7 3 2 2 9" xfId="8689" xr:uid="{00000000-0005-0000-0000-0000F1210000}"/>
    <cellStyle name="Currency 2 7 3 2 3" xfId="8690" xr:uid="{00000000-0005-0000-0000-0000F2210000}"/>
    <cellStyle name="Currency 2 7 3 2 3 2" xfId="8691" xr:uid="{00000000-0005-0000-0000-0000F3210000}"/>
    <cellStyle name="Currency 2 7 3 2 3 3" xfId="8692" xr:uid="{00000000-0005-0000-0000-0000F4210000}"/>
    <cellStyle name="Currency 2 7 3 2 3 3 2" xfId="8693" xr:uid="{00000000-0005-0000-0000-0000F5210000}"/>
    <cellStyle name="Currency 2 7 3 2 3 3 3" xfId="8694" xr:uid="{00000000-0005-0000-0000-0000F6210000}"/>
    <cellStyle name="Currency 2 7 3 2 3 4" xfId="8695" xr:uid="{00000000-0005-0000-0000-0000F7210000}"/>
    <cellStyle name="Currency 2 7 3 2 3 4 2" xfId="8696" xr:uid="{00000000-0005-0000-0000-0000F8210000}"/>
    <cellStyle name="Currency 2 7 3 2 3 4 2 2" xfId="8697" xr:uid="{00000000-0005-0000-0000-0000F9210000}"/>
    <cellStyle name="Currency 2 7 3 2 3 4 3" xfId="8698" xr:uid="{00000000-0005-0000-0000-0000FA210000}"/>
    <cellStyle name="Currency 2 7 3 2 3 5" xfId="8699" xr:uid="{00000000-0005-0000-0000-0000FB210000}"/>
    <cellStyle name="Currency 2 7 3 2 3 5 2" xfId="8700" xr:uid="{00000000-0005-0000-0000-0000FC210000}"/>
    <cellStyle name="Currency 2 7 3 2 3 5 2 2" xfId="8701" xr:uid="{00000000-0005-0000-0000-0000FD210000}"/>
    <cellStyle name="Currency 2 7 3 2 3 5 3" xfId="8702" xr:uid="{00000000-0005-0000-0000-0000FE210000}"/>
    <cellStyle name="Currency 2 7 3 2 3 6" xfId="8703" xr:uid="{00000000-0005-0000-0000-0000FF210000}"/>
    <cellStyle name="Currency 2 7 3 2 3 6 2" xfId="8704" xr:uid="{00000000-0005-0000-0000-000000220000}"/>
    <cellStyle name="Currency 2 7 3 2 3 6 2 2" xfId="8705" xr:uid="{00000000-0005-0000-0000-000001220000}"/>
    <cellStyle name="Currency 2 7 3 2 3 6 3" xfId="8706" xr:uid="{00000000-0005-0000-0000-000002220000}"/>
    <cellStyle name="Currency 2 7 3 2 3 7" xfId="8707" xr:uid="{00000000-0005-0000-0000-000003220000}"/>
    <cellStyle name="Currency 2 7 3 2 3 7 2" xfId="8708" xr:uid="{00000000-0005-0000-0000-000004220000}"/>
    <cellStyle name="Currency 2 7 3 2 3 8" xfId="8709" xr:uid="{00000000-0005-0000-0000-000005220000}"/>
    <cellStyle name="Currency 2 7 3 2 3 8 2" xfId="8710" xr:uid="{00000000-0005-0000-0000-000006220000}"/>
    <cellStyle name="Currency 2 7 3 2 3 9" xfId="8711" xr:uid="{00000000-0005-0000-0000-000007220000}"/>
    <cellStyle name="Currency 2 7 3 2 4" xfId="8712" xr:uid="{00000000-0005-0000-0000-000008220000}"/>
    <cellStyle name="Currency 2 7 3 2 4 2" xfId="8713" xr:uid="{00000000-0005-0000-0000-000009220000}"/>
    <cellStyle name="Currency 2 7 3 2 4 3" xfId="8714" xr:uid="{00000000-0005-0000-0000-00000A220000}"/>
    <cellStyle name="Currency 2 7 3 2 4 3 2" xfId="8715" xr:uid="{00000000-0005-0000-0000-00000B220000}"/>
    <cellStyle name="Currency 2 7 3 2 4 3 2 2" xfId="8716" xr:uid="{00000000-0005-0000-0000-00000C220000}"/>
    <cellStyle name="Currency 2 7 3 2 4 3 3" xfId="8717" xr:uid="{00000000-0005-0000-0000-00000D220000}"/>
    <cellStyle name="Currency 2 7 3 2 4 4" xfId="8718" xr:uid="{00000000-0005-0000-0000-00000E220000}"/>
    <cellStyle name="Currency 2 7 3 2 4 4 2" xfId="8719" xr:uid="{00000000-0005-0000-0000-00000F220000}"/>
    <cellStyle name="Currency 2 7 3 2 4 4 2 2" xfId="8720" xr:uid="{00000000-0005-0000-0000-000010220000}"/>
    <cellStyle name="Currency 2 7 3 2 4 4 3" xfId="8721" xr:uid="{00000000-0005-0000-0000-000011220000}"/>
    <cellStyle name="Currency 2 7 3 2 4 5" xfId="8722" xr:uid="{00000000-0005-0000-0000-000012220000}"/>
    <cellStyle name="Currency 2 7 3 2 4 5 2" xfId="8723" xr:uid="{00000000-0005-0000-0000-000013220000}"/>
    <cellStyle name="Currency 2 7 3 2 4 5 2 2" xfId="8724" xr:uid="{00000000-0005-0000-0000-000014220000}"/>
    <cellStyle name="Currency 2 7 3 2 4 5 3" xfId="8725" xr:uid="{00000000-0005-0000-0000-000015220000}"/>
    <cellStyle name="Currency 2 7 3 2 4 6" xfId="8726" xr:uid="{00000000-0005-0000-0000-000016220000}"/>
    <cellStyle name="Currency 2 7 3 2 4 6 2" xfId="8727" xr:uid="{00000000-0005-0000-0000-000017220000}"/>
    <cellStyle name="Currency 2 7 3 2 4 7" xfId="8728" xr:uid="{00000000-0005-0000-0000-000018220000}"/>
    <cellStyle name="Currency 2 7 3 2 4 7 2" xfId="8729" xr:uid="{00000000-0005-0000-0000-000019220000}"/>
    <cellStyle name="Currency 2 7 3 2 4 8" xfId="8730" xr:uid="{00000000-0005-0000-0000-00001A220000}"/>
    <cellStyle name="Currency 2 7 3 2 4 9" xfId="8731" xr:uid="{00000000-0005-0000-0000-00001B220000}"/>
    <cellStyle name="Currency 2 7 3 2 5" xfId="8732" xr:uid="{00000000-0005-0000-0000-00001C220000}"/>
    <cellStyle name="Currency 2 7 3 2 5 2" xfId="8733" xr:uid="{00000000-0005-0000-0000-00001D220000}"/>
    <cellStyle name="Currency 2 7 3 2 5 3" xfId="8734" xr:uid="{00000000-0005-0000-0000-00001E220000}"/>
    <cellStyle name="Currency 2 7 3 2 6" xfId="8735" xr:uid="{00000000-0005-0000-0000-00001F220000}"/>
    <cellStyle name="Currency 2 7 3 2 6 2" xfId="8736" xr:uid="{00000000-0005-0000-0000-000020220000}"/>
    <cellStyle name="Currency 2 7 3 2 6 2 2" xfId="8737" xr:uid="{00000000-0005-0000-0000-000021220000}"/>
    <cellStyle name="Currency 2 7 3 2 6 2 2 2" xfId="8738" xr:uid="{00000000-0005-0000-0000-000022220000}"/>
    <cellStyle name="Currency 2 7 3 2 6 2 3" xfId="8739" xr:uid="{00000000-0005-0000-0000-000023220000}"/>
    <cellStyle name="Currency 2 7 3 2 6 3" xfId="8740" xr:uid="{00000000-0005-0000-0000-000024220000}"/>
    <cellStyle name="Currency 2 7 3 2 6 3 2" xfId="8741" xr:uid="{00000000-0005-0000-0000-000025220000}"/>
    <cellStyle name="Currency 2 7 3 2 6 3 2 2" xfId="8742" xr:uid="{00000000-0005-0000-0000-000026220000}"/>
    <cellStyle name="Currency 2 7 3 2 6 3 3" xfId="8743" xr:uid="{00000000-0005-0000-0000-000027220000}"/>
    <cellStyle name="Currency 2 7 3 2 6 4" xfId="8744" xr:uid="{00000000-0005-0000-0000-000028220000}"/>
    <cellStyle name="Currency 2 7 3 2 6 4 2" xfId="8745" xr:uid="{00000000-0005-0000-0000-000029220000}"/>
    <cellStyle name="Currency 2 7 3 2 6 4 2 2" xfId="8746" xr:uid="{00000000-0005-0000-0000-00002A220000}"/>
    <cellStyle name="Currency 2 7 3 2 6 4 3" xfId="8747" xr:uid="{00000000-0005-0000-0000-00002B220000}"/>
    <cellStyle name="Currency 2 7 3 2 6 5" xfId="8748" xr:uid="{00000000-0005-0000-0000-00002C220000}"/>
    <cellStyle name="Currency 2 7 3 2 6 5 2" xfId="8749" xr:uid="{00000000-0005-0000-0000-00002D220000}"/>
    <cellStyle name="Currency 2 7 3 2 6 6" xfId="8750" xr:uid="{00000000-0005-0000-0000-00002E220000}"/>
    <cellStyle name="Currency 2 7 3 2 6 6 2" xfId="8751" xr:uid="{00000000-0005-0000-0000-00002F220000}"/>
    <cellStyle name="Currency 2 7 3 2 6 7" xfId="8752" xr:uid="{00000000-0005-0000-0000-000030220000}"/>
    <cellStyle name="Currency 2 7 3 2 7" xfId="8753" xr:uid="{00000000-0005-0000-0000-000031220000}"/>
    <cellStyle name="Currency 2 7 3 2 7 2" xfId="8754" xr:uid="{00000000-0005-0000-0000-000032220000}"/>
    <cellStyle name="Currency 2 7 3 2 7 2 2" xfId="8755" xr:uid="{00000000-0005-0000-0000-000033220000}"/>
    <cellStyle name="Currency 2 7 3 2 7 3" xfId="8756" xr:uid="{00000000-0005-0000-0000-000034220000}"/>
    <cellStyle name="Currency 2 7 3 2 8" xfId="8757" xr:uid="{00000000-0005-0000-0000-000035220000}"/>
    <cellStyle name="Currency 2 7 3 2 8 2" xfId="8758" xr:uid="{00000000-0005-0000-0000-000036220000}"/>
    <cellStyle name="Currency 2 7 3 2 8 2 2" xfId="8759" xr:uid="{00000000-0005-0000-0000-000037220000}"/>
    <cellStyle name="Currency 2 7 3 2 8 3" xfId="8760" xr:uid="{00000000-0005-0000-0000-000038220000}"/>
    <cellStyle name="Currency 2 7 3 3" xfId="8761" xr:uid="{00000000-0005-0000-0000-000039220000}"/>
    <cellStyle name="Currency 2 7 3 3 10" xfId="8762" xr:uid="{00000000-0005-0000-0000-00003A220000}"/>
    <cellStyle name="Currency 2 7 3 3 2" xfId="8763" xr:uid="{00000000-0005-0000-0000-00003B220000}"/>
    <cellStyle name="Currency 2 7 3 3 2 2" xfId="8764" xr:uid="{00000000-0005-0000-0000-00003C220000}"/>
    <cellStyle name="Currency 2 7 3 3 2 3" xfId="8765" xr:uid="{00000000-0005-0000-0000-00003D220000}"/>
    <cellStyle name="Currency 2 7 3 3 2 3 2" xfId="8766" xr:uid="{00000000-0005-0000-0000-00003E220000}"/>
    <cellStyle name="Currency 2 7 3 3 2 3 3" xfId="8767" xr:uid="{00000000-0005-0000-0000-00003F220000}"/>
    <cellStyle name="Currency 2 7 3 3 2 4" xfId="8768" xr:uid="{00000000-0005-0000-0000-000040220000}"/>
    <cellStyle name="Currency 2 7 3 3 2 4 2" xfId="8769" xr:uid="{00000000-0005-0000-0000-000041220000}"/>
    <cellStyle name="Currency 2 7 3 3 2 4 2 2" xfId="8770" xr:uid="{00000000-0005-0000-0000-000042220000}"/>
    <cellStyle name="Currency 2 7 3 3 2 4 3" xfId="8771" xr:uid="{00000000-0005-0000-0000-000043220000}"/>
    <cellStyle name="Currency 2 7 3 3 2 5" xfId="8772" xr:uid="{00000000-0005-0000-0000-000044220000}"/>
    <cellStyle name="Currency 2 7 3 3 2 5 2" xfId="8773" xr:uid="{00000000-0005-0000-0000-000045220000}"/>
    <cellStyle name="Currency 2 7 3 3 2 5 2 2" xfId="8774" xr:uid="{00000000-0005-0000-0000-000046220000}"/>
    <cellStyle name="Currency 2 7 3 3 2 5 3" xfId="8775" xr:uid="{00000000-0005-0000-0000-000047220000}"/>
    <cellStyle name="Currency 2 7 3 3 2 6" xfId="8776" xr:uid="{00000000-0005-0000-0000-000048220000}"/>
    <cellStyle name="Currency 2 7 3 3 2 6 2" xfId="8777" xr:uid="{00000000-0005-0000-0000-000049220000}"/>
    <cellStyle name="Currency 2 7 3 3 2 6 2 2" xfId="8778" xr:uid="{00000000-0005-0000-0000-00004A220000}"/>
    <cellStyle name="Currency 2 7 3 3 2 6 3" xfId="8779" xr:uid="{00000000-0005-0000-0000-00004B220000}"/>
    <cellStyle name="Currency 2 7 3 3 2 7" xfId="8780" xr:uid="{00000000-0005-0000-0000-00004C220000}"/>
    <cellStyle name="Currency 2 7 3 3 2 7 2" xfId="8781" xr:uid="{00000000-0005-0000-0000-00004D220000}"/>
    <cellStyle name="Currency 2 7 3 3 2 8" xfId="8782" xr:uid="{00000000-0005-0000-0000-00004E220000}"/>
    <cellStyle name="Currency 2 7 3 3 2 8 2" xfId="8783" xr:uid="{00000000-0005-0000-0000-00004F220000}"/>
    <cellStyle name="Currency 2 7 3 3 2 9" xfId="8784" xr:uid="{00000000-0005-0000-0000-000050220000}"/>
    <cellStyle name="Currency 2 7 3 3 3" xfId="8785" xr:uid="{00000000-0005-0000-0000-000051220000}"/>
    <cellStyle name="Currency 2 7 3 3 4" xfId="8786" xr:uid="{00000000-0005-0000-0000-000052220000}"/>
    <cellStyle name="Currency 2 7 3 3 4 2" xfId="8787" xr:uid="{00000000-0005-0000-0000-000053220000}"/>
    <cellStyle name="Currency 2 7 3 3 4 3" xfId="8788" xr:uid="{00000000-0005-0000-0000-000054220000}"/>
    <cellStyle name="Currency 2 7 3 3 5" xfId="8789" xr:uid="{00000000-0005-0000-0000-000055220000}"/>
    <cellStyle name="Currency 2 7 3 3 5 2" xfId="8790" xr:uid="{00000000-0005-0000-0000-000056220000}"/>
    <cellStyle name="Currency 2 7 3 3 5 2 2" xfId="8791" xr:uid="{00000000-0005-0000-0000-000057220000}"/>
    <cellStyle name="Currency 2 7 3 3 5 3" xfId="8792" xr:uid="{00000000-0005-0000-0000-000058220000}"/>
    <cellStyle name="Currency 2 7 3 3 6" xfId="8793" xr:uid="{00000000-0005-0000-0000-000059220000}"/>
    <cellStyle name="Currency 2 7 3 3 6 2" xfId="8794" xr:uid="{00000000-0005-0000-0000-00005A220000}"/>
    <cellStyle name="Currency 2 7 3 3 6 2 2" xfId="8795" xr:uid="{00000000-0005-0000-0000-00005B220000}"/>
    <cellStyle name="Currency 2 7 3 3 6 3" xfId="8796" xr:uid="{00000000-0005-0000-0000-00005C220000}"/>
    <cellStyle name="Currency 2 7 3 3 7" xfId="8797" xr:uid="{00000000-0005-0000-0000-00005D220000}"/>
    <cellStyle name="Currency 2 7 3 3 7 2" xfId="8798" xr:uid="{00000000-0005-0000-0000-00005E220000}"/>
    <cellStyle name="Currency 2 7 3 3 7 2 2" xfId="8799" xr:uid="{00000000-0005-0000-0000-00005F220000}"/>
    <cellStyle name="Currency 2 7 3 3 7 3" xfId="8800" xr:uid="{00000000-0005-0000-0000-000060220000}"/>
    <cellStyle name="Currency 2 7 3 3 8" xfId="8801" xr:uid="{00000000-0005-0000-0000-000061220000}"/>
    <cellStyle name="Currency 2 7 3 3 8 2" xfId="8802" xr:uid="{00000000-0005-0000-0000-000062220000}"/>
    <cellStyle name="Currency 2 7 3 3 9" xfId="8803" xr:uid="{00000000-0005-0000-0000-000063220000}"/>
    <cellStyle name="Currency 2 7 3 3 9 2" xfId="8804" xr:uid="{00000000-0005-0000-0000-000064220000}"/>
    <cellStyle name="Currency 2 7 3 4" xfId="8805" xr:uid="{00000000-0005-0000-0000-000065220000}"/>
    <cellStyle name="Currency 2 7 3 4 2" xfId="8806" xr:uid="{00000000-0005-0000-0000-000066220000}"/>
    <cellStyle name="Currency 2 7 3 4 2 10" xfId="8807" xr:uid="{00000000-0005-0000-0000-000067220000}"/>
    <cellStyle name="Currency 2 7 3 4 2 2" xfId="8808" xr:uid="{00000000-0005-0000-0000-000068220000}"/>
    <cellStyle name="Currency 2 7 3 4 2 3" xfId="8809" xr:uid="{00000000-0005-0000-0000-000069220000}"/>
    <cellStyle name="Currency 2 7 3 4 2 4" xfId="8810" xr:uid="{00000000-0005-0000-0000-00006A220000}"/>
    <cellStyle name="Currency 2 7 3 4 2 4 2" xfId="8811" xr:uid="{00000000-0005-0000-0000-00006B220000}"/>
    <cellStyle name="Currency 2 7 3 4 2 4 2 2" xfId="8812" xr:uid="{00000000-0005-0000-0000-00006C220000}"/>
    <cellStyle name="Currency 2 7 3 4 2 4 3" xfId="8813" xr:uid="{00000000-0005-0000-0000-00006D220000}"/>
    <cellStyle name="Currency 2 7 3 4 2 5" xfId="8814" xr:uid="{00000000-0005-0000-0000-00006E220000}"/>
    <cellStyle name="Currency 2 7 3 4 2 5 2" xfId="8815" xr:uid="{00000000-0005-0000-0000-00006F220000}"/>
    <cellStyle name="Currency 2 7 3 4 2 5 2 2" xfId="8816" xr:uid="{00000000-0005-0000-0000-000070220000}"/>
    <cellStyle name="Currency 2 7 3 4 2 5 3" xfId="8817" xr:uid="{00000000-0005-0000-0000-000071220000}"/>
    <cellStyle name="Currency 2 7 3 4 2 6" xfId="8818" xr:uid="{00000000-0005-0000-0000-000072220000}"/>
    <cellStyle name="Currency 2 7 3 4 2 6 2" xfId="8819" xr:uid="{00000000-0005-0000-0000-000073220000}"/>
    <cellStyle name="Currency 2 7 3 4 2 6 2 2" xfId="8820" xr:uid="{00000000-0005-0000-0000-000074220000}"/>
    <cellStyle name="Currency 2 7 3 4 2 6 3" xfId="8821" xr:uid="{00000000-0005-0000-0000-000075220000}"/>
    <cellStyle name="Currency 2 7 3 4 2 7" xfId="8822" xr:uid="{00000000-0005-0000-0000-000076220000}"/>
    <cellStyle name="Currency 2 7 3 4 2 7 2" xfId="8823" xr:uid="{00000000-0005-0000-0000-000077220000}"/>
    <cellStyle name="Currency 2 7 3 4 2 8" xfId="8824" xr:uid="{00000000-0005-0000-0000-000078220000}"/>
    <cellStyle name="Currency 2 7 3 4 2 8 2" xfId="8825" xr:uid="{00000000-0005-0000-0000-000079220000}"/>
    <cellStyle name="Currency 2 7 3 4 2 9" xfId="8826" xr:uid="{00000000-0005-0000-0000-00007A220000}"/>
    <cellStyle name="Currency 2 7 3 4 3" xfId="8827" xr:uid="{00000000-0005-0000-0000-00007B220000}"/>
    <cellStyle name="Currency 2 7 3 4 4" xfId="8828" xr:uid="{00000000-0005-0000-0000-00007C220000}"/>
    <cellStyle name="Currency 2 7 3 4 4 2" xfId="8829" xr:uid="{00000000-0005-0000-0000-00007D220000}"/>
    <cellStyle name="Currency 2 7 3 4 4 2 2" xfId="8830" xr:uid="{00000000-0005-0000-0000-00007E220000}"/>
    <cellStyle name="Currency 2 7 3 4 4 3" xfId="8831" xr:uid="{00000000-0005-0000-0000-00007F220000}"/>
    <cellStyle name="Currency 2 7 3 4 5" xfId="8832" xr:uid="{00000000-0005-0000-0000-000080220000}"/>
    <cellStyle name="Currency 2 7 3 4 5 2" xfId="8833" xr:uid="{00000000-0005-0000-0000-000081220000}"/>
    <cellStyle name="Currency 2 7 3 4 5 2 2" xfId="8834" xr:uid="{00000000-0005-0000-0000-000082220000}"/>
    <cellStyle name="Currency 2 7 3 4 5 3" xfId="8835" xr:uid="{00000000-0005-0000-0000-000083220000}"/>
    <cellStyle name="Currency 2 7 3 5" xfId="8836" xr:uid="{00000000-0005-0000-0000-000084220000}"/>
    <cellStyle name="Currency 2 7 3 5 2" xfId="8837" xr:uid="{00000000-0005-0000-0000-000085220000}"/>
    <cellStyle name="Currency 2 7 3 5 3" xfId="8838" xr:uid="{00000000-0005-0000-0000-000086220000}"/>
    <cellStyle name="Currency 2 7 3 5 3 2" xfId="8839" xr:uid="{00000000-0005-0000-0000-000087220000}"/>
    <cellStyle name="Currency 2 7 3 5 3 3" xfId="8840" xr:uid="{00000000-0005-0000-0000-000088220000}"/>
    <cellStyle name="Currency 2 7 3 5 4" xfId="8841" xr:uid="{00000000-0005-0000-0000-000089220000}"/>
    <cellStyle name="Currency 2 7 3 5 4 2" xfId="8842" xr:uid="{00000000-0005-0000-0000-00008A220000}"/>
    <cellStyle name="Currency 2 7 3 5 4 2 2" xfId="8843" xr:uid="{00000000-0005-0000-0000-00008B220000}"/>
    <cellStyle name="Currency 2 7 3 5 4 3" xfId="8844" xr:uid="{00000000-0005-0000-0000-00008C220000}"/>
    <cellStyle name="Currency 2 7 3 5 5" xfId="8845" xr:uid="{00000000-0005-0000-0000-00008D220000}"/>
    <cellStyle name="Currency 2 7 3 5 5 2" xfId="8846" xr:uid="{00000000-0005-0000-0000-00008E220000}"/>
    <cellStyle name="Currency 2 7 3 5 5 2 2" xfId="8847" xr:uid="{00000000-0005-0000-0000-00008F220000}"/>
    <cellStyle name="Currency 2 7 3 5 5 3" xfId="8848" xr:uid="{00000000-0005-0000-0000-000090220000}"/>
    <cellStyle name="Currency 2 7 3 5 6" xfId="8849" xr:uid="{00000000-0005-0000-0000-000091220000}"/>
    <cellStyle name="Currency 2 7 3 5 6 2" xfId="8850" xr:uid="{00000000-0005-0000-0000-000092220000}"/>
    <cellStyle name="Currency 2 7 3 5 6 2 2" xfId="8851" xr:uid="{00000000-0005-0000-0000-000093220000}"/>
    <cellStyle name="Currency 2 7 3 5 6 3" xfId="8852" xr:uid="{00000000-0005-0000-0000-000094220000}"/>
    <cellStyle name="Currency 2 7 3 5 7" xfId="8853" xr:uid="{00000000-0005-0000-0000-000095220000}"/>
    <cellStyle name="Currency 2 7 3 5 7 2" xfId="8854" xr:uid="{00000000-0005-0000-0000-000096220000}"/>
    <cellStyle name="Currency 2 7 3 5 8" xfId="8855" xr:uid="{00000000-0005-0000-0000-000097220000}"/>
    <cellStyle name="Currency 2 7 3 5 8 2" xfId="8856" xr:uid="{00000000-0005-0000-0000-000098220000}"/>
    <cellStyle name="Currency 2 7 3 5 9" xfId="8857" xr:uid="{00000000-0005-0000-0000-000099220000}"/>
    <cellStyle name="Currency 2 7 3 6" xfId="8858" xr:uid="{00000000-0005-0000-0000-00009A220000}"/>
    <cellStyle name="Currency 2 7 3 6 2" xfId="8859" xr:uid="{00000000-0005-0000-0000-00009B220000}"/>
    <cellStyle name="Currency 2 7 3 6 3" xfId="8860" xr:uid="{00000000-0005-0000-0000-00009C220000}"/>
    <cellStyle name="Currency 2 7 3 7" xfId="8861" xr:uid="{00000000-0005-0000-0000-00009D220000}"/>
    <cellStyle name="Currency 2 7 3 8" xfId="8862" xr:uid="{00000000-0005-0000-0000-00009E220000}"/>
    <cellStyle name="Currency 2 7 3 8 2" xfId="8863" xr:uid="{00000000-0005-0000-0000-00009F220000}"/>
    <cellStyle name="Currency 2 7 3 8 2 2" xfId="8864" xr:uid="{00000000-0005-0000-0000-0000A0220000}"/>
    <cellStyle name="Currency 2 7 3 8 3" xfId="8865" xr:uid="{00000000-0005-0000-0000-0000A1220000}"/>
    <cellStyle name="Currency 2 7 3 8 4" xfId="8866" xr:uid="{00000000-0005-0000-0000-0000A2220000}"/>
    <cellStyle name="Currency 2 7 3 9" xfId="8867" xr:uid="{00000000-0005-0000-0000-0000A3220000}"/>
    <cellStyle name="Currency 2 7 3 9 2" xfId="8868" xr:uid="{00000000-0005-0000-0000-0000A4220000}"/>
    <cellStyle name="Currency 2 7 3 9 2 2" xfId="8869" xr:uid="{00000000-0005-0000-0000-0000A5220000}"/>
    <cellStyle name="Currency 2 7 3 9 3" xfId="8870" xr:uid="{00000000-0005-0000-0000-0000A6220000}"/>
    <cellStyle name="Currency 2 7 4" xfId="8871" xr:uid="{00000000-0005-0000-0000-0000A7220000}"/>
    <cellStyle name="Currency 2 7 4 2" xfId="8872" xr:uid="{00000000-0005-0000-0000-0000A8220000}"/>
    <cellStyle name="Currency 2 7 4 2 2" xfId="8873" xr:uid="{00000000-0005-0000-0000-0000A9220000}"/>
    <cellStyle name="Currency 2 7 4 2 3" xfId="8874" xr:uid="{00000000-0005-0000-0000-0000AA220000}"/>
    <cellStyle name="Currency 2 7 4 2 3 2" xfId="8875" xr:uid="{00000000-0005-0000-0000-0000AB220000}"/>
    <cellStyle name="Currency 2 7 4 2 3 3" xfId="8876" xr:uid="{00000000-0005-0000-0000-0000AC220000}"/>
    <cellStyle name="Currency 2 7 4 2 4" xfId="8877" xr:uid="{00000000-0005-0000-0000-0000AD220000}"/>
    <cellStyle name="Currency 2 7 4 2 4 2" xfId="8878" xr:uid="{00000000-0005-0000-0000-0000AE220000}"/>
    <cellStyle name="Currency 2 7 4 2 4 2 2" xfId="8879" xr:uid="{00000000-0005-0000-0000-0000AF220000}"/>
    <cellStyle name="Currency 2 7 4 2 4 3" xfId="8880" xr:uid="{00000000-0005-0000-0000-0000B0220000}"/>
    <cellStyle name="Currency 2 7 4 2 5" xfId="8881" xr:uid="{00000000-0005-0000-0000-0000B1220000}"/>
    <cellStyle name="Currency 2 7 4 2 5 2" xfId="8882" xr:uid="{00000000-0005-0000-0000-0000B2220000}"/>
    <cellStyle name="Currency 2 7 4 2 5 2 2" xfId="8883" xr:uid="{00000000-0005-0000-0000-0000B3220000}"/>
    <cellStyle name="Currency 2 7 4 2 5 3" xfId="8884" xr:uid="{00000000-0005-0000-0000-0000B4220000}"/>
    <cellStyle name="Currency 2 7 4 2 6" xfId="8885" xr:uid="{00000000-0005-0000-0000-0000B5220000}"/>
    <cellStyle name="Currency 2 7 4 2 6 2" xfId="8886" xr:uid="{00000000-0005-0000-0000-0000B6220000}"/>
    <cellStyle name="Currency 2 7 4 2 6 2 2" xfId="8887" xr:uid="{00000000-0005-0000-0000-0000B7220000}"/>
    <cellStyle name="Currency 2 7 4 2 6 3" xfId="8888" xr:uid="{00000000-0005-0000-0000-0000B8220000}"/>
    <cellStyle name="Currency 2 7 4 2 7" xfId="8889" xr:uid="{00000000-0005-0000-0000-0000B9220000}"/>
    <cellStyle name="Currency 2 7 4 2 7 2" xfId="8890" xr:uid="{00000000-0005-0000-0000-0000BA220000}"/>
    <cellStyle name="Currency 2 7 4 2 8" xfId="8891" xr:uid="{00000000-0005-0000-0000-0000BB220000}"/>
    <cellStyle name="Currency 2 7 4 2 8 2" xfId="8892" xr:uid="{00000000-0005-0000-0000-0000BC220000}"/>
    <cellStyle name="Currency 2 7 4 2 9" xfId="8893" xr:uid="{00000000-0005-0000-0000-0000BD220000}"/>
    <cellStyle name="Currency 2 7 4 3" xfId="8894" xr:uid="{00000000-0005-0000-0000-0000BE220000}"/>
    <cellStyle name="Currency 2 7 4 3 2" xfId="8895" xr:uid="{00000000-0005-0000-0000-0000BF220000}"/>
    <cellStyle name="Currency 2 7 4 3 3" xfId="8896" xr:uid="{00000000-0005-0000-0000-0000C0220000}"/>
    <cellStyle name="Currency 2 7 4 3 3 2" xfId="8897" xr:uid="{00000000-0005-0000-0000-0000C1220000}"/>
    <cellStyle name="Currency 2 7 4 3 3 3" xfId="8898" xr:uid="{00000000-0005-0000-0000-0000C2220000}"/>
    <cellStyle name="Currency 2 7 4 3 4" xfId="8899" xr:uid="{00000000-0005-0000-0000-0000C3220000}"/>
    <cellStyle name="Currency 2 7 4 3 4 2" xfId="8900" xr:uid="{00000000-0005-0000-0000-0000C4220000}"/>
    <cellStyle name="Currency 2 7 4 3 4 2 2" xfId="8901" xr:uid="{00000000-0005-0000-0000-0000C5220000}"/>
    <cellStyle name="Currency 2 7 4 3 4 3" xfId="8902" xr:uid="{00000000-0005-0000-0000-0000C6220000}"/>
    <cellStyle name="Currency 2 7 4 3 5" xfId="8903" xr:uid="{00000000-0005-0000-0000-0000C7220000}"/>
    <cellStyle name="Currency 2 7 4 3 5 2" xfId="8904" xr:uid="{00000000-0005-0000-0000-0000C8220000}"/>
    <cellStyle name="Currency 2 7 4 3 5 2 2" xfId="8905" xr:uid="{00000000-0005-0000-0000-0000C9220000}"/>
    <cellStyle name="Currency 2 7 4 3 5 3" xfId="8906" xr:uid="{00000000-0005-0000-0000-0000CA220000}"/>
    <cellStyle name="Currency 2 7 4 3 6" xfId="8907" xr:uid="{00000000-0005-0000-0000-0000CB220000}"/>
    <cellStyle name="Currency 2 7 4 3 6 2" xfId="8908" xr:uid="{00000000-0005-0000-0000-0000CC220000}"/>
    <cellStyle name="Currency 2 7 4 3 6 2 2" xfId="8909" xr:uid="{00000000-0005-0000-0000-0000CD220000}"/>
    <cellStyle name="Currency 2 7 4 3 6 3" xfId="8910" xr:uid="{00000000-0005-0000-0000-0000CE220000}"/>
    <cellStyle name="Currency 2 7 4 3 7" xfId="8911" xr:uid="{00000000-0005-0000-0000-0000CF220000}"/>
    <cellStyle name="Currency 2 7 4 3 7 2" xfId="8912" xr:uid="{00000000-0005-0000-0000-0000D0220000}"/>
    <cellStyle name="Currency 2 7 4 3 8" xfId="8913" xr:uid="{00000000-0005-0000-0000-0000D1220000}"/>
    <cellStyle name="Currency 2 7 4 3 8 2" xfId="8914" xr:uid="{00000000-0005-0000-0000-0000D2220000}"/>
    <cellStyle name="Currency 2 7 4 3 9" xfId="8915" xr:uid="{00000000-0005-0000-0000-0000D3220000}"/>
    <cellStyle name="Currency 2 7 4 4" xfId="8916" xr:uid="{00000000-0005-0000-0000-0000D4220000}"/>
    <cellStyle name="Currency 2 7 4 4 2" xfId="8917" xr:uid="{00000000-0005-0000-0000-0000D5220000}"/>
    <cellStyle name="Currency 2 7 4 4 3" xfId="8918" xr:uid="{00000000-0005-0000-0000-0000D6220000}"/>
    <cellStyle name="Currency 2 7 4 4 3 2" xfId="8919" xr:uid="{00000000-0005-0000-0000-0000D7220000}"/>
    <cellStyle name="Currency 2 7 4 4 3 2 2" xfId="8920" xr:uid="{00000000-0005-0000-0000-0000D8220000}"/>
    <cellStyle name="Currency 2 7 4 4 3 3" xfId="8921" xr:uid="{00000000-0005-0000-0000-0000D9220000}"/>
    <cellStyle name="Currency 2 7 4 4 4" xfId="8922" xr:uid="{00000000-0005-0000-0000-0000DA220000}"/>
    <cellStyle name="Currency 2 7 4 4 4 2" xfId="8923" xr:uid="{00000000-0005-0000-0000-0000DB220000}"/>
    <cellStyle name="Currency 2 7 4 4 4 2 2" xfId="8924" xr:uid="{00000000-0005-0000-0000-0000DC220000}"/>
    <cellStyle name="Currency 2 7 4 4 4 3" xfId="8925" xr:uid="{00000000-0005-0000-0000-0000DD220000}"/>
    <cellStyle name="Currency 2 7 4 4 5" xfId="8926" xr:uid="{00000000-0005-0000-0000-0000DE220000}"/>
    <cellStyle name="Currency 2 7 4 4 5 2" xfId="8927" xr:uid="{00000000-0005-0000-0000-0000DF220000}"/>
    <cellStyle name="Currency 2 7 4 4 5 2 2" xfId="8928" xr:uid="{00000000-0005-0000-0000-0000E0220000}"/>
    <cellStyle name="Currency 2 7 4 4 5 3" xfId="8929" xr:uid="{00000000-0005-0000-0000-0000E1220000}"/>
    <cellStyle name="Currency 2 7 4 4 6" xfId="8930" xr:uid="{00000000-0005-0000-0000-0000E2220000}"/>
    <cellStyle name="Currency 2 7 4 4 6 2" xfId="8931" xr:uid="{00000000-0005-0000-0000-0000E3220000}"/>
    <cellStyle name="Currency 2 7 4 4 7" xfId="8932" xr:uid="{00000000-0005-0000-0000-0000E4220000}"/>
    <cellStyle name="Currency 2 7 4 4 7 2" xfId="8933" xr:uid="{00000000-0005-0000-0000-0000E5220000}"/>
    <cellStyle name="Currency 2 7 4 4 8" xfId="8934" xr:uid="{00000000-0005-0000-0000-0000E6220000}"/>
    <cellStyle name="Currency 2 7 4 4 9" xfId="8935" xr:uid="{00000000-0005-0000-0000-0000E7220000}"/>
    <cellStyle name="Currency 2 7 4 5" xfId="8936" xr:uid="{00000000-0005-0000-0000-0000E8220000}"/>
    <cellStyle name="Currency 2 7 4 5 2" xfId="8937" xr:uid="{00000000-0005-0000-0000-0000E9220000}"/>
    <cellStyle name="Currency 2 7 4 5 3" xfId="8938" xr:uid="{00000000-0005-0000-0000-0000EA220000}"/>
    <cellStyle name="Currency 2 7 4 6" xfId="8939" xr:uid="{00000000-0005-0000-0000-0000EB220000}"/>
    <cellStyle name="Currency 2 7 4 6 2" xfId="8940" xr:uid="{00000000-0005-0000-0000-0000EC220000}"/>
    <cellStyle name="Currency 2 7 4 6 2 2" xfId="8941" xr:uid="{00000000-0005-0000-0000-0000ED220000}"/>
    <cellStyle name="Currency 2 7 4 6 2 2 2" xfId="8942" xr:uid="{00000000-0005-0000-0000-0000EE220000}"/>
    <cellStyle name="Currency 2 7 4 6 2 3" xfId="8943" xr:uid="{00000000-0005-0000-0000-0000EF220000}"/>
    <cellStyle name="Currency 2 7 4 6 3" xfId="8944" xr:uid="{00000000-0005-0000-0000-0000F0220000}"/>
    <cellStyle name="Currency 2 7 4 6 3 2" xfId="8945" xr:uid="{00000000-0005-0000-0000-0000F1220000}"/>
    <cellStyle name="Currency 2 7 4 6 3 2 2" xfId="8946" xr:uid="{00000000-0005-0000-0000-0000F2220000}"/>
    <cellStyle name="Currency 2 7 4 6 3 3" xfId="8947" xr:uid="{00000000-0005-0000-0000-0000F3220000}"/>
    <cellStyle name="Currency 2 7 4 6 4" xfId="8948" xr:uid="{00000000-0005-0000-0000-0000F4220000}"/>
    <cellStyle name="Currency 2 7 4 6 4 2" xfId="8949" xr:uid="{00000000-0005-0000-0000-0000F5220000}"/>
    <cellStyle name="Currency 2 7 4 6 4 2 2" xfId="8950" xr:uid="{00000000-0005-0000-0000-0000F6220000}"/>
    <cellStyle name="Currency 2 7 4 6 4 3" xfId="8951" xr:uid="{00000000-0005-0000-0000-0000F7220000}"/>
    <cellStyle name="Currency 2 7 4 6 5" xfId="8952" xr:uid="{00000000-0005-0000-0000-0000F8220000}"/>
    <cellStyle name="Currency 2 7 4 6 5 2" xfId="8953" xr:uid="{00000000-0005-0000-0000-0000F9220000}"/>
    <cellStyle name="Currency 2 7 4 6 6" xfId="8954" xr:uid="{00000000-0005-0000-0000-0000FA220000}"/>
    <cellStyle name="Currency 2 7 4 6 6 2" xfId="8955" xr:uid="{00000000-0005-0000-0000-0000FB220000}"/>
    <cellStyle name="Currency 2 7 4 6 7" xfId="8956" xr:uid="{00000000-0005-0000-0000-0000FC220000}"/>
    <cellStyle name="Currency 2 7 4 7" xfId="8957" xr:uid="{00000000-0005-0000-0000-0000FD220000}"/>
    <cellStyle name="Currency 2 7 4 7 2" xfId="8958" xr:uid="{00000000-0005-0000-0000-0000FE220000}"/>
    <cellStyle name="Currency 2 7 4 7 2 2" xfId="8959" xr:uid="{00000000-0005-0000-0000-0000FF220000}"/>
    <cellStyle name="Currency 2 7 4 7 3" xfId="8960" xr:uid="{00000000-0005-0000-0000-000000230000}"/>
    <cellStyle name="Currency 2 7 4 8" xfId="8961" xr:uid="{00000000-0005-0000-0000-000001230000}"/>
    <cellStyle name="Currency 2 7 4 8 2" xfId="8962" xr:uid="{00000000-0005-0000-0000-000002230000}"/>
    <cellStyle name="Currency 2 7 4 8 2 2" xfId="8963" xr:uid="{00000000-0005-0000-0000-000003230000}"/>
    <cellStyle name="Currency 2 7 4 8 3" xfId="8964" xr:uid="{00000000-0005-0000-0000-000004230000}"/>
    <cellStyle name="Currency 2 7 5" xfId="8965" xr:uid="{00000000-0005-0000-0000-000005230000}"/>
    <cellStyle name="Currency 2 7 5 10" xfId="8966" xr:uid="{00000000-0005-0000-0000-000006230000}"/>
    <cellStyle name="Currency 2 7 5 2" xfId="8967" xr:uid="{00000000-0005-0000-0000-000007230000}"/>
    <cellStyle name="Currency 2 7 5 2 2" xfId="8968" xr:uid="{00000000-0005-0000-0000-000008230000}"/>
    <cellStyle name="Currency 2 7 5 2 3" xfId="8969" xr:uid="{00000000-0005-0000-0000-000009230000}"/>
    <cellStyle name="Currency 2 7 5 2 3 2" xfId="8970" xr:uid="{00000000-0005-0000-0000-00000A230000}"/>
    <cellStyle name="Currency 2 7 5 2 3 3" xfId="8971" xr:uid="{00000000-0005-0000-0000-00000B230000}"/>
    <cellStyle name="Currency 2 7 5 2 4" xfId="8972" xr:uid="{00000000-0005-0000-0000-00000C230000}"/>
    <cellStyle name="Currency 2 7 5 2 4 2" xfId="8973" xr:uid="{00000000-0005-0000-0000-00000D230000}"/>
    <cellStyle name="Currency 2 7 5 2 4 2 2" xfId="8974" xr:uid="{00000000-0005-0000-0000-00000E230000}"/>
    <cellStyle name="Currency 2 7 5 2 4 3" xfId="8975" xr:uid="{00000000-0005-0000-0000-00000F230000}"/>
    <cellStyle name="Currency 2 7 5 2 5" xfId="8976" xr:uid="{00000000-0005-0000-0000-000010230000}"/>
    <cellStyle name="Currency 2 7 5 2 5 2" xfId="8977" xr:uid="{00000000-0005-0000-0000-000011230000}"/>
    <cellStyle name="Currency 2 7 5 2 5 2 2" xfId="8978" xr:uid="{00000000-0005-0000-0000-000012230000}"/>
    <cellStyle name="Currency 2 7 5 2 5 3" xfId="8979" xr:uid="{00000000-0005-0000-0000-000013230000}"/>
    <cellStyle name="Currency 2 7 5 2 6" xfId="8980" xr:uid="{00000000-0005-0000-0000-000014230000}"/>
    <cellStyle name="Currency 2 7 5 2 6 2" xfId="8981" xr:uid="{00000000-0005-0000-0000-000015230000}"/>
    <cellStyle name="Currency 2 7 5 2 6 2 2" xfId="8982" xr:uid="{00000000-0005-0000-0000-000016230000}"/>
    <cellStyle name="Currency 2 7 5 2 6 3" xfId="8983" xr:uid="{00000000-0005-0000-0000-000017230000}"/>
    <cellStyle name="Currency 2 7 5 2 7" xfId="8984" xr:uid="{00000000-0005-0000-0000-000018230000}"/>
    <cellStyle name="Currency 2 7 5 2 7 2" xfId="8985" xr:uid="{00000000-0005-0000-0000-000019230000}"/>
    <cellStyle name="Currency 2 7 5 2 8" xfId="8986" xr:uid="{00000000-0005-0000-0000-00001A230000}"/>
    <cellStyle name="Currency 2 7 5 2 8 2" xfId="8987" xr:uid="{00000000-0005-0000-0000-00001B230000}"/>
    <cellStyle name="Currency 2 7 5 2 9" xfId="8988" xr:uid="{00000000-0005-0000-0000-00001C230000}"/>
    <cellStyle name="Currency 2 7 5 3" xfId="8989" xr:uid="{00000000-0005-0000-0000-00001D230000}"/>
    <cellStyle name="Currency 2 7 5 4" xfId="8990" xr:uid="{00000000-0005-0000-0000-00001E230000}"/>
    <cellStyle name="Currency 2 7 5 4 2" xfId="8991" xr:uid="{00000000-0005-0000-0000-00001F230000}"/>
    <cellStyle name="Currency 2 7 5 4 3" xfId="8992" xr:uid="{00000000-0005-0000-0000-000020230000}"/>
    <cellStyle name="Currency 2 7 5 5" xfId="8993" xr:uid="{00000000-0005-0000-0000-000021230000}"/>
    <cellStyle name="Currency 2 7 5 5 2" xfId="8994" xr:uid="{00000000-0005-0000-0000-000022230000}"/>
    <cellStyle name="Currency 2 7 5 5 2 2" xfId="8995" xr:uid="{00000000-0005-0000-0000-000023230000}"/>
    <cellStyle name="Currency 2 7 5 5 3" xfId="8996" xr:uid="{00000000-0005-0000-0000-000024230000}"/>
    <cellStyle name="Currency 2 7 5 6" xfId="8997" xr:uid="{00000000-0005-0000-0000-000025230000}"/>
    <cellStyle name="Currency 2 7 5 6 2" xfId="8998" xr:uid="{00000000-0005-0000-0000-000026230000}"/>
    <cellStyle name="Currency 2 7 5 6 2 2" xfId="8999" xr:uid="{00000000-0005-0000-0000-000027230000}"/>
    <cellStyle name="Currency 2 7 5 6 3" xfId="9000" xr:uid="{00000000-0005-0000-0000-000028230000}"/>
    <cellStyle name="Currency 2 7 5 7" xfId="9001" xr:uid="{00000000-0005-0000-0000-000029230000}"/>
    <cellStyle name="Currency 2 7 5 7 2" xfId="9002" xr:uid="{00000000-0005-0000-0000-00002A230000}"/>
    <cellStyle name="Currency 2 7 5 7 2 2" xfId="9003" xr:uid="{00000000-0005-0000-0000-00002B230000}"/>
    <cellStyle name="Currency 2 7 5 7 3" xfId="9004" xr:uid="{00000000-0005-0000-0000-00002C230000}"/>
    <cellStyle name="Currency 2 7 5 8" xfId="9005" xr:uid="{00000000-0005-0000-0000-00002D230000}"/>
    <cellStyle name="Currency 2 7 5 8 2" xfId="9006" xr:uid="{00000000-0005-0000-0000-00002E230000}"/>
    <cellStyle name="Currency 2 7 5 9" xfId="9007" xr:uid="{00000000-0005-0000-0000-00002F230000}"/>
    <cellStyle name="Currency 2 7 5 9 2" xfId="9008" xr:uid="{00000000-0005-0000-0000-000030230000}"/>
    <cellStyle name="Currency 2 7 6" xfId="9009" xr:uid="{00000000-0005-0000-0000-000031230000}"/>
    <cellStyle name="Currency 2 7 6 2" xfId="9010" xr:uid="{00000000-0005-0000-0000-000032230000}"/>
    <cellStyle name="Currency 2 7 6 2 10" xfId="9011" xr:uid="{00000000-0005-0000-0000-000033230000}"/>
    <cellStyle name="Currency 2 7 6 2 2" xfId="9012" xr:uid="{00000000-0005-0000-0000-000034230000}"/>
    <cellStyle name="Currency 2 7 6 2 3" xfId="9013" xr:uid="{00000000-0005-0000-0000-000035230000}"/>
    <cellStyle name="Currency 2 7 6 2 4" xfId="9014" xr:uid="{00000000-0005-0000-0000-000036230000}"/>
    <cellStyle name="Currency 2 7 6 2 4 2" xfId="9015" xr:uid="{00000000-0005-0000-0000-000037230000}"/>
    <cellStyle name="Currency 2 7 6 2 4 2 2" xfId="9016" xr:uid="{00000000-0005-0000-0000-000038230000}"/>
    <cellStyle name="Currency 2 7 6 2 4 3" xfId="9017" xr:uid="{00000000-0005-0000-0000-000039230000}"/>
    <cellStyle name="Currency 2 7 6 2 5" xfId="9018" xr:uid="{00000000-0005-0000-0000-00003A230000}"/>
    <cellStyle name="Currency 2 7 6 2 5 2" xfId="9019" xr:uid="{00000000-0005-0000-0000-00003B230000}"/>
    <cellStyle name="Currency 2 7 6 2 5 2 2" xfId="9020" xr:uid="{00000000-0005-0000-0000-00003C230000}"/>
    <cellStyle name="Currency 2 7 6 2 5 3" xfId="9021" xr:uid="{00000000-0005-0000-0000-00003D230000}"/>
    <cellStyle name="Currency 2 7 6 2 6" xfId="9022" xr:uid="{00000000-0005-0000-0000-00003E230000}"/>
    <cellStyle name="Currency 2 7 6 2 6 2" xfId="9023" xr:uid="{00000000-0005-0000-0000-00003F230000}"/>
    <cellStyle name="Currency 2 7 6 2 6 2 2" xfId="9024" xr:uid="{00000000-0005-0000-0000-000040230000}"/>
    <cellStyle name="Currency 2 7 6 2 6 3" xfId="9025" xr:uid="{00000000-0005-0000-0000-000041230000}"/>
    <cellStyle name="Currency 2 7 6 2 7" xfId="9026" xr:uid="{00000000-0005-0000-0000-000042230000}"/>
    <cellStyle name="Currency 2 7 6 2 7 2" xfId="9027" xr:uid="{00000000-0005-0000-0000-000043230000}"/>
    <cellStyle name="Currency 2 7 6 2 8" xfId="9028" xr:uid="{00000000-0005-0000-0000-000044230000}"/>
    <cellStyle name="Currency 2 7 6 2 8 2" xfId="9029" xr:uid="{00000000-0005-0000-0000-000045230000}"/>
    <cellStyle name="Currency 2 7 6 2 9" xfId="9030" xr:uid="{00000000-0005-0000-0000-000046230000}"/>
    <cellStyle name="Currency 2 7 6 3" xfId="9031" xr:uid="{00000000-0005-0000-0000-000047230000}"/>
    <cellStyle name="Currency 2 7 6 4" xfId="9032" xr:uid="{00000000-0005-0000-0000-000048230000}"/>
    <cellStyle name="Currency 2 7 6 4 2" xfId="9033" xr:uid="{00000000-0005-0000-0000-000049230000}"/>
    <cellStyle name="Currency 2 7 6 4 2 2" xfId="9034" xr:uid="{00000000-0005-0000-0000-00004A230000}"/>
    <cellStyle name="Currency 2 7 6 4 3" xfId="9035" xr:uid="{00000000-0005-0000-0000-00004B230000}"/>
    <cellStyle name="Currency 2 7 6 5" xfId="9036" xr:uid="{00000000-0005-0000-0000-00004C230000}"/>
    <cellStyle name="Currency 2 7 6 5 2" xfId="9037" xr:uid="{00000000-0005-0000-0000-00004D230000}"/>
    <cellStyle name="Currency 2 7 6 5 2 2" xfId="9038" xr:uid="{00000000-0005-0000-0000-00004E230000}"/>
    <cellStyle name="Currency 2 7 6 5 3" xfId="9039" xr:uid="{00000000-0005-0000-0000-00004F230000}"/>
    <cellStyle name="Currency 2 7 7" xfId="9040" xr:uid="{00000000-0005-0000-0000-000050230000}"/>
    <cellStyle name="Currency 2 7 7 2" xfId="9041" xr:uid="{00000000-0005-0000-0000-000051230000}"/>
    <cellStyle name="Currency 2 7 7 3" xfId="9042" xr:uid="{00000000-0005-0000-0000-000052230000}"/>
    <cellStyle name="Currency 2 7 7 3 2" xfId="9043" xr:uid="{00000000-0005-0000-0000-000053230000}"/>
    <cellStyle name="Currency 2 7 7 3 3" xfId="9044" xr:uid="{00000000-0005-0000-0000-000054230000}"/>
    <cellStyle name="Currency 2 7 7 4" xfId="9045" xr:uid="{00000000-0005-0000-0000-000055230000}"/>
    <cellStyle name="Currency 2 7 7 4 2" xfId="9046" xr:uid="{00000000-0005-0000-0000-000056230000}"/>
    <cellStyle name="Currency 2 7 7 4 2 2" xfId="9047" xr:uid="{00000000-0005-0000-0000-000057230000}"/>
    <cellStyle name="Currency 2 7 7 4 3" xfId="9048" xr:uid="{00000000-0005-0000-0000-000058230000}"/>
    <cellStyle name="Currency 2 7 7 5" xfId="9049" xr:uid="{00000000-0005-0000-0000-000059230000}"/>
    <cellStyle name="Currency 2 7 7 5 2" xfId="9050" xr:uid="{00000000-0005-0000-0000-00005A230000}"/>
    <cellStyle name="Currency 2 7 7 5 2 2" xfId="9051" xr:uid="{00000000-0005-0000-0000-00005B230000}"/>
    <cellStyle name="Currency 2 7 7 5 3" xfId="9052" xr:uid="{00000000-0005-0000-0000-00005C230000}"/>
    <cellStyle name="Currency 2 7 7 6" xfId="9053" xr:uid="{00000000-0005-0000-0000-00005D230000}"/>
    <cellStyle name="Currency 2 7 7 6 2" xfId="9054" xr:uid="{00000000-0005-0000-0000-00005E230000}"/>
    <cellStyle name="Currency 2 7 7 6 2 2" xfId="9055" xr:uid="{00000000-0005-0000-0000-00005F230000}"/>
    <cellStyle name="Currency 2 7 7 6 3" xfId="9056" xr:uid="{00000000-0005-0000-0000-000060230000}"/>
    <cellStyle name="Currency 2 7 7 7" xfId="9057" xr:uid="{00000000-0005-0000-0000-000061230000}"/>
    <cellStyle name="Currency 2 7 7 7 2" xfId="9058" xr:uid="{00000000-0005-0000-0000-000062230000}"/>
    <cellStyle name="Currency 2 7 7 8" xfId="9059" xr:uid="{00000000-0005-0000-0000-000063230000}"/>
    <cellStyle name="Currency 2 7 7 8 2" xfId="9060" xr:uid="{00000000-0005-0000-0000-000064230000}"/>
    <cellStyle name="Currency 2 7 7 9" xfId="9061" xr:uid="{00000000-0005-0000-0000-000065230000}"/>
    <cellStyle name="Currency 2 7 8" xfId="9062" xr:uid="{00000000-0005-0000-0000-000066230000}"/>
    <cellStyle name="Currency 2 7 8 2" xfId="9063" xr:uid="{00000000-0005-0000-0000-000067230000}"/>
    <cellStyle name="Currency 2 7 8 3" xfId="9064" xr:uid="{00000000-0005-0000-0000-000068230000}"/>
    <cellStyle name="Currency 2 7 9" xfId="9065" xr:uid="{00000000-0005-0000-0000-000069230000}"/>
    <cellStyle name="Currency 2 8" xfId="9066" xr:uid="{00000000-0005-0000-0000-00006A230000}"/>
    <cellStyle name="Currency 2 8 2" xfId="9067" xr:uid="{00000000-0005-0000-0000-00006B230000}"/>
    <cellStyle name="Currency 2 8 2 2" xfId="9068" xr:uid="{00000000-0005-0000-0000-00006C230000}"/>
    <cellStyle name="Currency 2 8 2 2 2" xfId="9069" xr:uid="{00000000-0005-0000-0000-00006D230000}"/>
    <cellStyle name="Currency 2 8 2 3" xfId="9070" xr:uid="{00000000-0005-0000-0000-00006E230000}"/>
    <cellStyle name="Currency 2 8 2 4" xfId="9071" xr:uid="{00000000-0005-0000-0000-00006F230000}"/>
    <cellStyle name="Currency 2 8 3" xfId="9072" xr:uid="{00000000-0005-0000-0000-000070230000}"/>
    <cellStyle name="Currency 2 8 3 2" xfId="9073" xr:uid="{00000000-0005-0000-0000-000071230000}"/>
    <cellStyle name="Currency 2 8 3 2 2" xfId="9074" xr:uid="{00000000-0005-0000-0000-000072230000}"/>
    <cellStyle name="Currency 2 8 3 3" xfId="9075" xr:uid="{00000000-0005-0000-0000-000073230000}"/>
    <cellStyle name="Currency 2 8 3 3 2" xfId="9076" xr:uid="{00000000-0005-0000-0000-000074230000}"/>
    <cellStyle name="Currency 2 8 3 4" xfId="9077" xr:uid="{00000000-0005-0000-0000-000075230000}"/>
    <cellStyle name="Currency 2 8 3 5" xfId="9078" xr:uid="{00000000-0005-0000-0000-000076230000}"/>
    <cellStyle name="Currency 2 8 4" xfId="9079" xr:uid="{00000000-0005-0000-0000-000077230000}"/>
    <cellStyle name="Currency 2 8 4 2" xfId="9080" xr:uid="{00000000-0005-0000-0000-000078230000}"/>
    <cellStyle name="Currency 2 8 4 3" xfId="9081" xr:uid="{00000000-0005-0000-0000-000079230000}"/>
    <cellStyle name="Currency 2 8 5" xfId="9082" xr:uid="{00000000-0005-0000-0000-00007A230000}"/>
    <cellStyle name="Currency 2 8 5 2" xfId="9083" xr:uid="{00000000-0005-0000-0000-00007B230000}"/>
    <cellStyle name="Currency 2 8 6" xfId="9084" xr:uid="{00000000-0005-0000-0000-00007C230000}"/>
    <cellStyle name="Currency 2 8 6 2" xfId="9085" xr:uid="{00000000-0005-0000-0000-00007D230000}"/>
    <cellStyle name="Currency 2 9" xfId="9086" xr:uid="{00000000-0005-0000-0000-00007E230000}"/>
    <cellStyle name="Currency 2 9 10" xfId="9087" xr:uid="{00000000-0005-0000-0000-00007F230000}"/>
    <cellStyle name="Currency 2 9 10 2" xfId="9088" xr:uid="{00000000-0005-0000-0000-000080230000}"/>
    <cellStyle name="Currency 2 9 10 2 2" xfId="9089" xr:uid="{00000000-0005-0000-0000-000081230000}"/>
    <cellStyle name="Currency 2 9 10 3" xfId="9090" xr:uid="{00000000-0005-0000-0000-000082230000}"/>
    <cellStyle name="Currency 2 9 11" xfId="9091" xr:uid="{00000000-0005-0000-0000-000083230000}"/>
    <cellStyle name="Currency 2 9 11 2" xfId="9092" xr:uid="{00000000-0005-0000-0000-000084230000}"/>
    <cellStyle name="Currency 2 9 12" xfId="9093" xr:uid="{00000000-0005-0000-0000-000085230000}"/>
    <cellStyle name="Currency 2 9 12 2" xfId="9094" xr:uid="{00000000-0005-0000-0000-000086230000}"/>
    <cellStyle name="Currency 2 9 13" xfId="9095" xr:uid="{00000000-0005-0000-0000-000087230000}"/>
    <cellStyle name="Currency 2 9 14" xfId="9096" xr:uid="{00000000-0005-0000-0000-000088230000}"/>
    <cellStyle name="Currency 2 9 15" xfId="9097" xr:uid="{00000000-0005-0000-0000-000089230000}"/>
    <cellStyle name="Currency 2 9 2" xfId="9098" xr:uid="{00000000-0005-0000-0000-00008A230000}"/>
    <cellStyle name="Currency 2 9 2 2" xfId="9099" xr:uid="{00000000-0005-0000-0000-00008B230000}"/>
    <cellStyle name="Currency 2 9 2 2 2" xfId="9100" xr:uid="{00000000-0005-0000-0000-00008C230000}"/>
    <cellStyle name="Currency 2 9 2 2 3" xfId="9101" xr:uid="{00000000-0005-0000-0000-00008D230000}"/>
    <cellStyle name="Currency 2 9 2 2 3 2" xfId="9102" xr:uid="{00000000-0005-0000-0000-00008E230000}"/>
    <cellStyle name="Currency 2 9 2 2 3 3" xfId="9103" xr:uid="{00000000-0005-0000-0000-00008F230000}"/>
    <cellStyle name="Currency 2 9 2 2 4" xfId="9104" xr:uid="{00000000-0005-0000-0000-000090230000}"/>
    <cellStyle name="Currency 2 9 2 2 4 2" xfId="9105" xr:uid="{00000000-0005-0000-0000-000091230000}"/>
    <cellStyle name="Currency 2 9 2 2 4 2 2" xfId="9106" xr:uid="{00000000-0005-0000-0000-000092230000}"/>
    <cellStyle name="Currency 2 9 2 2 4 3" xfId="9107" xr:uid="{00000000-0005-0000-0000-000093230000}"/>
    <cellStyle name="Currency 2 9 2 2 5" xfId="9108" xr:uid="{00000000-0005-0000-0000-000094230000}"/>
    <cellStyle name="Currency 2 9 2 2 5 2" xfId="9109" xr:uid="{00000000-0005-0000-0000-000095230000}"/>
    <cellStyle name="Currency 2 9 2 2 5 2 2" xfId="9110" xr:uid="{00000000-0005-0000-0000-000096230000}"/>
    <cellStyle name="Currency 2 9 2 2 5 3" xfId="9111" xr:uid="{00000000-0005-0000-0000-000097230000}"/>
    <cellStyle name="Currency 2 9 2 2 6" xfId="9112" xr:uid="{00000000-0005-0000-0000-000098230000}"/>
    <cellStyle name="Currency 2 9 2 2 6 2" xfId="9113" xr:uid="{00000000-0005-0000-0000-000099230000}"/>
    <cellStyle name="Currency 2 9 2 2 6 2 2" xfId="9114" xr:uid="{00000000-0005-0000-0000-00009A230000}"/>
    <cellStyle name="Currency 2 9 2 2 6 3" xfId="9115" xr:uid="{00000000-0005-0000-0000-00009B230000}"/>
    <cellStyle name="Currency 2 9 2 2 7" xfId="9116" xr:uid="{00000000-0005-0000-0000-00009C230000}"/>
    <cellStyle name="Currency 2 9 2 2 7 2" xfId="9117" xr:uid="{00000000-0005-0000-0000-00009D230000}"/>
    <cellStyle name="Currency 2 9 2 2 8" xfId="9118" xr:uid="{00000000-0005-0000-0000-00009E230000}"/>
    <cellStyle name="Currency 2 9 2 2 8 2" xfId="9119" xr:uid="{00000000-0005-0000-0000-00009F230000}"/>
    <cellStyle name="Currency 2 9 2 2 9" xfId="9120" xr:uid="{00000000-0005-0000-0000-0000A0230000}"/>
    <cellStyle name="Currency 2 9 2 3" xfId="9121" xr:uid="{00000000-0005-0000-0000-0000A1230000}"/>
    <cellStyle name="Currency 2 9 2 3 2" xfId="9122" xr:uid="{00000000-0005-0000-0000-0000A2230000}"/>
    <cellStyle name="Currency 2 9 2 3 3" xfId="9123" xr:uid="{00000000-0005-0000-0000-0000A3230000}"/>
    <cellStyle name="Currency 2 9 2 3 3 2" xfId="9124" xr:uid="{00000000-0005-0000-0000-0000A4230000}"/>
    <cellStyle name="Currency 2 9 2 3 3 3" xfId="9125" xr:uid="{00000000-0005-0000-0000-0000A5230000}"/>
    <cellStyle name="Currency 2 9 2 3 4" xfId="9126" xr:uid="{00000000-0005-0000-0000-0000A6230000}"/>
    <cellStyle name="Currency 2 9 2 3 4 2" xfId="9127" xr:uid="{00000000-0005-0000-0000-0000A7230000}"/>
    <cellStyle name="Currency 2 9 2 3 4 2 2" xfId="9128" xr:uid="{00000000-0005-0000-0000-0000A8230000}"/>
    <cellStyle name="Currency 2 9 2 3 4 3" xfId="9129" xr:uid="{00000000-0005-0000-0000-0000A9230000}"/>
    <cellStyle name="Currency 2 9 2 3 5" xfId="9130" xr:uid="{00000000-0005-0000-0000-0000AA230000}"/>
    <cellStyle name="Currency 2 9 2 3 5 2" xfId="9131" xr:uid="{00000000-0005-0000-0000-0000AB230000}"/>
    <cellStyle name="Currency 2 9 2 3 5 2 2" xfId="9132" xr:uid="{00000000-0005-0000-0000-0000AC230000}"/>
    <cellStyle name="Currency 2 9 2 3 5 3" xfId="9133" xr:uid="{00000000-0005-0000-0000-0000AD230000}"/>
    <cellStyle name="Currency 2 9 2 3 6" xfId="9134" xr:uid="{00000000-0005-0000-0000-0000AE230000}"/>
    <cellStyle name="Currency 2 9 2 3 6 2" xfId="9135" xr:uid="{00000000-0005-0000-0000-0000AF230000}"/>
    <cellStyle name="Currency 2 9 2 3 6 2 2" xfId="9136" xr:uid="{00000000-0005-0000-0000-0000B0230000}"/>
    <cellStyle name="Currency 2 9 2 3 6 3" xfId="9137" xr:uid="{00000000-0005-0000-0000-0000B1230000}"/>
    <cellStyle name="Currency 2 9 2 3 7" xfId="9138" xr:uid="{00000000-0005-0000-0000-0000B2230000}"/>
    <cellStyle name="Currency 2 9 2 3 7 2" xfId="9139" xr:uid="{00000000-0005-0000-0000-0000B3230000}"/>
    <cellStyle name="Currency 2 9 2 3 8" xfId="9140" xr:uid="{00000000-0005-0000-0000-0000B4230000}"/>
    <cellStyle name="Currency 2 9 2 3 8 2" xfId="9141" xr:uid="{00000000-0005-0000-0000-0000B5230000}"/>
    <cellStyle name="Currency 2 9 2 3 9" xfId="9142" xr:uid="{00000000-0005-0000-0000-0000B6230000}"/>
    <cellStyle name="Currency 2 9 2 4" xfId="9143" xr:uid="{00000000-0005-0000-0000-0000B7230000}"/>
    <cellStyle name="Currency 2 9 2 4 2" xfId="9144" xr:uid="{00000000-0005-0000-0000-0000B8230000}"/>
    <cellStyle name="Currency 2 9 2 4 3" xfId="9145" xr:uid="{00000000-0005-0000-0000-0000B9230000}"/>
    <cellStyle name="Currency 2 9 2 4 3 2" xfId="9146" xr:uid="{00000000-0005-0000-0000-0000BA230000}"/>
    <cellStyle name="Currency 2 9 2 4 3 2 2" xfId="9147" xr:uid="{00000000-0005-0000-0000-0000BB230000}"/>
    <cellStyle name="Currency 2 9 2 4 3 3" xfId="9148" xr:uid="{00000000-0005-0000-0000-0000BC230000}"/>
    <cellStyle name="Currency 2 9 2 4 4" xfId="9149" xr:uid="{00000000-0005-0000-0000-0000BD230000}"/>
    <cellStyle name="Currency 2 9 2 4 4 2" xfId="9150" xr:uid="{00000000-0005-0000-0000-0000BE230000}"/>
    <cellStyle name="Currency 2 9 2 4 4 2 2" xfId="9151" xr:uid="{00000000-0005-0000-0000-0000BF230000}"/>
    <cellStyle name="Currency 2 9 2 4 4 3" xfId="9152" xr:uid="{00000000-0005-0000-0000-0000C0230000}"/>
    <cellStyle name="Currency 2 9 2 4 5" xfId="9153" xr:uid="{00000000-0005-0000-0000-0000C1230000}"/>
    <cellStyle name="Currency 2 9 2 4 5 2" xfId="9154" xr:uid="{00000000-0005-0000-0000-0000C2230000}"/>
    <cellStyle name="Currency 2 9 2 4 5 2 2" xfId="9155" xr:uid="{00000000-0005-0000-0000-0000C3230000}"/>
    <cellStyle name="Currency 2 9 2 4 5 3" xfId="9156" xr:uid="{00000000-0005-0000-0000-0000C4230000}"/>
    <cellStyle name="Currency 2 9 2 4 6" xfId="9157" xr:uid="{00000000-0005-0000-0000-0000C5230000}"/>
    <cellStyle name="Currency 2 9 2 4 6 2" xfId="9158" xr:uid="{00000000-0005-0000-0000-0000C6230000}"/>
    <cellStyle name="Currency 2 9 2 4 7" xfId="9159" xr:uid="{00000000-0005-0000-0000-0000C7230000}"/>
    <cellStyle name="Currency 2 9 2 4 7 2" xfId="9160" xr:uid="{00000000-0005-0000-0000-0000C8230000}"/>
    <cellStyle name="Currency 2 9 2 4 8" xfId="9161" xr:uid="{00000000-0005-0000-0000-0000C9230000}"/>
    <cellStyle name="Currency 2 9 2 4 9" xfId="9162" xr:uid="{00000000-0005-0000-0000-0000CA230000}"/>
    <cellStyle name="Currency 2 9 2 5" xfId="9163" xr:uid="{00000000-0005-0000-0000-0000CB230000}"/>
    <cellStyle name="Currency 2 9 2 5 2" xfId="9164" xr:uid="{00000000-0005-0000-0000-0000CC230000}"/>
    <cellStyle name="Currency 2 9 2 5 3" xfId="9165" xr:uid="{00000000-0005-0000-0000-0000CD230000}"/>
    <cellStyle name="Currency 2 9 2 6" xfId="9166" xr:uid="{00000000-0005-0000-0000-0000CE230000}"/>
    <cellStyle name="Currency 2 9 2 6 2" xfId="9167" xr:uid="{00000000-0005-0000-0000-0000CF230000}"/>
    <cellStyle name="Currency 2 9 2 6 2 2" xfId="9168" xr:uid="{00000000-0005-0000-0000-0000D0230000}"/>
    <cellStyle name="Currency 2 9 2 6 2 2 2" xfId="9169" xr:uid="{00000000-0005-0000-0000-0000D1230000}"/>
    <cellStyle name="Currency 2 9 2 6 2 3" xfId="9170" xr:uid="{00000000-0005-0000-0000-0000D2230000}"/>
    <cellStyle name="Currency 2 9 2 6 3" xfId="9171" xr:uid="{00000000-0005-0000-0000-0000D3230000}"/>
    <cellStyle name="Currency 2 9 2 6 3 2" xfId="9172" xr:uid="{00000000-0005-0000-0000-0000D4230000}"/>
    <cellStyle name="Currency 2 9 2 6 3 2 2" xfId="9173" xr:uid="{00000000-0005-0000-0000-0000D5230000}"/>
    <cellStyle name="Currency 2 9 2 6 3 3" xfId="9174" xr:uid="{00000000-0005-0000-0000-0000D6230000}"/>
    <cellStyle name="Currency 2 9 2 6 4" xfId="9175" xr:uid="{00000000-0005-0000-0000-0000D7230000}"/>
    <cellStyle name="Currency 2 9 2 6 4 2" xfId="9176" xr:uid="{00000000-0005-0000-0000-0000D8230000}"/>
    <cellStyle name="Currency 2 9 2 6 4 2 2" xfId="9177" xr:uid="{00000000-0005-0000-0000-0000D9230000}"/>
    <cellStyle name="Currency 2 9 2 6 4 3" xfId="9178" xr:uid="{00000000-0005-0000-0000-0000DA230000}"/>
    <cellStyle name="Currency 2 9 2 6 5" xfId="9179" xr:uid="{00000000-0005-0000-0000-0000DB230000}"/>
    <cellStyle name="Currency 2 9 2 6 5 2" xfId="9180" xr:uid="{00000000-0005-0000-0000-0000DC230000}"/>
    <cellStyle name="Currency 2 9 2 6 6" xfId="9181" xr:uid="{00000000-0005-0000-0000-0000DD230000}"/>
    <cellStyle name="Currency 2 9 2 6 6 2" xfId="9182" xr:uid="{00000000-0005-0000-0000-0000DE230000}"/>
    <cellStyle name="Currency 2 9 2 6 7" xfId="9183" xr:uid="{00000000-0005-0000-0000-0000DF230000}"/>
    <cellStyle name="Currency 2 9 2 7" xfId="9184" xr:uid="{00000000-0005-0000-0000-0000E0230000}"/>
    <cellStyle name="Currency 2 9 2 7 2" xfId="9185" xr:uid="{00000000-0005-0000-0000-0000E1230000}"/>
    <cellStyle name="Currency 2 9 2 7 2 2" xfId="9186" xr:uid="{00000000-0005-0000-0000-0000E2230000}"/>
    <cellStyle name="Currency 2 9 2 7 3" xfId="9187" xr:uid="{00000000-0005-0000-0000-0000E3230000}"/>
    <cellStyle name="Currency 2 9 2 8" xfId="9188" xr:uid="{00000000-0005-0000-0000-0000E4230000}"/>
    <cellStyle name="Currency 2 9 2 8 2" xfId="9189" xr:uid="{00000000-0005-0000-0000-0000E5230000}"/>
    <cellStyle name="Currency 2 9 2 8 2 2" xfId="9190" xr:uid="{00000000-0005-0000-0000-0000E6230000}"/>
    <cellStyle name="Currency 2 9 2 8 3" xfId="9191" xr:uid="{00000000-0005-0000-0000-0000E7230000}"/>
    <cellStyle name="Currency 2 9 3" xfId="9192" xr:uid="{00000000-0005-0000-0000-0000E8230000}"/>
    <cellStyle name="Currency 2 9 3 10" xfId="9193" xr:uid="{00000000-0005-0000-0000-0000E9230000}"/>
    <cellStyle name="Currency 2 9 3 2" xfId="9194" xr:uid="{00000000-0005-0000-0000-0000EA230000}"/>
    <cellStyle name="Currency 2 9 3 2 2" xfId="9195" xr:uid="{00000000-0005-0000-0000-0000EB230000}"/>
    <cellStyle name="Currency 2 9 3 2 3" xfId="9196" xr:uid="{00000000-0005-0000-0000-0000EC230000}"/>
    <cellStyle name="Currency 2 9 3 2 3 2" xfId="9197" xr:uid="{00000000-0005-0000-0000-0000ED230000}"/>
    <cellStyle name="Currency 2 9 3 2 3 3" xfId="9198" xr:uid="{00000000-0005-0000-0000-0000EE230000}"/>
    <cellStyle name="Currency 2 9 3 2 4" xfId="9199" xr:uid="{00000000-0005-0000-0000-0000EF230000}"/>
    <cellStyle name="Currency 2 9 3 2 4 2" xfId="9200" xr:uid="{00000000-0005-0000-0000-0000F0230000}"/>
    <cellStyle name="Currency 2 9 3 2 4 2 2" xfId="9201" xr:uid="{00000000-0005-0000-0000-0000F1230000}"/>
    <cellStyle name="Currency 2 9 3 2 4 3" xfId="9202" xr:uid="{00000000-0005-0000-0000-0000F2230000}"/>
    <cellStyle name="Currency 2 9 3 2 5" xfId="9203" xr:uid="{00000000-0005-0000-0000-0000F3230000}"/>
    <cellStyle name="Currency 2 9 3 2 5 2" xfId="9204" xr:uid="{00000000-0005-0000-0000-0000F4230000}"/>
    <cellStyle name="Currency 2 9 3 2 5 2 2" xfId="9205" xr:uid="{00000000-0005-0000-0000-0000F5230000}"/>
    <cellStyle name="Currency 2 9 3 2 5 3" xfId="9206" xr:uid="{00000000-0005-0000-0000-0000F6230000}"/>
    <cellStyle name="Currency 2 9 3 2 6" xfId="9207" xr:uid="{00000000-0005-0000-0000-0000F7230000}"/>
    <cellStyle name="Currency 2 9 3 2 6 2" xfId="9208" xr:uid="{00000000-0005-0000-0000-0000F8230000}"/>
    <cellStyle name="Currency 2 9 3 2 6 2 2" xfId="9209" xr:uid="{00000000-0005-0000-0000-0000F9230000}"/>
    <cellStyle name="Currency 2 9 3 2 6 3" xfId="9210" xr:uid="{00000000-0005-0000-0000-0000FA230000}"/>
    <cellStyle name="Currency 2 9 3 2 7" xfId="9211" xr:uid="{00000000-0005-0000-0000-0000FB230000}"/>
    <cellStyle name="Currency 2 9 3 2 7 2" xfId="9212" xr:uid="{00000000-0005-0000-0000-0000FC230000}"/>
    <cellStyle name="Currency 2 9 3 2 8" xfId="9213" xr:uid="{00000000-0005-0000-0000-0000FD230000}"/>
    <cellStyle name="Currency 2 9 3 2 8 2" xfId="9214" xr:uid="{00000000-0005-0000-0000-0000FE230000}"/>
    <cellStyle name="Currency 2 9 3 2 9" xfId="9215" xr:uid="{00000000-0005-0000-0000-0000FF230000}"/>
    <cellStyle name="Currency 2 9 3 3" xfId="9216" xr:uid="{00000000-0005-0000-0000-000000240000}"/>
    <cellStyle name="Currency 2 9 3 4" xfId="9217" xr:uid="{00000000-0005-0000-0000-000001240000}"/>
    <cellStyle name="Currency 2 9 3 4 2" xfId="9218" xr:uid="{00000000-0005-0000-0000-000002240000}"/>
    <cellStyle name="Currency 2 9 3 4 3" xfId="9219" xr:uid="{00000000-0005-0000-0000-000003240000}"/>
    <cellStyle name="Currency 2 9 3 5" xfId="9220" xr:uid="{00000000-0005-0000-0000-000004240000}"/>
    <cellStyle name="Currency 2 9 3 5 2" xfId="9221" xr:uid="{00000000-0005-0000-0000-000005240000}"/>
    <cellStyle name="Currency 2 9 3 5 2 2" xfId="9222" xr:uid="{00000000-0005-0000-0000-000006240000}"/>
    <cellStyle name="Currency 2 9 3 5 3" xfId="9223" xr:uid="{00000000-0005-0000-0000-000007240000}"/>
    <cellStyle name="Currency 2 9 3 6" xfId="9224" xr:uid="{00000000-0005-0000-0000-000008240000}"/>
    <cellStyle name="Currency 2 9 3 6 2" xfId="9225" xr:uid="{00000000-0005-0000-0000-000009240000}"/>
    <cellStyle name="Currency 2 9 3 6 2 2" xfId="9226" xr:uid="{00000000-0005-0000-0000-00000A240000}"/>
    <cellStyle name="Currency 2 9 3 6 3" xfId="9227" xr:uid="{00000000-0005-0000-0000-00000B240000}"/>
    <cellStyle name="Currency 2 9 3 7" xfId="9228" xr:uid="{00000000-0005-0000-0000-00000C240000}"/>
    <cellStyle name="Currency 2 9 3 7 2" xfId="9229" xr:uid="{00000000-0005-0000-0000-00000D240000}"/>
    <cellStyle name="Currency 2 9 3 7 2 2" xfId="9230" xr:uid="{00000000-0005-0000-0000-00000E240000}"/>
    <cellStyle name="Currency 2 9 3 7 3" xfId="9231" xr:uid="{00000000-0005-0000-0000-00000F240000}"/>
    <cellStyle name="Currency 2 9 3 8" xfId="9232" xr:uid="{00000000-0005-0000-0000-000010240000}"/>
    <cellStyle name="Currency 2 9 3 8 2" xfId="9233" xr:uid="{00000000-0005-0000-0000-000011240000}"/>
    <cellStyle name="Currency 2 9 3 9" xfId="9234" xr:uid="{00000000-0005-0000-0000-000012240000}"/>
    <cellStyle name="Currency 2 9 3 9 2" xfId="9235" xr:uid="{00000000-0005-0000-0000-000013240000}"/>
    <cellStyle name="Currency 2 9 4" xfId="9236" xr:uid="{00000000-0005-0000-0000-000014240000}"/>
    <cellStyle name="Currency 2 9 4 2" xfId="9237" xr:uid="{00000000-0005-0000-0000-000015240000}"/>
    <cellStyle name="Currency 2 9 4 2 10" xfId="9238" xr:uid="{00000000-0005-0000-0000-000016240000}"/>
    <cellStyle name="Currency 2 9 4 2 2" xfId="9239" xr:uid="{00000000-0005-0000-0000-000017240000}"/>
    <cellStyle name="Currency 2 9 4 2 3" xfId="9240" xr:uid="{00000000-0005-0000-0000-000018240000}"/>
    <cellStyle name="Currency 2 9 4 2 4" xfId="9241" xr:uid="{00000000-0005-0000-0000-000019240000}"/>
    <cellStyle name="Currency 2 9 4 2 4 2" xfId="9242" xr:uid="{00000000-0005-0000-0000-00001A240000}"/>
    <cellStyle name="Currency 2 9 4 2 4 2 2" xfId="9243" xr:uid="{00000000-0005-0000-0000-00001B240000}"/>
    <cellStyle name="Currency 2 9 4 2 4 3" xfId="9244" xr:uid="{00000000-0005-0000-0000-00001C240000}"/>
    <cellStyle name="Currency 2 9 4 2 5" xfId="9245" xr:uid="{00000000-0005-0000-0000-00001D240000}"/>
    <cellStyle name="Currency 2 9 4 2 5 2" xfId="9246" xr:uid="{00000000-0005-0000-0000-00001E240000}"/>
    <cellStyle name="Currency 2 9 4 2 5 2 2" xfId="9247" xr:uid="{00000000-0005-0000-0000-00001F240000}"/>
    <cellStyle name="Currency 2 9 4 2 5 3" xfId="9248" xr:uid="{00000000-0005-0000-0000-000020240000}"/>
    <cellStyle name="Currency 2 9 4 2 6" xfId="9249" xr:uid="{00000000-0005-0000-0000-000021240000}"/>
    <cellStyle name="Currency 2 9 4 2 6 2" xfId="9250" xr:uid="{00000000-0005-0000-0000-000022240000}"/>
    <cellStyle name="Currency 2 9 4 2 6 2 2" xfId="9251" xr:uid="{00000000-0005-0000-0000-000023240000}"/>
    <cellStyle name="Currency 2 9 4 2 6 3" xfId="9252" xr:uid="{00000000-0005-0000-0000-000024240000}"/>
    <cellStyle name="Currency 2 9 4 2 7" xfId="9253" xr:uid="{00000000-0005-0000-0000-000025240000}"/>
    <cellStyle name="Currency 2 9 4 2 7 2" xfId="9254" xr:uid="{00000000-0005-0000-0000-000026240000}"/>
    <cellStyle name="Currency 2 9 4 2 8" xfId="9255" xr:uid="{00000000-0005-0000-0000-000027240000}"/>
    <cellStyle name="Currency 2 9 4 2 8 2" xfId="9256" xr:uid="{00000000-0005-0000-0000-000028240000}"/>
    <cellStyle name="Currency 2 9 4 2 9" xfId="9257" xr:uid="{00000000-0005-0000-0000-000029240000}"/>
    <cellStyle name="Currency 2 9 4 3" xfId="9258" xr:uid="{00000000-0005-0000-0000-00002A240000}"/>
    <cellStyle name="Currency 2 9 4 4" xfId="9259" xr:uid="{00000000-0005-0000-0000-00002B240000}"/>
    <cellStyle name="Currency 2 9 4 4 2" xfId="9260" xr:uid="{00000000-0005-0000-0000-00002C240000}"/>
    <cellStyle name="Currency 2 9 4 4 2 2" xfId="9261" xr:uid="{00000000-0005-0000-0000-00002D240000}"/>
    <cellStyle name="Currency 2 9 4 4 3" xfId="9262" xr:uid="{00000000-0005-0000-0000-00002E240000}"/>
    <cellStyle name="Currency 2 9 4 5" xfId="9263" xr:uid="{00000000-0005-0000-0000-00002F240000}"/>
    <cellStyle name="Currency 2 9 4 5 2" xfId="9264" xr:uid="{00000000-0005-0000-0000-000030240000}"/>
    <cellStyle name="Currency 2 9 4 5 2 2" xfId="9265" xr:uid="{00000000-0005-0000-0000-000031240000}"/>
    <cellStyle name="Currency 2 9 4 5 3" xfId="9266" xr:uid="{00000000-0005-0000-0000-000032240000}"/>
    <cellStyle name="Currency 2 9 5" xfId="9267" xr:uid="{00000000-0005-0000-0000-000033240000}"/>
    <cellStyle name="Currency 2 9 5 2" xfId="9268" xr:uid="{00000000-0005-0000-0000-000034240000}"/>
    <cellStyle name="Currency 2 9 5 3" xfId="9269" xr:uid="{00000000-0005-0000-0000-000035240000}"/>
    <cellStyle name="Currency 2 9 5 3 2" xfId="9270" xr:uid="{00000000-0005-0000-0000-000036240000}"/>
    <cellStyle name="Currency 2 9 5 3 3" xfId="9271" xr:uid="{00000000-0005-0000-0000-000037240000}"/>
    <cellStyle name="Currency 2 9 5 4" xfId="9272" xr:uid="{00000000-0005-0000-0000-000038240000}"/>
    <cellStyle name="Currency 2 9 5 4 2" xfId="9273" xr:uid="{00000000-0005-0000-0000-000039240000}"/>
    <cellStyle name="Currency 2 9 5 4 2 2" xfId="9274" xr:uid="{00000000-0005-0000-0000-00003A240000}"/>
    <cellStyle name="Currency 2 9 5 4 3" xfId="9275" xr:uid="{00000000-0005-0000-0000-00003B240000}"/>
    <cellStyle name="Currency 2 9 5 5" xfId="9276" xr:uid="{00000000-0005-0000-0000-00003C240000}"/>
    <cellStyle name="Currency 2 9 5 5 2" xfId="9277" xr:uid="{00000000-0005-0000-0000-00003D240000}"/>
    <cellStyle name="Currency 2 9 5 5 2 2" xfId="9278" xr:uid="{00000000-0005-0000-0000-00003E240000}"/>
    <cellStyle name="Currency 2 9 5 5 3" xfId="9279" xr:uid="{00000000-0005-0000-0000-00003F240000}"/>
    <cellStyle name="Currency 2 9 5 6" xfId="9280" xr:uid="{00000000-0005-0000-0000-000040240000}"/>
    <cellStyle name="Currency 2 9 5 6 2" xfId="9281" xr:uid="{00000000-0005-0000-0000-000041240000}"/>
    <cellStyle name="Currency 2 9 5 6 2 2" xfId="9282" xr:uid="{00000000-0005-0000-0000-000042240000}"/>
    <cellStyle name="Currency 2 9 5 6 3" xfId="9283" xr:uid="{00000000-0005-0000-0000-000043240000}"/>
    <cellStyle name="Currency 2 9 5 7" xfId="9284" xr:uid="{00000000-0005-0000-0000-000044240000}"/>
    <cellStyle name="Currency 2 9 5 7 2" xfId="9285" xr:uid="{00000000-0005-0000-0000-000045240000}"/>
    <cellStyle name="Currency 2 9 5 8" xfId="9286" xr:uid="{00000000-0005-0000-0000-000046240000}"/>
    <cellStyle name="Currency 2 9 5 8 2" xfId="9287" xr:uid="{00000000-0005-0000-0000-000047240000}"/>
    <cellStyle name="Currency 2 9 5 9" xfId="9288" xr:uid="{00000000-0005-0000-0000-000048240000}"/>
    <cellStyle name="Currency 2 9 6" xfId="9289" xr:uid="{00000000-0005-0000-0000-000049240000}"/>
    <cellStyle name="Currency 2 9 6 2" xfId="9290" xr:uid="{00000000-0005-0000-0000-00004A240000}"/>
    <cellStyle name="Currency 2 9 6 3" xfId="9291" xr:uid="{00000000-0005-0000-0000-00004B240000}"/>
    <cellStyle name="Currency 2 9 7" xfId="9292" xr:uid="{00000000-0005-0000-0000-00004C240000}"/>
    <cellStyle name="Currency 2 9 8" xfId="9293" xr:uid="{00000000-0005-0000-0000-00004D240000}"/>
    <cellStyle name="Currency 2 9 8 2" xfId="9294" xr:uid="{00000000-0005-0000-0000-00004E240000}"/>
    <cellStyle name="Currency 2 9 8 2 2" xfId="9295" xr:uid="{00000000-0005-0000-0000-00004F240000}"/>
    <cellStyle name="Currency 2 9 8 3" xfId="9296" xr:uid="{00000000-0005-0000-0000-000050240000}"/>
    <cellStyle name="Currency 2 9 8 4" xfId="9297" xr:uid="{00000000-0005-0000-0000-000051240000}"/>
    <cellStyle name="Currency 2 9 9" xfId="9298" xr:uid="{00000000-0005-0000-0000-000052240000}"/>
    <cellStyle name="Currency 2 9 9 2" xfId="9299" xr:uid="{00000000-0005-0000-0000-000053240000}"/>
    <cellStyle name="Currency 2 9 9 2 2" xfId="9300" xr:uid="{00000000-0005-0000-0000-000054240000}"/>
    <cellStyle name="Currency 2 9 9 3" xfId="9301" xr:uid="{00000000-0005-0000-0000-000055240000}"/>
    <cellStyle name="Currency 3" xfId="9302" xr:uid="{00000000-0005-0000-0000-000056240000}"/>
    <cellStyle name="Currency 3 2" xfId="9303" xr:uid="{00000000-0005-0000-0000-000057240000}"/>
    <cellStyle name="Currency 3 2 2" xfId="9304" xr:uid="{00000000-0005-0000-0000-000058240000}"/>
    <cellStyle name="Currency 3 2 2 2" xfId="9305" xr:uid="{00000000-0005-0000-0000-000059240000}"/>
    <cellStyle name="Currency 3 2 2 2 2" xfId="9306" xr:uid="{00000000-0005-0000-0000-00005A240000}"/>
    <cellStyle name="Currency 3 2 2 2 2 2" xfId="9307" xr:uid="{00000000-0005-0000-0000-00005B240000}"/>
    <cellStyle name="Currency 3 2 2 2 2 3" xfId="9308" xr:uid="{00000000-0005-0000-0000-00005C240000}"/>
    <cellStyle name="Currency 3 2 2 2 3" xfId="9309" xr:uid="{00000000-0005-0000-0000-00005D240000}"/>
    <cellStyle name="Currency 3 2 2 2 4" xfId="9310" xr:uid="{00000000-0005-0000-0000-00005E240000}"/>
    <cellStyle name="Currency 3 2 2 3" xfId="9311" xr:uid="{00000000-0005-0000-0000-00005F240000}"/>
    <cellStyle name="Currency 3 2 2 3 2" xfId="9312" xr:uid="{00000000-0005-0000-0000-000060240000}"/>
    <cellStyle name="Currency 3 2 2 3 3" xfId="9313" xr:uid="{00000000-0005-0000-0000-000061240000}"/>
    <cellStyle name="Currency 3 2 2 4" xfId="9314" xr:uid="{00000000-0005-0000-0000-000062240000}"/>
    <cellStyle name="Currency 3 2 2 4 2" xfId="9315" xr:uid="{00000000-0005-0000-0000-000063240000}"/>
    <cellStyle name="Currency 3 2 2 4 3" xfId="9316" xr:uid="{00000000-0005-0000-0000-000064240000}"/>
    <cellStyle name="Currency 3 2 2 4 4" xfId="9317" xr:uid="{00000000-0005-0000-0000-000065240000}"/>
    <cellStyle name="Currency 3 2 3" xfId="9318" xr:uid="{00000000-0005-0000-0000-000066240000}"/>
    <cellStyle name="Currency 3 2 3 2" xfId="9319" xr:uid="{00000000-0005-0000-0000-000067240000}"/>
    <cellStyle name="Currency 3 2 3 2 2" xfId="9320" xr:uid="{00000000-0005-0000-0000-000068240000}"/>
    <cellStyle name="Currency 3 2 3 2 2 2" xfId="9321" xr:uid="{00000000-0005-0000-0000-000069240000}"/>
    <cellStyle name="Currency 3 2 3 2 2 3" xfId="9322" xr:uid="{00000000-0005-0000-0000-00006A240000}"/>
    <cellStyle name="Currency 3 2 3 2 3" xfId="9323" xr:uid="{00000000-0005-0000-0000-00006B240000}"/>
    <cellStyle name="Currency 3 2 3 3" xfId="9324" xr:uid="{00000000-0005-0000-0000-00006C240000}"/>
    <cellStyle name="Currency 3 2 3 3 2" xfId="9325" xr:uid="{00000000-0005-0000-0000-00006D240000}"/>
    <cellStyle name="Currency 3 2 3 3 2 2" xfId="9326" xr:uid="{00000000-0005-0000-0000-00006E240000}"/>
    <cellStyle name="Currency 3 2 3 3 2 3" xfId="9327" xr:uid="{00000000-0005-0000-0000-00006F240000}"/>
    <cellStyle name="Currency 3 2 3 3 3" xfId="9328" xr:uid="{00000000-0005-0000-0000-000070240000}"/>
    <cellStyle name="Currency 3 2 3 3 3 2" xfId="9329" xr:uid="{00000000-0005-0000-0000-000071240000}"/>
    <cellStyle name="Currency 3 2 3 3 3 3" xfId="9330" xr:uid="{00000000-0005-0000-0000-000072240000}"/>
    <cellStyle name="Currency 3 2 3 3 4" xfId="9331" xr:uid="{00000000-0005-0000-0000-000073240000}"/>
    <cellStyle name="Currency 3 2 3 4" xfId="9332" xr:uid="{00000000-0005-0000-0000-000074240000}"/>
    <cellStyle name="Currency 3 2 3 4 2" xfId="9333" xr:uid="{00000000-0005-0000-0000-000075240000}"/>
    <cellStyle name="Currency 3 2 3 4 3" xfId="9334" xr:uid="{00000000-0005-0000-0000-000076240000}"/>
    <cellStyle name="Currency 3 2 3 5" xfId="9335" xr:uid="{00000000-0005-0000-0000-000077240000}"/>
    <cellStyle name="Currency 3 2 3 6" xfId="9336" xr:uid="{00000000-0005-0000-0000-000078240000}"/>
    <cellStyle name="Currency 3 2 3 7" xfId="9337" xr:uid="{00000000-0005-0000-0000-000079240000}"/>
    <cellStyle name="Currency 3 2 4" xfId="9338" xr:uid="{00000000-0005-0000-0000-00007A240000}"/>
    <cellStyle name="Currency 3 2 4 2" xfId="9339" xr:uid="{00000000-0005-0000-0000-00007B240000}"/>
    <cellStyle name="Currency 3 2 4 3" xfId="9340" xr:uid="{00000000-0005-0000-0000-00007C240000}"/>
    <cellStyle name="Currency 3 2 4 4" xfId="9341" xr:uid="{00000000-0005-0000-0000-00007D240000}"/>
    <cellStyle name="Currency 3 2 5" xfId="9342" xr:uid="{00000000-0005-0000-0000-00007E240000}"/>
    <cellStyle name="Currency 3 2 5 2" xfId="9343" xr:uid="{00000000-0005-0000-0000-00007F240000}"/>
    <cellStyle name="Currency 3 2 5 3" xfId="9344" xr:uid="{00000000-0005-0000-0000-000080240000}"/>
    <cellStyle name="Currency 3 2 5 4" xfId="9345" xr:uid="{00000000-0005-0000-0000-000081240000}"/>
    <cellStyle name="Currency 3 2 6" xfId="9346" xr:uid="{00000000-0005-0000-0000-000082240000}"/>
    <cellStyle name="Currency 3 2 7" xfId="9347" xr:uid="{00000000-0005-0000-0000-000083240000}"/>
    <cellStyle name="Currency 3 2 8" xfId="9348" xr:uid="{00000000-0005-0000-0000-000084240000}"/>
    <cellStyle name="Currency 3 3" xfId="9349" xr:uid="{00000000-0005-0000-0000-000085240000}"/>
    <cellStyle name="Currency 3 3 2" xfId="9350" xr:uid="{00000000-0005-0000-0000-000086240000}"/>
    <cellStyle name="Currency 3 4" xfId="9351" xr:uid="{00000000-0005-0000-0000-000087240000}"/>
    <cellStyle name="Currency 4" xfId="9352" xr:uid="{00000000-0005-0000-0000-000088240000}"/>
    <cellStyle name="Currency 4 2" xfId="9353" xr:uid="{00000000-0005-0000-0000-000089240000}"/>
    <cellStyle name="Currency 4 2 2" xfId="9354" xr:uid="{00000000-0005-0000-0000-00008A240000}"/>
    <cellStyle name="Currency 4 3" xfId="9355" xr:uid="{00000000-0005-0000-0000-00008B240000}"/>
    <cellStyle name="Currency 5" xfId="9356" xr:uid="{00000000-0005-0000-0000-00008C240000}"/>
    <cellStyle name="Currency 5 2" xfId="9357" xr:uid="{00000000-0005-0000-0000-00008D240000}"/>
    <cellStyle name="Currency 6" xfId="9358" xr:uid="{00000000-0005-0000-0000-00008E240000}"/>
    <cellStyle name="Currency 6 2" xfId="9359" xr:uid="{00000000-0005-0000-0000-00008F240000}"/>
    <cellStyle name="Currency 6 2 2" xfId="9360" xr:uid="{00000000-0005-0000-0000-000090240000}"/>
    <cellStyle name="Currency 6 3" xfId="9361" xr:uid="{00000000-0005-0000-0000-000091240000}"/>
    <cellStyle name="Currency 7" xfId="9362" xr:uid="{00000000-0005-0000-0000-000092240000}"/>
    <cellStyle name="Currency 7 2" xfId="9363" xr:uid="{00000000-0005-0000-0000-000093240000}"/>
    <cellStyle name="Currency 7 2 2" xfId="9364" xr:uid="{00000000-0005-0000-0000-000094240000}"/>
    <cellStyle name="Currency 7 2 2 2" xfId="9365" xr:uid="{00000000-0005-0000-0000-000095240000}"/>
    <cellStyle name="Currency 7 2 2 2 2" xfId="9366" xr:uid="{00000000-0005-0000-0000-000096240000}"/>
    <cellStyle name="Currency 7 2 2 2 3" xfId="9367" xr:uid="{00000000-0005-0000-0000-000097240000}"/>
    <cellStyle name="Currency 7 2 2 3" xfId="9368" xr:uid="{00000000-0005-0000-0000-000098240000}"/>
    <cellStyle name="Currency 7 2 2 4" xfId="9369" xr:uid="{00000000-0005-0000-0000-000099240000}"/>
    <cellStyle name="Currency 7 2 3" xfId="9370" xr:uid="{00000000-0005-0000-0000-00009A240000}"/>
    <cellStyle name="Currency 7 2 3 2" xfId="9371" xr:uid="{00000000-0005-0000-0000-00009B240000}"/>
    <cellStyle name="Currency 7 2 3 3" xfId="9372" xr:uid="{00000000-0005-0000-0000-00009C240000}"/>
    <cellStyle name="Currency 7 2 4" xfId="9373" xr:uid="{00000000-0005-0000-0000-00009D240000}"/>
    <cellStyle name="Currency 7 2 5" xfId="9374" xr:uid="{00000000-0005-0000-0000-00009E240000}"/>
    <cellStyle name="Currency 7 3" xfId="9375" xr:uid="{00000000-0005-0000-0000-00009F240000}"/>
    <cellStyle name="Currency 7 3 2" xfId="9376" xr:uid="{00000000-0005-0000-0000-0000A0240000}"/>
    <cellStyle name="Currency 7 3 3" xfId="9377" xr:uid="{00000000-0005-0000-0000-0000A1240000}"/>
    <cellStyle name="Currency 7 4" xfId="9378" xr:uid="{00000000-0005-0000-0000-0000A2240000}"/>
    <cellStyle name="Currency 7 5" xfId="9379" xr:uid="{00000000-0005-0000-0000-0000A3240000}"/>
    <cellStyle name="Currency 8" xfId="9380" xr:uid="{00000000-0005-0000-0000-0000A4240000}"/>
    <cellStyle name="Currency 8 2" xfId="9381" xr:uid="{00000000-0005-0000-0000-0000A5240000}"/>
    <cellStyle name="Currency 8 2 2" xfId="9382" xr:uid="{00000000-0005-0000-0000-0000A6240000}"/>
    <cellStyle name="Currency 8 3" xfId="9383" xr:uid="{00000000-0005-0000-0000-0000A7240000}"/>
    <cellStyle name="Currency 9" xfId="9384" xr:uid="{00000000-0005-0000-0000-0000A8240000}"/>
    <cellStyle name="Currency 9 2" xfId="9385" xr:uid="{00000000-0005-0000-0000-0000A9240000}"/>
    <cellStyle name="Currency 9 2 2" xfId="9386" xr:uid="{00000000-0005-0000-0000-0000AA240000}"/>
    <cellStyle name="Currency 9 2 3" xfId="9387" xr:uid="{00000000-0005-0000-0000-0000AB240000}"/>
    <cellStyle name="Currency 9 3" xfId="9388" xr:uid="{00000000-0005-0000-0000-0000AC240000}"/>
    <cellStyle name="Currency 9 4" xfId="9389" xr:uid="{00000000-0005-0000-0000-0000AD240000}"/>
    <cellStyle name="Explanatory Text 2" xfId="9390" xr:uid="{00000000-0005-0000-0000-0000AE240000}"/>
    <cellStyle name="Good 2" xfId="9391" xr:uid="{00000000-0005-0000-0000-0000AF240000}"/>
    <cellStyle name="hl tb" xfId="9392" xr:uid="{00000000-0005-0000-0000-0000B0240000}"/>
    <cellStyle name="hl tb 2" xfId="9393" xr:uid="{00000000-0005-0000-0000-0000B1240000}"/>
    <cellStyle name="hl tl" xfId="9394" xr:uid="{00000000-0005-0000-0000-0000B2240000}"/>
    <cellStyle name="hl tl 2" xfId="9395" xr:uid="{00000000-0005-0000-0000-0000B3240000}"/>
    <cellStyle name="Hyperlink" xfId="25687" builtinId="8"/>
    <cellStyle name="Input 2" xfId="9396" xr:uid="{00000000-0005-0000-0000-0000B4240000}"/>
    <cellStyle name="Linked Cell 2" xfId="9397" xr:uid="{00000000-0005-0000-0000-0000B5240000}"/>
    <cellStyle name="Milliers 2" xfId="9398" xr:uid="{00000000-0005-0000-0000-0000B6240000}"/>
    <cellStyle name="Milliers 2 2" xfId="9399" xr:uid="{00000000-0005-0000-0000-0000B7240000}"/>
    <cellStyle name="Milliers 2 2 2" xfId="9400" xr:uid="{00000000-0005-0000-0000-0000B8240000}"/>
    <cellStyle name="Milliers 2 3" xfId="9401" xr:uid="{00000000-0005-0000-0000-0000B9240000}"/>
    <cellStyle name="Neutral 2" xfId="9402" xr:uid="{00000000-0005-0000-0000-0000BA240000}"/>
    <cellStyle name="Normal" xfId="0" builtinId="0"/>
    <cellStyle name="Normal 10" xfId="9403" xr:uid="{00000000-0005-0000-0000-0000BC240000}"/>
    <cellStyle name="Normal 10 2" xfId="9404" xr:uid="{00000000-0005-0000-0000-0000BD240000}"/>
    <cellStyle name="Normal 10 4" xfId="9405" xr:uid="{00000000-0005-0000-0000-0000BE240000}"/>
    <cellStyle name="Normal 100" xfId="9406" xr:uid="{00000000-0005-0000-0000-0000BF240000}"/>
    <cellStyle name="Normal 100 2" xfId="9407" xr:uid="{00000000-0005-0000-0000-0000C0240000}"/>
    <cellStyle name="Normal 100 2 2" xfId="9408" xr:uid="{00000000-0005-0000-0000-0000C1240000}"/>
    <cellStyle name="Normal 100 3" xfId="9409" xr:uid="{00000000-0005-0000-0000-0000C2240000}"/>
    <cellStyle name="Normal 101" xfId="9410" xr:uid="{00000000-0005-0000-0000-0000C3240000}"/>
    <cellStyle name="Normal 101 2" xfId="9411" xr:uid="{00000000-0005-0000-0000-0000C4240000}"/>
    <cellStyle name="Normal 101 2 2" xfId="9412" xr:uid="{00000000-0005-0000-0000-0000C5240000}"/>
    <cellStyle name="Normal 101 3" xfId="9413" xr:uid="{00000000-0005-0000-0000-0000C6240000}"/>
    <cellStyle name="Normal 102" xfId="9414" xr:uid="{00000000-0005-0000-0000-0000C7240000}"/>
    <cellStyle name="Normal 102 2" xfId="9415" xr:uid="{00000000-0005-0000-0000-0000C8240000}"/>
    <cellStyle name="Normal 103" xfId="9416" xr:uid="{00000000-0005-0000-0000-0000C9240000}"/>
    <cellStyle name="Normal 103 2" xfId="9417" xr:uid="{00000000-0005-0000-0000-0000CA240000}"/>
    <cellStyle name="Normal 104" xfId="9418" xr:uid="{00000000-0005-0000-0000-0000CB240000}"/>
    <cellStyle name="Normal 105" xfId="9419" xr:uid="{00000000-0005-0000-0000-0000CC240000}"/>
    <cellStyle name="Normal 106" xfId="9420" xr:uid="{00000000-0005-0000-0000-0000CD240000}"/>
    <cellStyle name="Normal 107" xfId="9421" xr:uid="{00000000-0005-0000-0000-0000CE240000}"/>
    <cellStyle name="Normal 11" xfId="9422" xr:uid="{00000000-0005-0000-0000-0000CF240000}"/>
    <cellStyle name="Normal 11 2" xfId="9423" xr:uid="{00000000-0005-0000-0000-0000D0240000}"/>
    <cellStyle name="Normal 12" xfId="9424" xr:uid="{00000000-0005-0000-0000-0000D1240000}"/>
    <cellStyle name="Normal 13" xfId="9425" xr:uid="{00000000-0005-0000-0000-0000D2240000}"/>
    <cellStyle name="Normal 14" xfId="9426" xr:uid="{00000000-0005-0000-0000-0000D3240000}"/>
    <cellStyle name="Normal 15" xfId="9427" xr:uid="{00000000-0005-0000-0000-0000D4240000}"/>
    <cellStyle name="Normal 15 10" xfId="9428" xr:uid="{00000000-0005-0000-0000-0000D5240000}"/>
    <cellStyle name="Normal 15 10 2" xfId="9429" xr:uid="{00000000-0005-0000-0000-0000D6240000}"/>
    <cellStyle name="Normal 15 10 2 2" xfId="9430" xr:uid="{00000000-0005-0000-0000-0000D7240000}"/>
    <cellStyle name="Normal 15 10 2 2 2" xfId="9431" xr:uid="{00000000-0005-0000-0000-0000D8240000}"/>
    <cellStyle name="Normal 15 10 2 3" xfId="9432" xr:uid="{00000000-0005-0000-0000-0000D9240000}"/>
    <cellStyle name="Normal 15 10 3" xfId="9433" xr:uid="{00000000-0005-0000-0000-0000DA240000}"/>
    <cellStyle name="Normal 15 10 3 2" xfId="9434" xr:uid="{00000000-0005-0000-0000-0000DB240000}"/>
    <cellStyle name="Normal 15 10 3 2 2" xfId="9435" xr:uid="{00000000-0005-0000-0000-0000DC240000}"/>
    <cellStyle name="Normal 15 10 3 3" xfId="9436" xr:uid="{00000000-0005-0000-0000-0000DD240000}"/>
    <cellStyle name="Normal 15 10 4" xfId="9437" xr:uid="{00000000-0005-0000-0000-0000DE240000}"/>
    <cellStyle name="Normal 15 10 4 2" xfId="9438" xr:uid="{00000000-0005-0000-0000-0000DF240000}"/>
    <cellStyle name="Normal 15 10 4 2 2" xfId="9439" xr:uid="{00000000-0005-0000-0000-0000E0240000}"/>
    <cellStyle name="Normal 15 10 4 3" xfId="9440" xr:uid="{00000000-0005-0000-0000-0000E1240000}"/>
    <cellStyle name="Normal 15 10 5" xfId="9441" xr:uid="{00000000-0005-0000-0000-0000E2240000}"/>
    <cellStyle name="Normal 15 10 5 2" xfId="9442" xr:uid="{00000000-0005-0000-0000-0000E3240000}"/>
    <cellStyle name="Normal 15 10 6" xfId="9443" xr:uid="{00000000-0005-0000-0000-0000E4240000}"/>
    <cellStyle name="Normal 15 10 6 2" xfId="9444" xr:uid="{00000000-0005-0000-0000-0000E5240000}"/>
    <cellStyle name="Normal 15 10 7" xfId="9445" xr:uid="{00000000-0005-0000-0000-0000E6240000}"/>
    <cellStyle name="Normal 15 11" xfId="9446" xr:uid="{00000000-0005-0000-0000-0000E7240000}"/>
    <cellStyle name="Normal 15 11 2" xfId="9447" xr:uid="{00000000-0005-0000-0000-0000E8240000}"/>
    <cellStyle name="Normal 15 11 2 2" xfId="9448" xr:uid="{00000000-0005-0000-0000-0000E9240000}"/>
    <cellStyle name="Normal 15 11 3" xfId="9449" xr:uid="{00000000-0005-0000-0000-0000EA240000}"/>
    <cellStyle name="Normal 15 12" xfId="9450" xr:uid="{00000000-0005-0000-0000-0000EB240000}"/>
    <cellStyle name="Normal 15 12 2" xfId="9451" xr:uid="{00000000-0005-0000-0000-0000EC240000}"/>
    <cellStyle name="Normal 15 12 2 2" xfId="9452" xr:uid="{00000000-0005-0000-0000-0000ED240000}"/>
    <cellStyle name="Normal 15 12 3" xfId="9453" xr:uid="{00000000-0005-0000-0000-0000EE240000}"/>
    <cellStyle name="Normal 15 13" xfId="9454" xr:uid="{00000000-0005-0000-0000-0000EF240000}"/>
    <cellStyle name="Normal 15 13 2" xfId="9455" xr:uid="{00000000-0005-0000-0000-0000F0240000}"/>
    <cellStyle name="Normal 15 13 2 2" xfId="9456" xr:uid="{00000000-0005-0000-0000-0000F1240000}"/>
    <cellStyle name="Normal 15 13 3" xfId="9457" xr:uid="{00000000-0005-0000-0000-0000F2240000}"/>
    <cellStyle name="Normal 15 14" xfId="9458" xr:uid="{00000000-0005-0000-0000-0000F3240000}"/>
    <cellStyle name="Normal 15 14 2" xfId="9459" xr:uid="{00000000-0005-0000-0000-0000F4240000}"/>
    <cellStyle name="Normal 15 15" xfId="9460" xr:uid="{00000000-0005-0000-0000-0000F5240000}"/>
    <cellStyle name="Normal 15 15 2" xfId="9461" xr:uid="{00000000-0005-0000-0000-0000F6240000}"/>
    <cellStyle name="Normal 15 16" xfId="9462" xr:uid="{00000000-0005-0000-0000-0000F7240000}"/>
    <cellStyle name="Normal 15 2" xfId="9463" xr:uid="{00000000-0005-0000-0000-0000F8240000}"/>
    <cellStyle name="Normal 15 2 10" xfId="9464" xr:uid="{00000000-0005-0000-0000-0000F9240000}"/>
    <cellStyle name="Normal 15 2 10 2" xfId="9465" xr:uid="{00000000-0005-0000-0000-0000FA240000}"/>
    <cellStyle name="Normal 15 2 10 2 2" xfId="9466" xr:uid="{00000000-0005-0000-0000-0000FB240000}"/>
    <cellStyle name="Normal 15 2 10 3" xfId="9467" xr:uid="{00000000-0005-0000-0000-0000FC240000}"/>
    <cellStyle name="Normal 15 2 11" xfId="9468" xr:uid="{00000000-0005-0000-0000-0000FD240000}"/>
    <cellStyle name="Normal 15 2 11 2" xfId="9469" xr:uid="{00000000-0005-0000-0000-0000FE240000}"/>
    <cellStyle name="Normal 15 2 11 2 2" xfId="9470" xr:uid="{00000000-0005-0000-0000-0000FF240000}"/>
    <cellStyle name="Normal 15 2 11 3" xfId="9471" xr:uid="{00000000-0005-0000-0000-000000250000}"/>
    <cellStyle name="Normal 15 2 12" xfId="9472" xr:uid="{00000000-0005-0000-0000-000001250000}"/>
    <cellStyle name="Normal 15 2 12 2" xfId="9473" xr:uid="{00000000-0005-0000-0000-000002250000}"/>
    <cellStyle name="Normal 15 2 13" xfId="9474" xr:uid="{00000000-0005-0000-0000-000003250000}"/>
    <cellStyle name="Normal 15 2 13 2" xfId="9475" xr:uid="{00000000-0005-0000-0000-000004250000}"/>
    <cellStyle name="Normal 15 2 14" xfId="9476" xr:uid="{00000000-0005-0000-0000-000005250000}"/>
    <cellStyle name="Normal 15 2 2" xfId="9477" xr:uid="{00000000-0005-0000-0000-000006250000}"/>
    <cellStyle name="Normal 15 2 2 10" xfId="9478" xr:uid="{00000000-0005-0000-0000-000007250000}"/>
    <cellStyle name="Normal 15 2 2 10 2" xfId="9479" xr:uid="{00000000-0005-0000-0000-000008250000}"/>
    <cellStyle name="Normal 15 2 2 11" xfId="9480" xr:uid="{00000000-0005-0000-0000-000009250000}"/>
    <cellStyle name="Normal 15 2 2 11 2" xfId="9481" xr:uid="{00000000-0005-0000-0000-00000A250000}"/>
    <cellStyle name="Normal 15 2 2 12" xfId="9482" xr:uid="{00000000-0005-0000-0000-00000B250000}"/>
    <cellStyle name="Normal 15 2 2 2" xfId="9483" xr:uid="{00000000-0005-0000-0000-00000C250000}"/>
    <cellStyle name="Normal 15 2 2 2 10" xfId="9484" xr:uid="{00000000-0005-0000-0000-00000D250000}"/>
    <cellStyle name="Normal 15 2 2 2 2" xfId="9485" xr:uid="{00000000-0005-0000-0000-00000E250000}"/>
    <cellStyle name="Normal 15 2 2 2 2 2" xfId="9486" xr:uid="{00000000-0005-0000-0000-00000F250000}"/>
    <cellStyle name="Normal 15 2 2 2 2 2 2" xfId="9487" xr:uid="{00000000-0005-0000-0000-000010250000}"/>
    <cellStyle name="Normal 15 2 2 2 2 2 2 2" xfId="9488" xr:uid="{00000000-0005-0000-0000-000011250000}"/>
    <cellStyle name="Normal 15 2 2 2 2 2 2 2 2" xfId="9489" xr:uid="{00000000-0005-0000-0000-000012250000}"/>
    <cellStyle name="Normal 15 2 2 2 2 2 2 3" xfId="9490" xr:uid="{00000000-0005-0000-0000-000013250000}"/>
    <cellStyle name="Normal 15 2 2 2 2 2 3" xfId="9491" xr:uid="{00000000-0005-0000-0000-000014250000}"/>
    <cellStyle name="Normal 15 2 2 2 2 2 3 2" xfId="9492" xr:uid="{00000000-0005-0000-0000-000015250000}"/>
    <cellStyle name="Normal 15 2 2 2 2 2 3 2 2" xfId="9493" xr:uid="{00000000-0005-0000-0000-000016250000}"/>
    <cellStyle name="Normal 15 2 2 2 2 2 3 3" xfId="9494" xr:uid="{00000000-0005-0000-0000-000017250000}"/>
    <cellStyle name="Normal 15 2 2 2 2 2 4" xfId="9495" xr:uid="{00000000-0005-0000-0000-000018250000}"/>
    <cellStyle name="Normal 15 2 2 2 2 2 4 2" xfId="9496" xr:uid="{00000000-0005-0000-0000-000019250000}"/>
    <cellStyle name="Normal 15 2 2 2 2 2 4 2 2" xfId="9497" xr:uid="{00000000-0005-0000-0000-00001A250000}"/>
    <cellStyle name="Normal 15 2 2 2 2 2 4 3" xfId="9498" xr:uid="{00000000-0005-0000-0000-00001B250000}"/>
    <cellStyle name="Normal 15 2 2 2 2 2 5" xfId="9499" xr:uid="{00000000-0005-0000-0000-00001C250000}"/>
    <cellStyle name="Normal 15 2 2 2 2 2 5 2" xfId="9500" xr:uid="{00000000-0005-0000-0000-00001D250000}"/>
    <cellStyle name="Normal 15 2 2 2 2 2 6" xfId="9501" xr:uid="{00000000-0005-0000-0000-00001E250000}"/>
    <cellStyle name="Normal 15 2 2 2 2 2 6 2" xfId="9502" xr:uid="{00000000-0005-0000-0000-00001F250000}"/>
    <cellStyle name="Normal 15 2 2 2 2 2 7" xfId="9503" xr:uid="{00000000-0005-0000-0000-000020250000}"/>
    <cellStyle name="Normal 15 2 2 2 2 3" xfId="9504" xr:uid="{00000000-0005-0000-0000-000021250000}"/>
    <cellStyle name="Normal 15 2 2 2 2 3 2" xfId="9505" xr:uid="{00000000-0005-0000-0000-000022250000}"/>
    <cellStyle name="Normal 15 2 2 2 2 3 2 2" xfId="9506" xr:uid="{00000000-0005-0000-0000-000023250000}"/>
    <cellStyle name="Normal 15 2 2 2 2 3 2 2 2" xfId="9507" xr:uid="{00000000-0005-0000-0000-000024250000}"/>
    <cellStyle name="Normal 15 2 2 2 2 3 2 3" xfId="9508" xr:uid="{00000000-0005-0000-0000-000025250000}"/>
    <cellStyle name="Normal 15 2 2 2 2 3 3" xfId="9509" xr:uid="{00000000-0005-0000-0000-000026250000}"/>
    <cellStyle name="Normal 15 2 2 2 2 3 3 2" xfId="9510" xr:uid="{00000000-0005-0000-0000-000027250000}"/>
    <cellStyle name="Normal 15 2 2 2 2 3 3 2 2" xfId="9511" xr:uid="{00000000-0005-0000-0000-000028250000}"/>
    <cellStyle name="Normal 15 2 2 2 2 3 3 3" xfId="9512" xr:uid="{00000000-0005-0000-0000-000029250000}"/>
    <cellStyle name="Normal 15 2 2 2 2 3 4" xfId="9513" xr:uid="{00000000-0005-0000-0000-00002A250000}"/>
    <cellStyle name="Normal 15 2 2 2 2 3 4 2" xfId="9514" xr:uid="{00000000-0005-0000-0000-00002B250000}"/>
    <cellStyle name="Normal 15 2 2 2 2 3 4 2 2" xfId="9515" xr:uid="{00000000-0005-0000-0000-00002C250000}"/>
    <cellStyle name="Normal 15 2 2 2 2 3 4 3" xfId="9516" xr:uid="{00000000-0005-0000-0000-00002D250000}"/>
    <cellStyle name="Normal 15 2 2 2 2 3 5" xfId="9517" xr:uid="{00000000-0005-0000-0000-00002E250000}"/>
    <cellStyle name="Normal 15 2 2 2 2 3 5 2" xfId="9518" xr:uid="{00000000-0005-0000-0000-00002F250000}"/>
    <cellStyle name="Normal 15 2 2 2 2 3 6" xfId="9519" xr:uid="{00000000-0005-0000-0000-000030250000}"/>
    <cellStyle name="Normal 15 2 2 2 2 3 6 2" xfId="9520" xr:uid="{00000000-0005-0000-0000-000031250000}"/>
    <cellStyle name="Normal 15 2 2 2 2 3 7" xfId="9521" xr:uid="{00000000-0005-0000-0000-000032250000}"/>
    <cellStyle name="Normal 15 2 2 2 2 4" xfId="9522" xr:uid="{00000000-0005-0000-0000-000033250000}"/>
    <cellStyle name="Normal 15 2 2 2 2 4 2" xfId="9523" xr:uid="{00000000-0005-0000-0000-000034250000}"/>
    <cellStyle name="Normal 15 2 2 2 2 4 2 2" xfId="9524" xr:uid="{00000000-0005-0000-0000-000035250000}"/>
    <cellStyle name="Normal 15 2 2 2 2 4 3" xfId="9525" xr:uid="{00000000-0005-0000-0000-000036250000}"/>
    <cellStyle name="Normal 15 2 2 2 2 5" xfId="9526" xr:uid="{00000000-0005-0000-0000-000037250000}"/>
    <cellStyle name="Normal 15 2 2 2 2 5 2" xfId="9527" xr:uid="{00000000-0005-0000-0000-000038250000}"/>
    <cellStyle name="Normal 15 2 2 2 2 5 2 2" xfId="9528" xr:uid="{00000000-0005-0000-0000-000039250000}"/>
    <cellStyle name="Normal 15 2 2 2 2 5 3" xfId="9529" xr:uid="{00000000-0005-0000-0000-00003A250000}"/>
    <cellStyle name="Normal 15 2 2 2 2 6" xfId="9530" xr:uid="{00000000-0005-0000-0000-00003B250000}"/>
    <cellStyle name="Normal 15 2 2 2 2 6 2" xfId="9531" xr:uid="{00000000-0005-0000-0000-00003C250000}"/>
    <cellStyle name="Normal 15 2 2 2 2 6 2 2" xfId="9532" xr:uid="{00000000-0005-0000-0000-00003D250000}"/>
    <cellStyle name="Normal 15 2 2 2 2 6 3" xfId="9533" xr:uid="{00000000-0005-0000-0000-00003E250000}"/>
    <cellStyle name="Normal 15 2 2 2 2 7" xfId="9534" xr:uid="{00000000-0005-0000-0000-00003F250000}"/>
    <cellStyle name="Normal 15 2 2 2 2 7 2" xfId="9535" xr:uid="{00000000-0005-0000-0000-000040250000}"/>
    <cellStyle name="Normal 15 2 2 2 2 8" xfId="9536" xr:uid="{00000000-0005-0000-0000-000041250000}"/>
    <cellStyle name="Normal 15 2 2 2 2 8 2" xfId="9537" xr:uid="{00000000-0005-0000-0000-000042250000}"/>
    <cellStyle name="Normal 15 2 2 2 2 9" xfId="9538" xr:uid="{00000000-0005-0000-0000-000043250000}"/>
    <cellStyle name="Normal 15 2 2 2 3" xfId="9539" xr:uid="{00000000-0005-0000-0000-000044250000}"/>
    <cellStyle name="Normal 15 2 2 2 3 2" xfId="9540" xr:uid="{00000000-0005-0000-0000-000045250000}"/>
    <cellStyle name="Normal 15 2 2 2 3 2 2" xfId="9541" xr:uid="{00000000-0005-0000-0000-000046250000}"/>
    <cellStyle name="Normal 15 2 2 2 3 2 2 2" xfId="9542" xr:uid="{00000000-0005-0000-0000-000047250000}"/>
    <cellStyle name="Normal 15 2 2 2 3 2 3" xfId="9543" xr:uid="{00000000-0005-0000-0000-000048250000}"/>
    <cellStyle name="Normal 15 2 2 2 3 3" xfId="9544" xr:uid="{00000000-0005-0000-0000-000049250000}"/>
    <cellStyle name="Normal 15 2 2 2 3 3 2" xfId="9545" xr:uid="{00000000-0005-0000-0000-00004A250000}"/>
    <cellStyle name="Normal 15 2 2 2 3 3 2 2" xfId="9546" xr:uid="{00000000-0005-0000-0000-00004B250000}"/>
    <cellStyle name="Normal 15 2 2 2 3 3 3" xfId="9547" xr:uid="{00000000-0005-0000-0000-00004C250000}"/>
    <cellStyle name="Normal 15 2 2 2 3 4" xfId="9548" xr:uid="{00000000-0005-0000-0000-00004D250000}"/>
    <cellStyle name="Normal 15 2 2 2 3 4 2" xfId="9549" xr:uid="{00000000-0005-0000-0000-00004E250000}"/>
    <cellStyle name="Normal 15 2 2 2 3 4 2 2" xfId="9550" xr:uid="{00000000-0005-0000-0000-00004F250000}"/>
    <cellStyle name="Normal 15 2 2 2 3 4 3" xfId="9551" xr:uid="{00000000-0005-0000-0000-000050250000}"/>
    <cellStyle name="Normal 15 2 2 2 3 5" xfId="9552" xr:uid="{00000000-0005-0000-0000-000051250000}"/>
    <cellStyle name="Normal 15 2 2 2 3 5 2" xfId="9553" xr:uid="{00000000-0005-0000-0000-000052250000}"/>
    <cellStyle name="Normal 15 2 2 2 3 6" xfId="9554" xr:uid="{00000000-0005-0000-0000-000053250000}"/>
    <cellStyle name="Normal 15 2 2 2 3 6 2" xfId="9555" xr:uid="{00000000-0005-0000-0000-000054250000}"/>
    <cellStyle name="Normal 15 2 2 2 3 7" xfId="9556" xr:uid="{00000000-0005-0000-0000-000055250000}"/>
    <cellStyle name="Normal 15 2 2 2 4" xfId="9557" xr:uid="{00000000-0005-0000-0000-000056250000}"/>
    <cellStyle name="Normal 15 2 2 2 4 2" xfId="9558" xr:uid="{00000000-0005-0000-0000-000057250000}"/>
    <cellStyle name="Normal 15 2 2 2 4 2 2" xfId="9559" xr:uid="{00000000-0005-0000-0000-000058250000}"/>
    <cellStyle name="Normal 15 2 2 2 4 2 2 2" xfId="9560" xr:uid="{00000000-0005-0000-0000-000059250000}"/>
    <cellStyle name="Normal 15 2 2 2 4 2 3" xfId="9561" xr:uid="{00000000-0005-0000-0000-00005A250000}"/>
    <cellStyle name="Normal 15 2 2 2 4 3" xfId="9562" xr:uid="{00000000-0005-0000-0000-00005B250000}"/>
    <cellStyle name="Normal 15 2 2 2 4 3 2" xfId="9563" xr:uid="{00000000-0005-0000-0000-00005C250000}"/>
    <cellStyle name="Normal 15 2 2 2 4 3 2 2" xfId="9564" xr:uid="{00000000-0005-0000-0000-00005D250000}"/>
    <cellStyle name="Normal 15 2 2 2 4 3 3" xfId="9565" xr:uid="{00000000-0005-0000-0000-00005E250000}"/>
    <cellStyle name="Normal 15 2 2 2 4 4" xfId="9566" xr:uid="{00000000-0005-0000-0000-00005F250000}"/>
    <cellStyle name="Normal 15 2 2 2 4 4 2" xfId="9567" xr:uid="{00000000-0005-0000-0000-000060250000}"/>
    <cellStyle name="Normal 15 2 2 2 4 4 2 2" xfId="9568" xr:uid="{00000000-0005-0000-0000-000061250000}"/>
    <cellStyle name="Normal 15 2 2 2 4 4 3" xfId="9569" xr:uid="{00000000-0005-0000-0000-000062250000}"/>
    <cellStyle name="Normal 15 2 2 2 4 5" xfId="9570" xr:uid="{00000000-0005-0000-0000-000063250000}"/>
    <cellStyle name="Normal 15 2 2 2 4 5 2" xfId="9571" xr:uid="{00000000-0005-0000-0000-000064250000}"/>
    <cellStyle name="Normal 15 2 2 2 4 6" xfId="9572" xr:uid="{00000000-0005-0000-0000-000065250000}"/>
    <cellStyle name="Normal 15 2 2 2 4 6 2" xfId="9573" xr:uid="{00000000-0005-0000-0000-000066250000}"/>
    <cellStyle name="Normal 15 2 2 2 4 7" xfId="9574" xr:uid="{00000000-0005-0000-0000-000067250000}"/>
    <cellStyle name="Normal 15 2 2 2 5" xfId="9575" xr:uid="{00000000-0005-0000-0000-000068250000}"/>
    <cellStyle name="Normal 15 2 2 2 5 2" xfId="9576" xr:uid="{00000000-0005-0000-0000-000069250000}"/>
    <cellStyle name="Normal 15 2 2 2 5 2 2" xfId="9577" xr:uid="{00000000-0005-0000-0000-00006A250000}"/>
    <cellStyle name="Normal 15 2 2 2 5 3" xfId="9578" xr:uid="{00000000-0005-0000-0000-00006B250000}"/>
    <cellStyle name="Normal 15 2 2 2 6" xfId="9579" xr:uid="{00000000-0005-0000-0000-00006C250000}"/>
    <cellStyle name="Normal 15 2 2 2 6 2" xfId="9580" xr:uid="{00000000-0005-0000-0000-00006D250000}"/>
    <cellStyle name="Normal 15 2 2 2 6 2 2" xfId="9581" xr:uid="{00000000-0005-0000-0000-00006E250000}"/>
    <cellStyle name="Normal 15 2 2 2 6 3" xfId="9582" xr:uid="{00000000-0005-0000-0000-00006F250000}"/>
    <cellStyle name="Normal 15 2 2 2 7" xfId="9583" xr:uid="{00000000-0005-0000-0000-000070250000}"/>
    <cellStyle name="Normal 15 2 2 2 7 2" xfId="9584" xr:uid="{00000000-0005-0000-0000-000071250000}"/>
    <cellStyle name="Normal 15 2 2 2 7 2 2" xfId="9585" xr:uid="{00000000-0005-0000-0000-000072250000}"/>
    <cellStyle name="Normal 15 2 2 2 7 3" xfId="9586" xr:uid="{00000000-0005-0000-0000-000073250000}"/>
    <cellStyle name="Normal 15 2 2 2 8" xfId="9587" xr:uid="{00000000-0005-0000-0000-000074250000}"/>
    <cellStyle name="Normal 15 2 2 2 8 2" xfId="9588" xr:uid="{00000000-0005-0000-0000-000075250000}"/>
    <cellStyle name="Normal 15 2 2 2 9" xfId="9589" xr:uid="{00000000-0005-0000-0000-000076250000}"/>
    <cellStyle name="Normal 15 2 2 2 9 2" xfId="9590" xr:uid="{00000000-0005-0000-0000-000077250000}"/>
    <cellStyle name="Normal 15 2 2 3" xfId="9591" xr:uid="{00000000-0005-0000-0000-000078250000}"/>
    <cellStyle name="Normal 15 2 2 3 10" xfId="9592" xr:uid="{00000000-0005-0000-0000-000079250000}"/>
    <cellStyle name="Normal 15 2 2 3 10 2" xfId="9593" xr:uid="{00000000-0005-0000-0000-00007A250000}"/>
    <cellStyle name="Normal 15 2 2 3 11" xfId="9594" xr:uid="{00000000-0005-0000-0000-00007B250000}"/>
    <cellStyle name="Normal 15 2 2 3 2" xfId="9595" xr:uid="{00000000-0005-0000-0000-00007C250000}"/>
    <cellStyle name="Normal 15 2 2 3 2 2" xfId="9596" xr:uid="{00000000-0005-0000-0000-00007D250000}"/>
    <cellStyle name="Normal 15 2 2 3 2 2 2" xfId="9597" xr:uid="{00000000-0005-0000-0000-00007E250000}"/>
    <cellStyle name="Normal 15 2 2 3 2 2 2 2" xfId="9598" xr:uid="{00000000-0005-0000-0000-00007F250000}"/>
    <cellStyle name="Normal 15 2 2 3 2 2 2 2 2" xfId="9599" xr:uid="{00000000-0005-0000-0000-000080250000}"/>
    <cellStyle name="Normal 15 2 2 3 2 2 2 3" xfId="9600" xr:uid="{00000000-0005-0000-0000-000081250000}"/>
    <cellStyle name="Normal 15 2 2 3 2 2 3" xfId="9601" xr:uid="{00000000-0005-0000-0000-000082250000}"/>
    <cellStyle name="Normal 15 2 2 3 2 2 3 2" xfId="9602" xr:uid="{00000000-0005-0000-0000-000083250000}"/>
    <cellStyle name="Normal 15 2 2 3 2 2 3 2 2" xfId="9603" xr:uid="{00000000-0005-0000-0000-000084250000}"/>
    <cellStyle name="Normal 15 2 2 3 2 2 3 3" xfId="9604" xr:uid="{00000000-0005-0000-0000-000085250000}"/>
    <cellStyle name="Normal 15 2 2 3 2 2 4" xfId="9605" xr:uid="{00000000-0005-0000-0000-000086250000}"/>
    <cellStyle name="Normal 15 2 2 3 2 2 4 2" xfId="9606" xr:uid="{00000000-0005-0000-0000-000087250000}"/>
    <cellStyle name="Normal 15 2 2 3 2 2 4 2 2" xfId="9607" xr:uid="{00000000-0005-0000-0000-000088250000}"/>
    <cellStyle name="Normal 15 2 2 3 2 2 4 3" xfId="9608" xr:uid="{00000000-0005-0000-0000-000089250000}"/>
    <cellStyle name="Normal 15 2 2 3 2 2 5" xfId="9609" xr:uid="{00000000-0005-0000-0000-00008A250000}"/>
    <cellStyle name="Normal 15 2 2 3 2 2 5 2" xfId="9610" xr:uid="{00000000-0005-0000-0000-00008B250000}"/>
    <cellStyle name="Normal 15 2 2 3 2 2 6" xfId="9611" xr:uid="{00000000-0005-0000-0000-00008C250000}"/>
    <cellStyle name="Normal 15 2 2 3 2 2 6 2" xfId="9612" xr:uid="{00000000-0005-0000-0000-00008D250000}"/>
    <cellStyle name="Normal 15 2 2 3 2 2 7" xfId="9613" xr:uid="{00000000-0005-0000-0000-00008E250000}"/>
    <cellStyle name="Normal 15 2 2 3 2 3" xfId="9614" xr:uid="{00000000-0005-0000-0000-00008F250000}"/>
    <cellStyle name="Normal 15 2 2 3 2 3 2" xfId="9615" xr:uid="{00000000-0005-0000-0000-000090250000}"/>
    <cellStyle name="Normal 15 2 2 3 2 3 2 2" xfId="9616" xr:uid="{00000000-0005-0000-0000-000091250000}"/>
    <cellStyle name="Normal 15 2 2 3 2 3 2 2 2" xfId="9617" xr:uid="{00000000-0005-0000-0000-000092250000}"/>
    <cellStyle name="Normal 15 2 2 3 2 3 2 3" xfId="9618" xr:uid="{00000000-0005-0000-0000-000093250000}"/>
    <cellStyle name="Normal 15 2 2 3 2 3 3" xfId="9619" xr:uid="{00000000-0005-0000-0000-000094250000}"/>
    <cellStyle name="Normal 15 2 2 3 2 3 3 2" xfId="9620" xr:uid="{00000000-0005-0000-0000-000095250000}"/>
    <cellStyle name="Normal 15 2 2 3 2 3 3 2 2" xfId="9621" xr:uid="{00000000-0005-0000-0000-000096250000}"/>
    <cellStyle name="Normal 15 2 2 3 2 3 3 3" xfId="9622" xr:uid="{00000000-0005-0000-0000-000097250000}"/>
    <cellStyle name="Normal 15 2 2 3 2 3 4" xfId="9623" xr:uid="{00000000-0005-0000-0000-000098250000}"/>
    <cellStyle name="Normal 15 2 2 3 2 3 4 2" xfId="9624" xr:uid="{00000000-0005-0000-0000-000099250000}"/>
    <cellStyle name="Normal 15 2 2 3 2 3 4 2 2" xfId="9625" xr:uid="{00000000-0005-0000-0000-00009A250000}"/>
    <cellStyle name="Normal 15 2 2 3 2 3 4 3" xfId="9626" xr:uid="{00000000-0005-0000-0000-00009B250000}"/>
    <cellStyle name="Normal 15 2 2 3 2 3 5" xfId="9627" xr:uid="{00000000-0005-0000-0000-00009C250000}"/>
    <cellStyle name="Normal 15 2 2 3 2 3 5 2" xfId="9628" xr:uid="{00000000-0005-0000-0000-00009D250000}"/>
    <cellStyle name="Normal 15 2 2 3 2 3 6" xfId="9629" xr:uid="{00000000-0005-0000-0000-00009E250000}"/>
    <cellStyle name="Normal 15 2 2 3 2 3 6 2" xfId="9630" xr:uid="{00000000-0005-0000-0000-00009F250000}"/>
    <cellStyle name="Normal 15 2 2 3 2 3 7" xfId="9631" xr:uid="{00000000-0005-0000-0000-0000A0250000}"/>
    <cellStyle name="Normal 15 2 2 3 2 4" xfId="9632" xr:uid="{00000000-0005-0000-0000-0000A1250000}"/>
    <cellStyle name="Normal 15 2 2 3 2 4 2" xfId="9633" xr:uid="{00000000-0005-0000-0000-0000A2250000}"/>
    <cellStyle name="Normal 15 2 2 3 2 4 2 2" xfId="9634" xr:uid="{00000000-0005-0000-0000-0000A3250000}"/>
    <cellStyle name="Normal 15 2 2 3 2 4 3" xfId="9635" xr:uid="{00000000-0005-0000-0000-0000A4250000}"/>
    <cellStyle name="Normal 15 2 2 3 2 5" xfId="9636" xr:uid="{00000000-0005-0000-0000-0000A5250000}"/>
    <cellStyle name="Normal 15 2 2 3 2 5 2" xfId="9637" xr:uid="{00000000-0005-0000-0000-0000A6250000}"/>
    <cellStyle name="Normal 15 2 2 3 2 5 2 2" xfId="9638" xr:uid="{00000000-0005-0000-0000-0000A7250000}"/>
    <cellStyle name="Normal 15 2 2 3 2 5 3" xfId="9639" xr:uid="{00000000-0005-0000-0000-0000A8250000}"/>
    <cellStyle name="Normal 15 2 2 3 2 6" xfId="9640" xr:uid="{00000000-0005-0000-0000-0000A9250000}"/>
    <cellStyle name="Normal 15 2 2 3 2 6 2" xfId="9641" xr:uid="{00000000-0005-0000-0000-0000AA250000}"/>
    <cellStyle name="Normal 15 2 2 3 2 6 2 2" xfId="9642" xr:uid="{00000000-0005-0000-0000-0000AB250000}"/>
    <cellStyle name="Normal 15 2 2 3 2 6 3" xfId="9643" xr:uid="{00000000-0005-0000-0000-0000AC250000}"/>
    <cellStyle name="Normal 15 2 2 3 2 7" xfId="9644" xr:uid="{00000000-0005-0000-0000-0000AD250000}"/>
    <cellStyle name="Normal 15 2 2 3 2 7 2" xfId="9645" xr:uid="{00000000-0005-0000-0000-0000AE250000}"/>
    <cellStyle name="Normal 15 2 2 3 2 8" xfId="9646" xr:uid="{00000000-0005-0000-0000-0000AF250000}"/>
    <cellStyle name="Normal 15 2 2 3 2 8 2" xfId="9647" xr:uid="{00000000-0005-0000-0000-0000B0250000}"/>
    <cellStyle name="Normal 15 2 2 3 2 9" xfId="9648" xr:uid="{00000000-0005-0000-0000-0000B1250000}"/>
    <cellStyle name="Normal 15 2 2 3 3" xfId="9649" xr:uid="{00000000-0005-0000-0000-0000B2250000}"/>
    <cellStyle name="Normal 15 2 2 3 3 2" xfId="9650" xr:uid="{00000000-0005-0000-0000-0000B3250000}"/>
    <cellStyle name="Normal 15 2 2 3 3 2 2" xfId="9651" xr:uid="{00000000-0005-0000-0000-0000B4250000}"/>
    <cellStyle name="Normal 15 2 2 3 3 2 2 2" xfId="9652" xr:uid="{00000000-0005-0000-0000-0000B5250000}"/>
    <cellStyle name="Normal 15 2 2 3 3 2 2 2 2" xfId="9653" xr:uid="{00000000-0005-0000-0000-0000B6250000}"/>
    <cellStyle name="Normal 15 2 2 3 3 2 2 3" xfId="9654" xr:uid="{00000000-0005-0000-0000-0000B7250000}"/>
    <cellStyle name="Normal 15 2 2 3 3 2 3" xfId="9655" xr:uid="{00000000-0005-0000-0000-0000B8250000}"/>
    <cellStyle name="Normal 15 2 2 3 3 2 3 2" xfId="9656" xr:uid="{00000000-0005-0000-0000-0000B9250000}"/>
    <cellStyle name="Normal 15 2 2 3 3 2 3 2 2" xfId="9657" xr:uid="{00000000-0005-0000-0000-0000BA250000}"/>
    <cellStyle name="Normal 15 2 2 3 3 2 3 3" xfId="9658" xr:uid="{00000000-0005-0000-0000-0000BB250000}"/>
    <cellStyle name="Normal 15 2 2 3 3 2 4" xfId="9659" xr:uid="{00000000-0005-0000-0000-0000BC250000}"/>
    <cellStyle name="Normal 15 2 2 3 3 2 4 2" xfId="9660" xr:uid="{00000000-0005-0000-0000-0000BD250000}"/>
    <cellStyle name="Normal 15 2 2 3 3 2 4 2 2" xfId="9661" xr:uid="{00000000-0005-0000-0000-0000BE250000}"/>
    <cellStyle name="Normal 15 2 2 3 3 2 4 3" xfId="9662" xr:uid="{00000000-0005-0000-0000-0000BF250000}"/>
    <cellStyle name="Normal 15 2 2 3 3 2 5" xfId="9663" xr:uid="{00000000-0005-0000-0000-0000C0250000}"/>
    <cellStyle name="Normal 15 2 2 3 3 2 5 2" xfId="9664" xr:uid="{00000000-0005-0000-0000-0000C1250000}"/>
    <cellStyle name="Normal 15 2 2 3 3 2 6" xfId="9665" xr:uid="{00000000-0005-0000-0000-0000C2250000}"/>
    <cellStyle name="Normal 15 2 2 3 3 2 6 2" xfId="9666" xr:uid="{00000000-0005-0000-0000-0000C3250000}"/>
    <cellStyle name="Normal 15 2 2 3 3 2 7" xfId="9667" xr:uid="{00000000-0005-0000-0000-0000C4250000}"/>
    <cellStyle name="Normal 15 2 2 3 3 3" xfId="9668" xr:uid="{00000000-0005-0000-0000-0000C5250000}"/>
    <cellStyle name="Normal 15 2 2 3 3 3 2" xfId="9669" xr:uid="{00000000-0005-0000-0000-0000C6250000}"/>
    <cellStyle name="Normal 15 2 2 3 3 3 2 2" xfId="9670" xr:uid="{00000000-0005-0000-0000-0000C7250000}"/>
    <cellStyle name="Normal 15 2 2 3 3 3 3" xfId="9671" xr:uid="{00000000-0005-0000-0000-0000C8250000}"/>
    <cellStyle name="Normal 15 2 2 3 3 4" xfId="9672" xr:uid="{00000000-0005-0000-0000-0000C9250000}"/>
    <cellStyle name="Normal 15 2 2 3 3 4 2" xfId="9673" xr:uid="{00000000-0005-0000-0000-0000CA250000}"/>
    <cellStyle name="Normal 15 2 2 3 3 4 2 2" xfId="9674" xr:uid="{00000000-0005-0000-0000-0000CB250000}"/>
    <cellStyle name="Normal 15 2 2 3 3 4 3" xfId="9675" xr:uid="{00000000-0005-0000-0000-0000CC250000}"/>
    <cellStyle name="Normal 15 2 2 3 3 5" xfId="9676" xr:uid="{00000000-0005-0000-0000-0000CD250000}"/>
    <cellStyle name="Normal 15 2 2 3 3 5 2" xfId="9677" xr:uid="{00000000-0005-0000-0000-0000CE250000}"/>
    <cellStyle name="Normal 15 2 2 3 3 5 2 2" xfId="9678" xr:uid="{00000000-0005-0000-0000-0000CF250000}"/>
    <cellStyle name="Normal 15 2 2 3 3 5 3" xfId="9679" xr:uid="{00000000-0005-0000-0000-0000D0250000}"/>
    <cellStyle name="Normal 15 2 2 3 3 6" xfId="9680" xr:uid="{00000000-0005-0000-0000-0000D1250000}"/>
    <cellStyle name="Normal 15 2 2 3 3 6 2" xfId="9681" xr:uid="{00000000-0005-0000-0000-0000D2250000}"/>
    <cellStyle name="Normal 15 2 2 3 3 7" xfId="9682" xr:uid="{00000000-0005-0000-0000-0000D3250000}"/>
    <cellStyle name="Normal 15 2 2 3 3 7 2" xfId="9683" xr:uid="{00000000-0005-0000-0000-0000D4250000}"/>
    <cellStyle name="Normal 15 2 2 3 3 8" xfId="9684" xr:uid="{00000000-0005-0000-0000-0000D5250000}"/>
    <cellStyle name="Normal 15 2 2 3 4" xfId="9685" xr:uid="{00000000-0005-0000-0000-0000D6250000}"/>
    <cellStyle name="Normal 15 2 2 3 4 2" xfId="9686" xr:uid="{00000000-0005-0000-0000-0000D7250000}"/>
    <cellStyle name="Normal 15 2 2 3 4 2 2" xfId="9687" xr:uid="{00000000-0005-0000-0000-0000D8250000}"/>
    <cellStyle name="Normal 15 2 2 3 4 2 2 2" xfId="9688" xr:uid="{00000000-0005-0000-0000-0000D9250000}"/>
    <cellStyle name="Normal 15 2 2 3 4 2 3" xfId="9689" xr:uid="{00000000-0005-0000-0000-0000DA250000}"/>
    <cellStyle name="Normal 15 2 2 3 4 3" xfId="9690" xr:uid="{00000000-0005-0000-0000-0000DB250000}"/>
    <cellStyle name="Normal 15 2 2 3 4 3 2" xfId="9691" xr:uid="{00000000-0005-0000-0000-0000DC250000}"/>
    <cellStyle name="Normal 15 2 2 3 4 3 2 2" xfId="9692" xr:uid="{00000000-0005-0000-0000-0000DD250000}"/>
    <cellStyle name="Normal 15 2 2 3 4 3 3" xfId="9693" xr:uid="{00000000-0005-0000-0000-0000DE250000}"/>
    <cellStyle name="Normal 15 2 2 3 4 4" xfId="9694" xr:uid="{00000000-0005-0000-0000-0000DF250000}"/>
    <cellStyle name="Normal 15 2 2 3 4 4 2" xfId="9695" xr:uid="{00000000-0005-0000-0000-0000E0250000}"/>
    <cellStyle name="Normal 15 2 2 3 4 4 2 2" xfId="9696" xr:uid="{00000000-0005-0000-0000-0000E1250000}"/>
    <cellStyle name="Normal 15 2 2 3 4 4 3" xfId="9697" xr:uid="{00000000-0005-0000-0000-0000E2250000}"/>
    <cellStyle name="Normal 15 2 2 3 4 5" xfId="9698" xr:uid="{00000000-0005-0000-0000-0000E3250000}"/>
    <cellStyle name="Normal 15 2 2 3 4 5 2" xfId="9699" xr:uid="{00000000-0005-0000-0000-0000E4250000}"/>
    <cellStyle name="Normal 15 2 2 3 4 6" xfId="9700" xr:uid="{00000000-0005-0000-0000-0000E5250000}"/>
    <cellStyle name="Normal 15 2 2 3 4 6 2" xfId="9701" xr:uid="{00000000-0005-0000-0000-0000E6250000}"/>
    <cellStyle name="Normal 15 2 2 3 4 7" xfId="9702" xr:uid="{00000000-0005-0000-0000-0000E7250000}"/>
    <cellStyle name="Normal 15 2 2 3 5" xfId="9703" xr:uid="{00000000-0005-0000-0000-0000E8250000}"/>
    <cellStyle name="Normal 15 2 2 3 5 2" xfId="9704" xr:uid="{00000000-0005-0000-0000-0000E9250000}"/>
    <cellStyle name="Normal 15 2 2 3 5 2 2" xfId="9705" xr:uid="{00000000-0005-0000-0000-0000EA250000}"/>
    <cellStyle name="Normal 15 2 2 3 5 2 2 2" xfId="9706" xr:uid="{00000000-0005-0000-0000-0000EB250000}"/>
    <cellStyle name="Normal 15 2 2 3 5 2 3" xfId="9707" xr:uid="{00000000-0005-0000-0000-0000EC250000}"/>
    <cellStyle name="Normal 15 2 2 3 5 3" xfId="9708" xr:uid="{00000000-0005-0000-0000-0000ED250000}"/>
    <cellStyle name="Normal 15 2 2 3 5 3 2" xfId="9709" xr:uid="{00000000-0005-0000-0000-0000EE250000}"/>
    <cellStyle name="Normal 15 2 2 3 5 3 2 2" xfId="9710" xr:uid="{00000000-0005-0000-0000-0000EF250000}"/>
    <cellStyle name="Normal 15 2 2 3 5 3 3" xfId="9711" xr:uid="{00000000-0005-0000-0000-0000F0250000}"/>
    <cellStyle name="Normal 15 2 2 3 5 4" xfId="9712" xr:uid="{00000000-0005-0000-0000-0000F1250000}"/>
    <cellStyle name="Normal 15 2 2 3 5 4 2" xfId="9713" xr:uid="{00000000-0005-0000-0000-0000F2250000}"/>
    <cellStyle name="Normal 15 2 2 3 5 4 2 2" xfId="9714" xr:uid="{00000000-0005-0000-0000-0000F3250000}"/>
    <cellStyle name="Normal 15 2 2 3 5 4 3" xfId="9715" xr:uid="{00000000-0005-0000-0000-0000F4250000}"/>
    <cellStyle name="Normal 15 2 2 3 5 5" xfId="9716" xr:uid="{00000000-0005-0000-0000-0000F5250000}"/>
    <cellStyle name="Normal 15 2 2 3 5 5 2" xfId="9717" xr:uid="{00000000-0005-0000-0000-0000F6250000}"/>
    <cellStyle name="Normal 15 2 2 3 5 6" xfId="9718" xr:uid="{00000000-0005-0000-0000-0000F7250000}"/>
    <cellStyle name="Normal 15 2 2 3 5 6 2" xfId="9719" xr:uid="{00000000-0005-0000-0000-0000F8250000}"/>
    <cellStyle name="Normal 15 2 2 3 5 7" xfId="9720" xr:uid="{00000000-0005-0000-0000-0000F9250000}"/>
    <cellStyle name="Normal 15 2 2 3 6" xfId="9721" xr:uid="{00000000-0005-0000-0000-0000FA250000}"/>
    <cellStyle name="Normal 15 2 2 3 6 2" xfId="9722" xr:uid="{00000000-0005-0000-0000-0000FB250000}"/>
    <cellStyle name="Normal 15 2 2 3 6 2 2" xfId="9723" xr:uid="{00000000-0005-0000-0000-0000FC250000}"/>
    <cellStyle name="Normal 15 2 2 3 6 3" xfId="9724" xr:uid="{00000000-0005-0000-0000-0000FD250000}"/>
    <cellStyle name="Normal 15 2 2 3 7" xfId="9725" xr:uid="{00000000-0005-0000-0000-0000FE250000}"/>
    <cellStyle name="Normal 15 2 2 3 7 2" xfId="9726" xr:uid="{00000000-0005-0000-0000-0000FF250000}"/>
    <cellStyle name="Normal 15 2 2 3 7 2 2" xfId="9727" xr:uid="{00000000-0005-0000-0000-000000260000}"/>
    <cellStyle name="Normal 15 2 2 3 7 3" xfId="9728" xr:uid="{00000000-0005-0000-0000-000001260000}"/>
    <cellStyle name="Normal 15 2 2 3 8" xfId="9729" xr:uid="{00000000-0005-0000-0000-000002260000}"/>
    <cellStyle name="Normal 15 2 2 3 8 2" xfId="9730" xr:uid="{00000000-0005-0000-0000-000003260000}"/>
    <cellStyle name="Normal 15 2 2 3 8 2 2" xfId="9731" xr:uid="{00000000-0005-0000-0000-000004260000}"/>
    <cellStyle name="Normal 15 2 2 3 8 3" xfId="9732" xr:uid="{00000000-0005-0000-0000-000005260000}"/>
    <cellStyle name="Normal 15 2 2 3 9" xfId="9733" xr:uid="{00000000-0005-0000-0000-000006260000}"/>
    <cellStyle name="Normal 15 2 2 3 9 2" xfId="9734" xr:uid="{00000000-0005-0000-0000-000007260000}"/>
    <cellStyle name="Normal 15 2 2 4" xfId="9735" xr:uid="{00000000-0005-0000-0000-000008260000}"/>
    <cellStyle name="Normal 15 2 2 4 2" xfId="9736" xr:uid="{00000000-0005-0000-0000-000009260000}"/>
    <cellStyle name="Normal 15 2 2 4 2 2" xfId="9737" xr:uid="{00000000-0005-0000-0000-00000A260000}"/>
    <cellStyle name="Normal 15 2 2 4 2 2 2" xfId="9738" xr:uid="{00000000-0005-0000-0000-00000B260000}"/>
    <cellStyle name="Normal 15 2 2 4 2 2 2 2" xfId="9739" xr:uid="{00000000-0005-0000-0000-00000C260000}"/>
    <cellStyle name="Normal 15 2 2 4 2 2 3" xfId="9740" xr:uid="{00000000-0005-0000-0000-00000D260000}"/>
    <cellStyle name="Normal 15 2 2 4 2 3" xfId="9741" xr:uid="{00000000-0005-0000-0000-00000E260000}"/>
    <cellStyle name="Normal 15 2 2 4 2 3 2" xfId="9742" xr:uid="{00000000-0005-0000-0000-00000F260000}"/>
    <cellStyle name="Normal 15 2 2 4 2 3 2 2" xfId="9743" xr:uid="{00000000-0005-0000-0000-000010260000}"/>
    <cellStyle name="Normal 15 2 2 4 2 3 3" xfId="9744" xr:uid="{00000000-0005-0000-0000-000011260000}"/>
    <cellStyle name="Normal 15 2 2 4 2 4" xfId="9745" xr:uid="{00000000-0005-0000-0000-000012260000}"/>
    <cellStyle name="Normal 15 2 2 4 2 4 2" xfId="9746" xr:uid="{00000000-0005-0000-0000-000013260000}"/>
    <cellStyle name="Normal 15 2 2 4 2 4 2 2" xfId="9747" xr:uid="{00000000-0005-0000-0000-000014260000}"/>
    <cellStyle name="Normal 15 2 2 4 2 4 3" xfId="9748" xr:uid="{00000000-0005-0000-0000-000015260000}"/>
    <cellStyle name="Normal 15 2 2 4 2 5" xfId="9749" xr:uid="{00000000-0005-0000-0000-000016260000}"/>
    <cellStyle name="Normal 15 2 2 4 2 5 2" xfId="9750" xr:uid="{00000000-0005-0000-0000-000017260000}"/>
    <cellStyle name="Normal 15 2 2 4 2 6" xfId="9751" xr:uid="{00000000-0005-0000-0000-000018260000}"/>
    <cellStyle name="Normal 15 2 2 4 2 6 2" xfId="9752" xr:uid="{00000000-0005-0000-0000-000019260000}"/>
    <cellStyle name="Normal 15 2 2 4 2 7" xfId="9753" xr:uid="{00000000-0005-0000-0000-00001A260000}"/>
    <cellStyle name="Normal 15 2 2 4 3" xfId="9754" xr:uid="{00000000-0005-0000-0000-00001B260000}"/>
    <cellStyle name="Normal 15 2 2 4 3 2" xfId="9755" xr:uid="{00000000-0005-0000-0000-00001C260000}"/>
    <cellStyle name="Normal 15 2 2 4 3 2 2" xfId="9756" xr:uid="{00000000-0005-0000-0000-00001D260000}"/>
    <cellStyle name="Normal 15 2 2 4 3 2 2 2" xfId="9757" xr:uid="{00000000-0005-0000-0000-00001E260000}"/>
    <cellStyle name="Normal 15 2 2 4 3 2 3" xfId="9758" xr:uid="{00000000-0005-0000-0000-00001F260000}"/>
    <cellStyle name="Normal 15 2 2 4 3 3" xfId="9759" xr:uid="{00000000-0005-0000-0000-000020260000}"/>
    <cellStyle name="Normal 15 2 2 4 3 3 2" xfId="9760" xr:uid="{00000000-0005-0000-0000-000021260000}"/>
    <cellStyle name="Normal 15 2 2 4 3 3 2 2" xfId="9761" xr:uid="{00000000-0005-0000-0000-000022260000}"/>
    <cellStyle name="Normal 15 2 2 4 3 3 3" xfId="9762" xr:uid="{00000000-0005-0000-0000-000023260000}"/>
    <cellStyle name="Normal 15 2 2 4 3 4" xfId="9763" xr:uid="{00000000-0005-0000-0000-000024260000}"/>
    <cellStyle name="Normal 15 2 2 4 3 4 2" xfId="9764" xr:uid="{00000000-0005-0000-0000-000025260000}"/>
    <cellStyle name="Normal 15 2 2 4 3 4 2 2" xfId="9765" xr:uid="{00000000-0005-0000-0000-000026260000}"/>
    <cellStyle name="Normal 15 2 2 4 3 4 3" xfId="9766" xr:uid="{00000000-0005-0000-0000-000027260000}"/>
    <cellStyle name="Normal 15 2 2 4 3 5" xfId="9767" xr:uid="{00000000-0005-0000-0000-000028260000}"/>
    <cellStyle name="Normal 15 2 2 4 3 5 2" xfId="9768" xr:uid="{00000000-0005-0000-0000-000029260000}"/>
    <cellStyle name="Normal 15 2 2 4 3 6" xfId="9769" xr:uid="{00000000-0005-0000-0000-00002A260000}"/>
    <cellStyle name="Normal 15 2 2 4 3 6 2" xfId="9770" xr:uid="{00000000-0005-0000-0000-00002B260000}"/>
    <cellStyle name="Normal 15 2 2 4 3 7" xfId="9771" xr:uid="{00000000-0005-0000-0000-00002C260000}"/>
    <cellStyle name="Normal 15 2 2 4 4" xfId="9772" xr:uid="{00000000-0005-0000-0000-00002D260000}"/>
    <cellStyle name="Normal 15 2 2 4 4 2" xfId="9773" xr:uid="{00000000-0005-0000-0000-00002E260000}"/>
    <cellStyle name="Normal 15 2 2 4 4 2 2" xfId="9774" xr:uid="{00000000-0005-0000-0000-00002F260000}"/>
    <cellStyle name="Normal 15 2 2 4 4 3" xfId="9775" xr:uid="{00000000-0005-0000-0000-000030260000}"/>
    <cellStyle name="Normal 15 2 2 4 5" xfId="9776" xr:uid="{00000000-0005-0000-0000-000031260000}"/>
    <cellStyle name="Normal 15 2 2 4 5 2" xfId="9777" xr:uid="{00000000-0005-0000-0000-000032260000}"/>
    <cellStyle name="Normal 15 2 2 4 5 2 2" xfId="9778" xr:uid="{00000000-0005-0000-0000-000033260000}"/>
    <cellStyle name="Normal 15 2 2 4 5 3" xfId="9779" xr:uid="{00000000-0005-0000-0000-000034260000}"/>
    <cellStyle name="Normal 15 2 2 4 6" xfId="9780" xr:uid="{00000000-0005-0000-0000-000035260000}"/>
    <cellStyle name="Normal 15 2 2 4 6 2" xfId="9781" xr:uid="{00000000-0005-0000-0000-000036260000}"/>
    <cellStyle name="Normal 15 2 2 4 6 2 2" xfId="9782" xr:uid="{00000000-0005-0000-0000-000037260000}"/>
    <cellStyle name="Normal 15 2 2 4 6 3" xfId="9783" xr:uid="{00000000-0005-0000-0000-000038260000}"/>
    <cellStyle name="Normal 15 2 2 4 7" xfId="9784" xr:uid="{00000000-0005-0000-0000-000039260000}"/>
    <cellStyle name="Normal 15 2 2 4 7 2" xfId="9785" xr:uid="{00000000-0005-0000-0000-00003A260000}"/>
    <cellStyle name="Normal 15 2 2 4 8" xfId="9786" xr:uid="{00000000-0005-0000-0000-00003B260000}"/>
    <cellStyle name="Normal 15 2 2 4 8 2" xfId="9787" xr:uid="{00000000-0005-0000-0000-00003C260000}"/>
    <cellStyle name="Normal 15 2 2 4 9" xfId="9788" xr:uid="{00000000-0005-0000-0000-00003D260000}"/>
    <cellStyle name="Normal 15 2 2 5" xfId="9789" xr:uid="{00000000-0005-0000-0000-00003E260000}"/>
    <cellStyle name="Normal 15 2 2 5 2" xfId="9790" xr:uid="{00000000-0005-0000-0000-00003F260000}"/>
    <cellStyle name="Normal 15 2 2 5 2 2" xfId="9791" xr:uid="{00000000-0005-0000-0000-000040260000}"/>
    <cellStyle name="Normal 15 2 2 5 2 2 2" xfId="9792" xr:uid="{00000000-0005-0000-0000-000041260000}"/>
    <cellStyle name="Normal 15 2 2 5 2 3" xfId="9793" xr:uid="{00000000-0005-0000-0000-000042260000}"/>
    <cellStyle name="Normal 15 2 2 5 3" xfId="9794" xr:uid="{00000000-0005-0000-0000-000043260000}"/>
    <cellStyle name="Normal 15 2 2 5 3 2" xfId="9795" xr:uid="{00000000-0005-0000-0000-000044260000}"/>
    <cellStyle name="Normal 15 2 2 5 3 2 2" xfId="9796" xr:uid="{00000000-0005-0000-0000-000045260000}"/>
    <cellStyle name="Normal 15 2 2 5 3 3" xfId="9797" xr:uid="{00000000-0005-0000-0000-000046260000}"/>
    <cellStyle name="Normal 15 2 2 5 4" xfId="9798" xr:uid="{00000000-0005-0000-0000-000047260000}"/>
    <cellStyle name="Normal 15 2 2 5 4 2" xfId="9799" xr:uid="{00000000-0005-0000-0000-000048260000}"/>
    <cellStyle name="Normal 15 2 2 5 4 2 2" xfId="9800" xr:uid="{00000000-0005-0000-0000-000049260000}"/>
    <cellStyle name="Normal 15 2 2 5 4 3" xfId="9801" xr:uid="{00000000-0005-0000-0000-00004A260000}"/>
    <cellStyle name="Normal 15 2 2 5 5" xfId="9802" xr:uid="{00000000-0005-0000-0000-00004B260000}"/>
    <cellStyle name="Normal 15 2 2 5 5 2" xfId="9803" xr:uid="{00000000-0005-0000-0000-00004C260000}"/>
    <cellStyle name="Normal 15 2 2 5 6" xfId="9804" xr:uid="{00000000-0005-0000-0000-00004D260000}"/>
    <cellStyle name="Normal 15 2 2 5 6 2" xfId="9805" xr:uid="{00000000-0005-0000-0000-00004E260000}"/>
    <cellStyle name="Normal 15 2 2 5 7" xfId="9806" xr:uid="{00000000-0005-0000-0000-00004F260000}"/>
    <cellStyle name="Normal 15 2 2 6" xfId="9807" xr:uid="{00000000-0005-0000-0000-000050260000}"/>
    <cellStyle name="Normal 15 2 2 6 2" xfId="9808" xr:uid="{00000000-0005-0000-0000-000051260000}"/>
    <cellStyle name="Normal 15 2 2 6 2 2" xfId="9809" xr:uid="{00000000-0005-0000-0000-000052260000}"/>
    <cellStyle name="Normal 15 2 2 6 2 2 2" xfId="9810" xr:uid="{00000000-0005-0000-0000-000053260000}"/>
    <cellStyle name="Normal 15 2 2 6 2 3" xfId="9811" xr:uid="{00000000-0005-0000-0000-000054260000}"/>
    <cellStyle name="Normal 15 2 2 6 3" xfId="9812" xr:uid="{00000000-0005-0000-0000-000055260000}"/>
    <cellStyle name="Normal 15 2 2 6 3 2" xfId="9813" xr:uid="{00000000-0005-0000-0000-000056260000}"/>
    <cellStyle name="Normal 15 2 2 6 3 2 2" xfId="9814" xr:uid="{00000000-0005-0000-0000-000057260000}"/>
    <cellStyle name="Normal 15 2 2 6 3 3" xfId="9815" xr:uid="{00000000-0005-0000-0000-000058260000}"/>
    <cellStyle name="Normal 15 2 2 6 4" xfId="9816" xr:uid="{00000000-0005-0000-0000-000059260000}"/>
    <cellStyle name="Normal 15 2 2 6 4 2" xfId="9817" xr:uid="{00000000-0005-0000-0000-00005A260000}"/>
    <cellStyle name="Normal 15 2 2 6 4 2 2" xfId="9818" xr:uid="{00000000-0005-0000-0000-00005B260000}"/>
    <cellStyle name="Normal 15 2 2 6 4 3" xfId="9819" xr:uid="{00000000-0005-0000-0000-00005C260000}"/>
    <cellStyle name="Normal 15 2 2 6 5" xfId="9820" xr:uid="{00000000-0005-0000-0000-00005D260000}"/>
    <cellStyle name="Normal 15 2 2 6 5 2" xfId="9821" xr:uid="{00000000-0005-0000-0000-00005E260000}"/>
    <cellStyle name="Normal 15 2 2 6 6" xfId="9822" xr:uid="{00000000-0005-0000-0000-00005F260000}"/>
    <cellStyle name="Normal 15 2 2 6 6 2" xfId="9823" xr:uid="{00000000-0005-0000-0000-000060260000}"/>
    <cellStyle name="Normal 15 2 2 6 7" xfId="9824" xr:uid="{00000000-0005-0000-0000-000061260000}"/>
    <cellStyle name="Normal 15 2 2 7" xfId="9825" xr:uid="{00000000-0005-0000-0000-000062260000}"/>
    <cellStyle name="Normal 15 2 2 7 2" xfId="9826" xr:uid="{00000000-0005-0000-0000-000063260000}"/>
    <cellStyle name="Normal 15 2 2 7 2 2" xfId="9827" xr:uid="{00000000-0005-0000-0000-000064260000}"/>
    <cellStyle name="Normal 15 2 2 7 3" xfId="9828" xr:uid="{00000000-0005-0000-0000-000065260000}"/>
    <cellStyle name="Normal 15 2 2 8" xfId="9829" xr:uid="{00000000-0005-0000-0000-000066260000}"/>
    <cellStyle name="Normal 15 2 2 8 2" xfId="9830" xr:uid="{00000000-0005-0000-0000-000067260000}"/>
    <cellStyle name="Normal 15 2 2 8 2 2" xfId="9831" xr:uid="{00000000-0005-0000-0000-000068260000}"/>
    <cellStyle name="Normal 15 2 2 8 3" xfId="9832" xr:uid="{00000000-0005-0000-0000-000069260000}"/>
    <cellStyle name="Normal 15 2 2 9" xfId="9833" xr:uid="{00000000-0005-0000-0000-00006A260000}"/>
    <cellStyle name="Normal 15 2 2 9 2" xfId="9834" xr:uid="{00000000-0005-0000-0000-00006B260000}"/>
    <cellStyle name="Normal 15 2 2 9 2 2" xfId="9835" xr:uid="{00000000-0005-0000-0000-00006C260000}"/>
    <cellStyle name="Normal 15 2 2 9 3" xfId="9836" xr:uid="{00000000-0005-0000-0000-00006D260000}"/>
    <cellStyle name="Normal 15 2 2_Confidential Information" xfId="9837" xr:uid="{00000000-0005-0000-0000-00006E260000}"/>
    <cellStyle name="Normal 15 2 3" xfId="9838" xr:uid="{00000000-0005-0000-0000-00006F260000}"/>
    <cellStyle name="Normal 15 2 3 10" xfId="9839" xr:uid="{00000000-0005-0000-0000-000070260000}"/>
    <cellStyle name="Normal 15 2 3 10 2" xfId="9840" xr:uid="{00000000-0005-0000-0000-000071260000}"/>
    <cellStyle name="Normal 15 2 3 10 2 2" xfId="9841" xr:uid="{00000000-0005-0000-0000-000072260000}"/>
    <cellStyle name="Normal 15 2 3 10 3" xfId="9842" xr:uid="{00000000-0005-0000-0000-000073260000}"/>
    <cellStyle name="Normal 15 2 3 11" xfId="9843" xr:uid="{00000000-0005-0000-0000-000074260000}"/>
    <cellStyle name="Normal 15 2 3 11 2" xfId="9844" xr:uid="{00000000-0005-0000-0000-000075260000}"/>
    <cellStyle name="Normal 15 2 3 12" xfId="9845" xr:uid="{00000000-0005-0000-0000-000076260000}"/>
    <cellStyle name="Normal 15 2 3 12 2" xfId="9846" xr:uid="{00000000-0005-0000-0000-000077260000}"/>
    <cellStyle name="Normal 15 2 3 13" xfId="9847" xr:uid="{00000000-0005-0000-0000-000078260000}"/>
    <cellStyle name="Normal 15 2 3 2" xfId="9848" xr:uid="{00000000-0005-0000-0000-000079260000}"/>
    <cellStyle name="Normal 15 2 3 2 10" xfId="9849" xr:uid="{00000000-0005-0000-0000-00007A260000}"/>
    <cellStyle name="Normal 15 2 3 2 10 2" xfId="9850" xr:uid="{00000000-0005-0000-0000-00007B260000}"/>
    <cellStyle name="Normal 15 2 3 2 11" xfId="9851" xr:uid="{00000000-0005-0000-0000-00007C260000}"/>
    <cellStyle name="Normal 15 2 3 2 2" xfId="9852" xr:uid="{00000000-0005-0000-0000-00007D260000}"/>
    <cellStyle name="Normal 15 2 3 2 2 2" xfId="9853" xr:uid="{00000000-0005-0000-0000-00007E260000}"/>
    <cellStyle name="Normal 15 2 3 2 2 2 2" xfId="9854" xr:uid="{00000000-0005-0000-0000-00007F260000}"/>
    <cellStyle name="Normal 15 2 3 2 2 2 2 2" xfId="9855" xr:uid="{00000000-0005-0000-0000-000080260000}"/>
    <cellStyle name="Normal 15 2 3 2 2 2 2 2 2" xfId="9856" xr:uid="{00000000-0005-0000-0000-000081260000}"/>
    <cellStyle name="Normal 15 2 3 2 2 2 2 3" xfId="9857" xr:uid="{00000000-0005-0000-0000-000082260000}"/>
    <cellStyle name="Normal 15 2 3 2 2 2 3" xfId="9858" xr:uid="{00000000-0005-0000-0000-000083260000}"/>
    <cellStyle name="Normal 15 2 3 2 2 2 3 2" xfId="9859" xr:uid="{00000000-0005-0000-0000-000084260000}"/>
    <cellStyle name="Normal 15 2 3 2 2 2 3 2 2" xfId="9860" xr:uid="{00000000-0005-0000-0000-000085260000}"/>
    <cellStyle name="Normal 15 2 3 2 2 2 3 3" xfId="9861" xr:uid="{00000000-0005-0000-0000-000086260000}"/>
    <cellStyle name="Normal 15 2 3 2 2 2 4" xfId="9862" xr:uid="{00000000-0005-0000-0000-000087260000}"/>
    <cellStyle name="Normal 15 2 3 2 2 2 4 2" xfId="9863" xr:uid="{00000000-0005-0000-0000-000088260000}"/>
    <cellStyle name="Normal 15 2 3 2 2 2 4 2 2" xfId="9864" xr:uid="{00000000-0005-0000-0000-000089260000}"/>
    <cellStyle name="Normal 15 2 3 2 2 2 4 3" xfId="9865" xr:uid="{00000000-0005-0000-0000-00008A260000}"/>
    <cellStyle name="Normal 15 2 3 2 2 2 5" xfId="9866" xr:uid="{00000000-0005-0000-0000-00008B260000}"/>
    <cellStyle name="Normal 15 2 3 2 2 2 5 2" xfId="9867" xr:uid="{00000000-0005-0000-0000-00008C260000}"/>
    <cellStyle name="Normal 15 2 3 2 2 2 6" xfId="9868" xr:uid="{00000000-0005-0000-0000-00008D260000}"/>
    <cellStyle name="Normal 15 2 3 2 2 2 6 2" xfId="9869" xr:uid="{00000000-0005-0000-0000-00008E260000}"/>
    <cellStyle name="Normal 15 2 3 2 2 2 7" xfId="9870" xr:uid="{00000000-0005-0000-0000-00008F260000}"/>
    <cellStyle name="Normal 15 2 3 2 2 3" xfId="9871" xr:uid="{00000000-0005-0000-0000-000090260000}"/>
    <cellStyle name="Normal 15 2 3 2 2 3 2" xfId="9872" xr:uid="{00000000-0005-0000-0000-000091260000}"/>
    <cellStyle name="Normal 15 2 3 2 2 3 2 2" xfId="9873" xr:uid="{00000000-0005-0000-0000-000092260000}"/>
    <cellStyle name="Normal 15 2 3 2 2 3 2 2 2" xfId="9874" xr:uid="{00000000-0005-0000-0000-000093260000}"/>
    <cellStyle name="Normal 15 2 3 2 2 3 2 3" xfId="9875" xr:uid="{00000000-0005-0000-0000-000094260000}"/>
    <cellStyle name="Normal 15 2 3 2 2 3 3" xfId="9876" xr:uid="{00000000-0005-0000-0000-000095260000}"/>
    <cellStyle name="Normal 15 2 3 2 2 3 3 2" xfId="9877" xr:uid="{00000000-0005-0000-0000-000096260000}"/>
    <cellStyle name="Normal 15 2 3 2 2 3 3 2 2" xfId="9878" xr:uid="{00000000-0005-0000-0000-000097260000}"/>
    <cellStyle name="Normal 15 2 3 2 2 3 3 3" xfId="9879" xr:uid="{00000000-0005-0000-0000-000098260000}"/>
    <cellStyle name="Normal 15 2 3 2 2 3 4" xfId="9880" xr:uid="{00000000-0005-0000-0000-000099260000}"/>
    <cellStyle name="Normal 15 2 3 2 2 3 4 2" xfId="9881" xr:uid="{00000000-0005-0000-0000-00009A260000}"/>
    <cellStyle name="Normal 15 2 3 2 2 3 4 2 2" xfId="9882" xr:uid="{00000000-0005-0000-0000-00009B260000}"/>
    <cellStyle name="Normal 15 2 3 2 2 3 4 3" xfId="9883" xr:uid="{00000000-0005-0000-0000-00009C260000}"/>
    <cellStyle name="Normal 15 2 3 2 2 3 5" xfId="9884" xr:uid="{00000000-0005-0000-0000-00009D260000}"/>
    <cellStyle name="Normal 15 2 3 2 2 3 5 2" xfId="9885" xr:uid="{00000000-0005-0000-0000-00009E260000}"/>
    <cellStyle name="Normal 15 2 3 2 2 3 6" xfId="9886" xr:uid="{00000000-0005-0000-0000-00009F260000}"/>
    <cellStyle name="Normal 15 2 3 2 2 3 6 2" xfId="9887" xr:uid="{00000000-0005-0000-0000-0000A0260000}"/>
    <cellStyle name="Normal 15 2 3 2 2 3 7" xfId="9888" xr:uid="{00000000-0005-0000-0000-0000A1260000}"/>
    <cellStyle name="Normal 15 2 3 2 2 4" xfId="9889" xr:uid="{00000000-0005-0000-0000-0000A2260000}"/>
    <cellStyle name="Normal 15 2 3 2 2 4 2" xfId="9890" xr:uid="{00000000-0005-0000-0000-0000A3260000}"/>
    <cellStyle name="Normal 15 2 3 2 2 4 2 2" xfId="9891" xr:uid="{00000000-0005-0000-0000-0000A4260000}"/>
    <cellStyle name="Normal 15 2 3 2 2 4 3" xfId="9892" xr:uid="{00000000-0005-0000-0000-0000A5260000}"/>
    <cellStyle name="Normal 15 2 3 2 2 5" xfId="9893" xr:uid="{00000000-0005-0000-0000-0000A6260000}"/>
    <cellStyle name="Normal 15 2 3 2 2 5 2" xfId="9894" xr:uid="{00000000-0005-0000-0000-0000A7260000}"/>
    <cellStyle name="Normal 15 2 3 2 2 5 2 2" xfId="9895" xr:uid="{00000000-0005-0000-0000-0000A8260000}"/>
    <cellStyle name="Normal 15 2 3 2 2 5 3" xfId="9896" xr:uid="{00000000-0005-0000-0000-0000A9260000}"/>
    <cellStyle name="Normal 15 2 3 2 2 6" xfId="9897" xr:uid="{00000000-0005-0000-0000-0000AA260000}"/>
    <cellStyle name="Normal 15 2 3 2 2 6 2" xfId="9898" xr:uid="{00000000-0005-0000-0000-0000AB260000}"/>
    <cellStyle name="Normal 15 2 3 2 2 6 2 2" xfId="9899" xr:uid="{00000000-0005-0000-0000-0000AC260000}"/>
    <cellStyle name="Normal 15 2 3 2 2 6 3" xfId="9900" xr:uid="{00000000-0005-0000-0000-0000AD260000}"/>
    <cellStyle name="Normal 15 2 3 2 2 7" xfId="9901" xr:uid="{00000000-0005-0000-0000-0000AE260000}"/>
    <cellStyle name="Normal 15 2 3 2 2 7 2" xfId="9902" xr:uid="{00000000-0005-0000-0000-0000AF260000}"/>
    <cellStyle name="Normal 15 2 3 2 2 8" xfId="9903" xr:uid="{00000000-0005-0000-0000-0000B0260000}"/>
    <cellStyle name="Normal 15 2 3 2 2 8 2" xfId="9904" xr:uid="{00000000-0005-0000-0000-0000B1260000}"/>
    <cellStyle name="Normal 15 2 3 2 2 9" xfId="9905" xr:uid="{00000000-0005-0000-0000-0000B2260000}"/>
    <cellStyle name="Normal 15 2 3 2 3" xfId="9906" xr:uid="{00000000-0005-0000-0000-0000B3260000}"/>
    <cellStyle name="Normal 15 2 3 2 3 2" xfId="9907" xr:uid="{00000000-0005-0000-0000-0000B4260000}"/>
    <cellStyle name="Normal 15 2 3 2 3 2 2" xfId="9908" xr:uid="{00000000-0005-0000-0000-0000B5260000}"/>
    <cellStyle name="Normal 15 2 3 2 3 2 2 2" xfId="9909" xr:uid="{00000000-0005-0000-0000-0000B6260000}"/>
    <cellStyle name="Normal 15 2 3 2 3 2 2 2 2" xfId="9910" xr:uid="{00000000-0005-0000-0000-0000B7260000}"/>
    <cellStyle name="Normal 15 2 3 2 3 2 2 3" xfId="9911" xr:uid="{00000000-0005-0000-0000-0000B8260000}"/>
    <cellStyle name="Normal 15 2 3 2 3 2 3" xfId="9912" xr:uid="{00000000-0005-0000-0000-0000B9260000}"/>
    <cellStyle name="Normal 15 2 3 2 3 2 3 2" xfId="9913" xr:uid="{00000000-0005-0000-0000-0000BA260000}"/>
    <cellStyle name="Normal 15 2 3 2 3 2 3 2 2" xfId="9914" xr:uid="{00000000-0005-0000-0000-0000BB260000}"/>
    <cellStyle name="Normal 15 2 3 2 3 2 3 3" xfId="9915" xr:uid="{00000000-0005-0000-0000-0000BC260000}"/>
    <cellStyle name="Normal 15 2 3 2 3 2 4" xfId="9916" xr:uid="{00000000-0005-0000-0000-0000BD260000}"/>
    <cellStyle name="Normal 15 2 3 2 3 2 4 2" xfId="9917" xr:uid="{00000000-0005-0000-0000-0000BE260000}"/>
    <cellStyle name="Normal 15 2 3 2 3 2 4 2 2" xfId="9918" xr:uid="{00000000-0005-0000-0000-0000BF260000}"/>
    <cellStyle name="Normal 15 2 3 2 3 2 4 3" xfId="9919" xr:uid="{00000000-0005-0000-0000-0000C0260000}"/>
    <cellStyle name="Normal 15 2 3 2 3 2 5" xfId="9920" xr:uid="{00000000-0005-0000-0000-0000C1260000}"/>
    <cellStyle name="Normal 15 2 3 2 3 2 5 2" xfId="9921" xr:uid="{00000000-0005-0000-0000-0000C2260000}"/>
    <cellStyle name="Normal 15 2 3 2 3 2 6" xfId="9922" xr:uid="{00000000-0005-0000-0000-0000C3260000}"/>
    <cellStyle name="Normal 15 2 3 2 3 2 6 2" xfId="9923" xr:uid="{00000000-0005-0000-0000-0000C4260000}"/>
    <cellStyle name="Normal 15 2 3 2 3 2 7" xfId="9924" xr:uid="{00000000-0005-0000-0000-0000C5260000}"/>
    <cellStyle name="Normal 15 2 3 2 3 3" xfId="9925" xr:uid="{00000000-0005-0000-0000-0000C6260000}"/>
    <cellStyle name="Normal 15 2 3 2 3 3 2" xfId="9926" xr:uid="{00000000-0005-0000-0000-0000C7260000}"/>
    <cellStyle name="Normal 15 2 3 2 3 3 2 2" xfId="9927" xr:uid="{00000000-0005-0000-0000-0000C8260000}"/>
    <cellStyle name="Normal 15 2 3 2 3 3 3" xfId="9928" xr:uid="{00000000-0005-0000-0000-0000C9260000}"/>
    <cellStyle name="Normal 15 2 3 2 3 4" xfId="9929" xr:uid="{00000000-0005-0000-0000-0000CA260000}"/>
    <cellStyle name="Normal 15 2 3 2 3 4 2" xfId="9930" xr:uid="{00000000-0005-0000-0000-0000CB260000}"/>
    <cellStyle name="Normal 15 2 3 2 3 4 2 2" xfId="9931" xr:uid="{00000000-0005-0000-0000-0000CC260000}"/>
    <cellStyle name="Normal 15 2 3 2 3 4 3" xfId="9932" xr:uid="{00000000-0005-0000-0000-0000CD260000}"/>
    <cellStyle name="Normal 15 2 3 2 3 5" xfId="9933" xr:uid="{00000000-0005-0000-0000-0000CE260000}"/>
    <cellStyle name="Normal 15 2 3 2 3 5 2" xfId="9934" xr:uid="{00000000-0005-0000-0000-0000CF260000}"/>
    <cellStyle name="Normal 15 2 3 2 3 5 2 2" xfId="9935" xr:uid="{00000000-0005-0000-0000-0000D0260000}"/>
    <cellStyle name="Normal 15 2 3 2 3 5 3" xfId="9936" xr:uid="{00000000-0005-0000-0000-0000D1260000}"/>
    <cellStyle name="Normal 15 2 3 2 3 6" xfId="9937" xr:uid="{00000000-0005-0000-0000-0000D2260000}"/>
    <cellStyle name="Normal 15 2 3 2 3 6 2" xfId="9938" xr:uid="{00000000-0005-0000-0000-0000D3260000}"/>
    <cellStyle name="Normal 15 2 3 2 3 7" xfId="9939" xr:uid="{00000000-0005-0000-0000-0000D4260000}"/>
    <cellStyle name="Normal 15 2 3 2 3 7 2" xfId="9940" xr:uid="{00000000-0005-0000-0000-0000D5260000}"/>
    <cellStyle name="Normal 15 2 3 2 3 8" xfId="9941" xr:uid="{00000000-0005-0000-0000-0000D6260000}"/>
    <cellStyle name="Normal 15 2 3 2 4" xfId="9942" xr:uid="{00000000-0005-0000-0000-0000D7260000}"/>
    <cellStyle name="Normal 15 2 3 2 4 2" xfId="9943" xr:uid="{00000000-0005-0000-0000-0000D8260000}"/>
    <cellStyle name="Normal 15 2 3 2 4 2 2" xfId="9944" xr:uid="{00000000-0005-0000-0000-0000D9260000}"/>
    <cellStyle name="Normal 15 2 3 2 4 2 2 2" xfId="9945" xr:uid="{00000000-0005-0000-0000-0000DA260000}"/>
    <cellStyle name="Normal 15 2 3 2 4 2 3" xfId="9946" xr:uid="{00000000-0005-0000-0000-0000DB260000}"/>
    <cellStyle name="Normal 15 2 3 2 4 3" xfId="9947" xr:uid="{00000000-0005-0000-0000-0000DC260000}"/>
    <cellStyle name="Normal 15 2 3 2 4 3 2" xfId="9948" xr:uid="{00000000-0005-0000-0000-0000DD260000}"/>
    <cellStyle name="Normal 15 2 3 2 4 3 2 2" xfId="9949" xr:uid="{00000000-0005-0000-0000-0000DE260000}"/>
    <cellStyle name="Normal 15 2 3 2 4 3 3" xfId="9950" xr:uid="{00000000-0005-0000-0000-0000DF260000}"/>
    <cellStyle name="Normal 15 2 3 2 4 4" xfId="9951" xr:uid="{00000000-0005-0000-0000-0000E0260000}"/>
    <cellStyle name="Normal 15 2 3 2 4 4 2" xfId="9952" xr:uid="{00000000-0005-0000-0000-0000E1260000}"/>
    <cellStyle name="Normal 15 2 3 2 4 4 2 2" xfId="9953" xr:uid="{00000000-0005-0000-0000-0000E2260000}"/>
    <cellStyle name="Normal 15 2 3 2 4 4 3" xfId="9954" xr:uid="{00000000-0005-0000-0000-0000E3260000}"/>
    <cellStyle name="Normal 15 2 3 2 4 5" xfId="9955" xr:uid="{00000000-0005-0000-0000-0000E4260000}"/>
    <cellStyle name="Normal 15 2 3 2 4 5 2" xfId="9956" xr:uid="{00000000-0005-0000-0000-0000E5260000}"/>
    <cellStyle name="Normal 15 2 3 2 4 6" xfId="9957" xr:uid="{00000000-0005-0000-0000-0000E6260000}"/>
    <cellStyle name="Normal 15 2 3 2 4 6 2" xfId="9958" xr:uid="{00000000-0005-0000-0000-0000E7260000}"/>
    <cellStyle name="Normal 15 2 3 2 4 7" xfId="9959" xr:uid="{00000000-0005-0000-0000-0000E8260000}"/>
    <cellStyle name="Normal 15 2 3 2 5" xfId="9960" xr:uid="{00000000-0005-0000-0000-0000E9260000}"/>
    <cellStyle name="Normal 15 2 3 2 5 2" xfId="9961" xr:uid="{00000000-0005-0000-0000-0000EA260000}"/>
    <cellStyle name="Normal 15 2 3 2 5 2 2" xfId="9962" xr:uid="{00000000-0005-0000-0000-0000EB260000}"/>
    <cellStyle name="Normal 15 2 3 2 5 2 2 2" xfId="9963" xr:uid="{00000000-0005-0000-0000-0000EC260000}"/>
    <cellStyle name="Normal 15 2 3 2 5 2 3" xfId="9964" xr:uid="{00000000-0005-0000-0000-0000ED260000}"/>
    <cellStyle name="Normal 15 2 3 2 5 3" xfId="9965" xr:uid="{00000000-0005-0000-0000-0000EE260000}"/>
    <cellStyle name="Normal 15 2 3 2 5 3 2" xfId="9966" xr:uid="{00000000-0005-0000-0000-0000EF260000}"/>
    <cellStyle name="Normal 15 2 3 2 5 3 2 2" xfId="9967" xr:uid="{00000000-0005-0000-0000-0000F0260000}"/>
    <cellStyle name="Normal 15 2 3 2 5 3 3" xfId="9968" xr:uid="{00000000-0005-0000-0000-0000F1260000}"/>
    <cellStyle name="Normal 15 2 3 2 5 4" xfId="9969" xr:uid="{00000000-0005-0000-0000-0000F2260000}"/>
    <cellStyle name="Normal 15 2 3 2 5 4 2" xfId="9970" xr:uid="{00000000-0005-0000-0000-0000F3260000}"/>
    <cellStyle name="Normal 15 2 3 2 5 4 2 2" xfId="9971" xr:uid="{00000000-0005-0000-0000-0000F4260000}"/>
    <cellStyle name="Normal 15 2 3 2 5 4 3" xfId="9972" xr:uid="{00000000-0005-0000-0000-0000F5260000}"/>
    <cellStyle name="Normal 15 2 3 2 5 5" xfId="9973" xr:uid="{00000000-0005-0000-0000-0000F6260000}"/>
    <cellStyle name="Normal 15 2 3 2 5 5 2" xfId="9974" xr:uid="{00000000-0005-0000-0000-0000F7260000}"/>
    <cellStyle name="Normal 15 2 3 2 5 6" xfId="9975" xr:uid="{00000000-0005-0000-0000-0000F8260000}"/>
    <cellStyle name="Normal 15 2 3 2 5 6 2" xfId="9976" xr:uid="{00000000-0005-0000-0000-0000F9260000}"/>
    <cellStyle name="Normal 15 2 3 2 5 7" xfId="9977" xr:uid="{00000000-0005-0000-0000-0000FA260000}"/>
    <cellStyle name="Normal 15 2 3 2 6" xfId="9978" xr:uid="{00000000-0005-0000-0000-0000FB260000}"/>
    <cellStyle name="Normal 15 2 3 2 6 2" xfId="9979" xr:uid="{00000000-0005-0000-0000-0000FC260000}"/>
    <cellStyle name="Normal 15 2 3 2 6 2 2" xfId="9980" xr:uid="{00000000-0005-0000-0000-0000FD260000}"/>
    <cellStyle name="Normal 15 2 3 2 6 3" xfId="9981" xr:uid="{00000000-0005-0000-0000-0000FE260000}"/>
    <cellStyle name="Normal 15 2 3 2 7" xfId="9982" xr:uid="{00000000-0005-0000-0000-0000FF260000}"/>
    <cellStyle name="Normal 15 2 3 2 7 2" xfId="9983" xr:uid="{00000000-0005-0000-0000-000000270000}"/>
    <cellStyle name="Normal 15 2 3 2 7 2 2" xfId="9984" xr:uid="{00000000-0005-0000-0000-000001270000}"/>
    <cellStyle name="Normal 15 2 3 2 7 3" xfId="9985" xr:uid="{00000000-0005-0000-0000-000002270000}"/>
    <cellStyle name="Normal 15 2 3 2 8" xfId="9986" xr:uid="{00000000-0005-0000-0000-000003270000}"/>
    <cellStyle name="Normal 15 2 3 2 8 2" xfId="9987" xr:uid="{00000000-0005-0000-0000-000004270000}"/>
    <cellStyle name="Normal 15 2 3 2 8 2 2" xfId="9988" xr:uid="{00000000-0005-0000-0000-000005270000}"/>
    <cellStyle name="Normal 15 2 3 2 8 3" xfId="9989" xr:uid="{00000000-0005-0000-0000-000006270000}"/>
    <cellStyle name="Normal 15 2 3 2 9" xfId="9990" xr:uid="{00000000-0005-0000-0000-000007270000}"/>
    <cellStyle name="Normal 15 2 3 2 9 2" xfId="9991" xr:uid="{00000000-0005-0000-0000-000008270000}"/>
    <cellStyle name="Normal 15 2 3 3" xfId="9992" xr:uid="{00000000-0005-0000-0000-000009270000}"/>
    <cellStyle name="Normal 15 2 3 3 10" xfId="9993" xr:uid="{00000000-0005-0000-0000-00000A270000}"/>
    <cellStyle name="Normal 15 2 3 3 10 2" xfId="9994" xr:uid="{00000000-0005-0000-0000-00000B270000}"/>
    <cellStyle name="Normal 15 2 3 3 11" xfId="9995" xr:uid="{00000000-0005-0000-0000-00000C270000}"/>
    <cellStyle name="Normal 15 2 3 3 2" xfId="9996" xr:uid="{00000000-0005-0000-0000-00000D270000}"/>
    <cellStyle name="Normal 15 2 3 3 2 2" xfId="9997" xr:uid="{00000000-0005-0000-0000-00000E270000}"/>
    <cellStyle name="Normal 15 2 3 3 2 2 2" xfId="9998" xr:uid="{00000000-0005-0000-0000-00000F270000}"/>
    <cellStyle name="Normal 15 2 3 3 2 2 2 2" xfId="9999" xr:uid="{00000000-0005-0000-0000-000010270000}"/>
    <cellStyle name="Normal 15 2 3 3 2 2 2 2 2" xfId="10000" xr:uid="{00000000-0005-0000-0000-000011270000}"/>
    <cellStyle name="Normal 15 2 3 3 2 2 2 3" xfId="10001" xr:uid="{00000000-0005-0000-0000-000012270000}"/>
    <cellStyle name="Normal 15 2 3 3 2 2 3" xfId="10002" xr:uid="{00000000-0005-0000-0000-000013270000}"/>
    <cellStyle name="Normal 15 2 3 3 2 2 3 2" xfId="10003" xr:uid="{00000000-0005-0000-0000-000014270000}"/>
    <cellStyle name="Normal 15 2 3 3 2 2 3 2 2" xfId="10004" xr:uid="{00000000-0005-0000-0000-000015270000}"/>
    <cellStyle name="Normal 15 2 3 3 2 2 3 3" xfId="10005" xr:uid="{00000000-0005-0000-0000-000016270000}"/>
    <cellStyle name="Normal 15 2 3 3 2 2 4" xfId="10006" xr:uid="{00000000-0005-0000-0000-000017270000}"/>
    <cellStyle name="Normal 15 2 3 3 2 2 4 2" xfId="10007" xr:uid="{00000000-0005-0000-0000-000018270000}"/>
    <cellStyle name="Normal 15 2 3 3 2 2 4 2 2" xfId="10008" xr:uid="{00000000-0005-0000-0000-000019270000}"/>
    <cellStyle name="Normal 15 2 3 3 2 2 4 3" xfId="10009" xr:uid="{00000000-0005-0000-0000-00001A270000}"/>
    <cellStyle name="Normal 15 2 3 3 2 2 5" xfId="10010" xr:uid="{00000000-0005-0000-0000-00001B270000}"/>
    <cellStyle name="Normal 15 2 3 3 2 2 5 2" xfId="10011" xr:uid="{00000000-0005-0000-0000-00001C270000}"/>
    <cellStyle name="Normal 15 2 3 3 2 2 6" xfId="10012" xr:uid="{00000000-0005-0000-0000-00001D270000}"/>
    <cellStyle name="Normal 15 2 3 3 2 2 6 2" xfId="10013" xr:uid="{00000000-0005-0000-0000-00001E270000}"/>
    <cellStyle name="Normal 15 2 3 3 2 2 7" xfId="10014" xr:uid="{00000000-0005-0000-0000-00001F270000}"/>
    <cellStyle name="Normal 15 2 3 3 2 3" xfId="10015" xr:uid="{00000000-0005-0000-0000-000020270000}"/>
    <cellStyle name="Normal 15 2 3 3 2 3 2" xfId="10016" xr:uid="{00000000-0005-0000-0000-000021270000}"/>
    <cellStyle name="Normal 15 2 3 3 2 3 2 2" xfId="10017" xr:uid="{00000000-0005-0000-0000-000022270000}"/>
    <cellStyle name="Normal 15 2 3 3 2 3 2 2 2" xfId="10018" xr:uid="{00000000-0005-0000-0000-000023270000}"/>
    <cellStyle name="Normal 15 2 3 3 2 3 2 3" xfId="10019" xr:uid="{00000000-0005-0000-0000-000024270000}"/>
    <cellStyle name="Normal 15 2 3 3 2 3 3" xfId="10020" xr:uid="{00000000-0005-0000-0000-000025270000}"/>
    <cellStyle name="Normal 15 2 3 3 2 3 3 2" xfId="10021" xr:uid="{00000000-0005-0000-0000-000026270000}"/>
    <cellStyle name="Normal 15 2 3 3 2 3 3 2 2" xfId="10022" xr:uid="{00000000-0005-0000-0000-000027270000}"/>
    <cellStyle name="Normal 15 2 3 3 2 3 3 3" xfId="10023" xr:uid="{00000000-0005-0000-0000-000028270000}"/>
    <cellStyle name="Normal 15 2 3 3 2 3 4" xfId="10024" xr:uid="{00000000-0005-0000-0000-000029270000}"/>
    <cellStyle name="Normal 15 2 3 3 2 3 4 2" xfId="10025" xr:uid="{00000000-0005-0000-0000-00002A270000}"/>
    <cellStyle name="Normal 15 2 3 3 2 3 4 2 2" xfId="10026" xr:uid="{00000000-0005-0000-0000-00002B270000}"/>
    <cellStyle name="Normal 15 2 3 3 2 3 4 3" xfId="10027" xr:uid="{00000000-0005-0000-0000-00002C270000}"/>
    <cellStyle name="Normal 15 2 3 3 2 3 5" xfId="10028" xr:uid="{00000000-0005-0000-0000-00002D270000}"/>
    <cellStyle name="Normal 15 2 3 3 2 3 5 2" xfId="10029" xr:uid="{00000000-0005-0000-0000-00002E270000}"/>
    <cellStyle name="Normal 15 2 3 3 2 3 6" xfId="10030" xr:uid="{00000000-0005-0000-0000-00002F270000}"/>
    <cellStyle name="Normal 15 2 3 3 2 3 6 2" xfId="10031" xr:uid="{00000000-0005-0000-0000-000030270000}"/>
    <cellStyle name="Normal 15 2 3 3 2 3 7" xfId="10032" xr:uid="{00000000-0005-0000-0000-000031270000}"/>
    <cellStyle name="Normal 15 2 3 3 2 4" xfId="10033" xr:uid="{00000000-0005-0000-0000-000032270000}"/>
    <cellStyle name="Normal 15 2 3 3 2 4 2" xfId="10034" xr:uid="{00000000-0005-0000-0000-000033270000}"/>
    <cellStyle name="Normal 15 2 3 3 2 4 2 2" xfId="10035" xr:uid="{00000000-0005-0000-0000-000034270000}"/>
    <cellStyle name="Normal 15 2 3 3 2 4 3" xfId="10036" xr:uid="{00000000-0005-0000-0000-000035270000}"/>
    <cellStyle name="Normal 15 2 3 3 2 5" xfId="10037" xr:uid="{00000000-0005-0000-0000-000036270000}"/>
    <cellStyle name="Normal 15 2 3 3 2 5 2" xfId="10038" xr:uid="{00000000-0005-0000-0000-000037270000}"/>
    <cellStyle name="Normal 15 2 3 3 2 5 2 2" xfId="10039" xr:uid="{00000000-0005-0000-0000-000038270000}"/>
    <cellStyle name="Normal 15 2 3 3 2 5 3" xfId="10040" xr:uid="{00000000-0005-0000-0000-000039270000}"/>
    <cellStyle name="Normal 15 2 3 3 2 6" xfId="10041" xr:uid="{00000000-0005-0000-0000-00003A270000}"/>
    <cellStyle name="Normal 15 2 3 3 2 6 2" xfId="10042" xr:uid="{00000000-0005-0000-0000-00003B270000}"/>
    <cellStyle name="Normal 15 2 3 3 2 6 2 2" xfId="10043" xr:uid="{00000000-0005-0000-0000-00003C270000}"/>
    <cellStyle name="Normal 15 2 3 3 2 6 3" xfId="10044" xr:uid="{00000000-0005-0000-0000-00003D270000}"/>
    <cellStyle name="Normal 15 2 3 3 2 7" xfId="10045" xr:uid="{00000000-0005-0000-0000-00003E270000}"/>
    <cellStyle name="Normal 15 2 3 3 2 7 2" xfId="10046" xr:uid="{00000000-0005-0000-0000-00003F270000}"/>
    <cellStyle name="Normal 15 2 3 3 2 8" xfId="10047" xr:uid="{00000000-0005-0000-0000-000040270000}"/>
    <cellStyle name="Normal 15 2 3 3 2 8 2" xfId="10048" xr:uid="{00000000-0005-0000-0000-000041270000}"/>
    <cellStyle name="Normal 15 2 3 3 2 9" xfId="10049" xr:uid="{00000000-0005-0000-0000-000042270000}"/>
    <cellStyle name="Normal 15 2 3 3 3" xfId="10050" xr:uid="{00000000-0005-0000-0000-000043270000}"/>
    <cellStyle name="Normal 15 2 3 3 3 2" xfId="10051" xr:uid="{00000000-0005-0000-0000-000044270000}"/>
    <cellStyle name="Normal 15 2 3 3 3 2 2" xfId="10052" xr:uid="{00000000-0005-0000-0000-000045270000}"/>
    <cellStyle name="Normal 15 2 3 3 3 2 2 2" xfId="10053" xr:uid="{00000000-0005-0000-0000-000046270000}"/>
    <cellStyle name="Normal 15 2 3 3 3 2 2 2 2" xfId="10054" xr:uid="{00000000-0005-0000-0000-000047270000}"/>
    <cellStyle name="Normal 15 2 3 3 3 2 2 3" xfId="10055" xr:uid="{00000000-0005-0000-0000-000048270000}"/>
    <cellStyle name="Normal 15 2 3 3 3 2 3" xfId="10056" xr:uid="{00000000-0005-0000-0000-000049270000}"/>
    <cellStyle name="Normal 15 2 3 3 3 2 3 2" xfId="10057" xr:uid="{00000000-0005-0000-0000-00004A270000}"/>
    <cellStyle name="Normal 15 2 3 3 3 2 3 2 2" xfId="10058" xr:uid="{00000000-0005-0000-0000-00004B270000}"/>
    <cellStyle name="Normal 15 2 3 3 3 2 3 3" xfId="10059" xr:uid="{00000000-0005-0000-0000-00004C270000}"/>
    <cellStyle name="Normal 15 2 3 3 3 2 4" xfId="10060" xr:uid="{00000000-0005-0000-0000-00004D270000}"/>
    <cellStyle name="Normal 15 2 3 3 3 2 4 2" xfId="10061" xr:uid="{00000000-0005-0000-0000-00004E270000}"/>
    <cellStyle name="Normal 15 2 3 3 3 2 4 2 2" xfId="10062" xr:uid="{00000000-0005-0000-0000-00004F270000}"/>
    <cellStyle name="Normal 15 2 3 3 3 2 4 3" xfId="10063" xr:uid="{00000000-0005-0000-0000-000050270000}"/>
    <cellStyle name="Normal 15 2 3 3 3 2 5" xfId="10064" xr:uid="{00000000-0005-0000-0000-000051270000}"/>
    <cellStyle name="Normal 15 2 3 3 3 2 5 2" xfId="10065" xr:uid="{00000000-0005-0000-0000-000052270000}"/>
    <cellStyle name="Normal 15 2 3 3 3 2 6" xfId="10066" xr:uid="{00000000-0005-0000-0000-000053270000}"/>
    <cellStyle name="Normal 15 2 3 3 3 2 6 2" xfId="10067" xr:uid="{00000000-0005-0000-0000-000054270000}"/>
    <cellStyle name="Normal 15 2 3 3 3 2 7" xfId="10068" xr:uid="{00000000-0005-0000-0000-000055270000}"/>
    <cellStyle name="Normal 15 2 3 3 3 3" xfId="10069" xr:uid="{00000000-0005-0000-0000-000056270000}"/>
    <cellStyle name="Normal 15 2 3 3 3 3 2" xfId="10070" xr:uid="{00000000-0005-0000-0000-000057270000}"/>
    <cellStyle name="Normal 15 2 3 3 3 3 2 2" xfId="10071" xr:uid="{00000000-0005-0000-0000-000058270000}"/>
    <cellStyle name="Normal 15 2 3 3 3 3 3" xfId="10072" xr:uid="{00000000-0005-0000-0000-000059270000}"/>
    <cellStyle name="Normal 15 2 3 3 3 4" xfId="10073" xr:uid="{00000000-0005-0000-0000-00005A270000}"/>
    <cellStyle name="Normal 15 2 3 3 3 4 2" xfId="10074" xr:uid="{00000000-0005-0000-0000-00005B270000}"/>
    <cellStyle name="Normal 15 2 3 3 3 4 2 2" xfId="10075" xr:uid="{00000000-0005-0000-0000-00005C270000}"/>
    <cellStyle name="Normal 15 2 3 3 3 4 3" xfId="10076" xr:uid="{00000000-0005-0000-0000-00005D270000}"/>
    <cellStyle name="Normal 15 2 3 3 3 5" xfId="10077" xr:uid="{00000000-0005-0000-0000-00005E270000}"/>
    <cellStyle name="Normal 15 2 3 3 3 5 2" xfId="10078" xr:uid="{00000000-0005-0000-0000-00005F270000}"/>
    <cellStyle name="Normal 15 2 3 3 3 5 2 2" xfId="10079" xr:uid="{00000000-0005-0000-0000-000060270000}"/>
    <cellStyle name="Normal 15 2 3 3 3 5 3" xfId="10080" xr:uid="{00000000-0005-0000-0000-000061270000}"/>
    <cellStyle name="Normal 15 2 3 3 3 6" xfId="10081" xr:uid="{00000000-0005-0000-0000-000062270000}"/>
    <cellStyle name="Normal 15 2 3 3 3 6 2" xfId="10082" xr:uid="{00000000-0005-0000-0000-000063270000}"/>
    <cellStyle name="Normal 15 2 3 3 3 7" xfId="10083" xr:uid="{00000000-0005-0000-0000-000064270000}"/>
    <cellStyle name="Normal 15 2 3 3 3 7 2" xfId="10084" xr:uid="{00000000-0005-0000-0000-000065270000}"/>
    <cellStyle name="Normal 15 2 3 3 3 8" xfId="10085" xr:uid="{00000000-0005-0000-0000-000066270000}"/>
    <cellStyle name="Normal 15 2 3 3 4" xfId="10086" xr:uid="{00000000-0005-0000-0000-000067270000}"/>
    <cellStyle name="Normal 15 2 3 3 4 2" xfId="10087" xr:uid="{00000000-0005-0000-0000-000068270000}"/>
    <cellStyle name="Normal 15 2 3 3 4 2 2" xfId="10088" xr:uid="{00000000-0005-0000-0000-000069270000}"/>
    <cellStyle name="Normal 15 2 3 3 4 2 2 2" xfId="10089" xr:uid="{00000000-0005-0000-0000-00006A270000}"/>
    <cellStyle name="Normal 15 2 3 3 4 2 3" xfId="10090" xr:uid="{00000000-0005-0000-0000-00006B270000}"/>
    <cellStyle name="Normal 15 2 3 3 4 3" xfId="10091" xr:uid="{00000000-0005-0000-0000-00006C270000}"/>
    <cellStyle name="Normal 15 2 3 3 4 3 2" xfId="10092" xr:uid="{00000000-0005-0000-0000-00006D270000}"/>
    <cellStyle name="Normal 15 2 3 3 4 3 2 2" xfId="10093" xr:uid="{00000000-0005-0000-0000-00006E270000}"/>
    <cellStyle name="Normal 15 2 3 3 4 3 3" xfId="10094" xr:uid="{00000000-0005-0000-0000-00006F270000}"/>
    <cellStyle name="Normal 15 2 3 3 4 4" xfId="10095" xr:uid="{00000000-0005-0000-0000-000070270000}"/>
    <cellStyle name="Normal 15 2 3 3 4 4 2" xfId="10096" xr:uid="{00000000-0005-0000-0000-000071270000}"/>
    <cellStyle name="Normal 15 2 3 3 4 4 2 2" xfId="10097" xr:uid="{00000000-0005-0000-0000-000072270000}"/>
    <cellStyle name="Normal 15 2 3 3 4 4 3" xfId="10098" xr:uid="{00000000-0005-0000-0000-000073270000}"/>
    <cellStyle name="Normal 15 2 3 3 4 5" xfId="10099" xr:uid="{00000000-0005-0000-0000-000074270000}"/>
    <cellStyle name="Normal 15 2 3 3 4 5 2" xfId="10100" xr:uid="{00000000-0005-0000-0000-000075270000}"/>
    <cellStyle name="Normal 15 2 3 3 4 6" xfId="10101" xr:uid="{00000000-0005-0000-0000-000076270000}"/>
    <cellStyle name="Normal 15 2 3 3 4 6 2" xfId="10102" xr:uid="{00000000-0005-0000-0000-000077270000}"/>
    <cellStyle name="Normal 15 2 3 3 4 7" xfId="10103" xr:uid="{00000000-0005-0000-0000-000078270000}"/>
    <cellStyle name="Normal 15 2 3 3 5" xfId="10104" xr:uid="{00000000-0005-0000-0000-000079270000}"/>
    <cellStyle name="Normal 15 2 3 3 5 2" xfId="10105" xr:uid="{00000000-0005-0000-0000-00007A270000}"/>
    <cellStyle name="Normal 15 2 3 3 5 2 2" xfId="10106" xr:uid="{00000000-0005-0000-0000-00007B270000}"/>
    <cellStyle name="Normal 15 2 3 3 5 2 2 2" xfId="10107" xr:uid="{00000000-0005-0000-0000-00007C270000}"/>
    <cellStyle name="Normal 15 2 3 3 5 2 3" xfId="10108" xr:uid="{00000000-0005-0000-0000-00007D270000}"/>
    <cellStyle name="Normal 15 2 3 3 5 3" xfId="10109" xr:uid="{00000000-0005-0000-0000-00007E270000}"/>
    <cellStyle name="Normal 15 2 3 3 5 3 2" xfId="10110" xr:uid="{00000000-0005-0000-0000-00007F270000}"/>
    <cellStyle name="Normal 15 2 3 3 5 3 2 2" xfId="10111" xr:uid="{00000000-0005-0000-0000-000080270000}"/>
    <cellStyle name="Normal 15 2 3 3 5 3 3" xfId="10112" xr:uid="{00000000-0005-0000-0000-000081270000}"/>
    <cellStyle name="Normal 15 2 3 3 5 4" xfId="10113" xr:uid="{00000000-0005-0000-0000-000082270000}"/>
    <cellStyle name="Normal 15 2 3 3 5 4 2" xfId="10114" xr:uid="{00000000-0005-0000-0000-000083270000}"/>
    <cellStyle name="Normal 15 2 3 3 5 4 2 2" xfId="10115" xr:uid="{00000000-0005-0000-0000-000084270000}"/>
    <cellStyle name="Normal 15 2 3 3 5 4 3" xfId="10116" xr:uid="{00000000-0005-0000-0000-000085270000}"/>
    <cellStyle name="Normal 15 2 3 3 5 5" xfId="10117" xr:uid="{00000000-0005-0000-0000-000086270000}"/>
    <cellStyle name="Normal 15 2 3 3 5 5 2" xfId="10118" xr:uid="{00000000-0005-0000-0000-000087270000}"/>
    <cellStyle name="Normal 15 2 3 3 5 6" xfId="10119" xr:uid="{00000000-0005-0000-0000-000088270000}"/>
    <cellStyle name="Normal 15 2 3 3 5 6 2" xfId="10120" xr:uid="{00000000-0005-0000-0000-000089270000}"/>
    <cellStyle name="Normal 15 2 3 3 5 7" xfId="10121" xr:uid="{00000000-0005-0000-0000-00008A270000}"/>
    <cellStyle name="Normal 15 2 3 3 6" xfId="10122" xr:uid="{00000000-0005-0000-0000-00008B270000}"/>
    <cellStyle name="Normal 15 2 3 3 6 2" xfId="10123" xr:uid="{00000000-0005-0000-0000-00008C270000}"/>
    <cellStyle name="Normal 15 2 3 3 6 2 2" xfId="10124" xr:uid="{00000000-0005-0000-0000-00008D270000}"/>
    <cellStyle name="Normal 15 2 3 3 6 3" xfId="10125" xr:uid="{00000000-0005-0000-0000-00008E270000}"/>
    <cellStyle name="Normal 15 2 3 3 7" xfId="10126" xr:uid="{00000000-0005-0000-0000-00008F270000}"/>
    <cellStyle name="Normal 15 2 3 3 7 2" xfId="10127" xr:uid="{00000000-0005-0000-0000-000090270000}"/>
    <cellStyle name="Normal 15 2 3 3 7 2 2" xfId="10128" xr:uid="{00000000-0005-0000-0000-000091270000}"/>
    <cellStyle name="Normal 15 2 3 3 7 3" xfId="10129" xr:uid="{00000000-0005-0000-0000-000092270000}"/>
    <cellStyle name="Normal 15 2 3 3 8" xfId="10130" xr:uid="{00000000-0005-0000-0000-000093270000}"/>
    <cellStyle name="Normal 15 2 3 3 8 2" xfId="10131" xr:uid="{00000000-0005-0000-0000-000094270000}"/>
    <cellStyle name="Normal 15 2 3 3 8 2 2" xfId="10132" xr:uid="{00000000-0005-0000-0000-000095270000}"/>
    <cellStyle name="Normal 15 2 3 3 8 3" xfId="10133" xr:uid="{00000000-0005-0000-0000-000096270000}"/>
    <cellStyle name="Normal 15 2 3 3 9" xfId="10134" xr:uid="{00000000-0005-0000-0000-000097270000}"/>
    <cellStyle name="Normal 15 2 3 3 9 2" xfId="10135" xr:uid="{00000000-0005-0000-0000-000098270000}"/>
    <cellStyle name="Normal 15 2 3 4" xfId="10136" xr:uid="{00000000-0005-0000-0000-000099270000}"/>
    <cellStyle name="Normal 15 2 3 4 2" xfId="10137" xr:uid="{00000000-0005-0000-0000-00009A270000}"/>
    <cellStyle name="Normal 15 2 3 4 2 2" xfId="10138" xr:uid="{00000000-0005-0000-0000-00009B270000}"/>
    <cellStyle name="Normal 15 2 3 4 2 2 2" xfId="10139" xr:uid="{00000000-0005-0000-0000-00009C270000}"/>
    <cellStyle name="Normal 15 2 3 4 2 2 2 2" xfId="10140" xr:uid="{00000000-0005-0000-0000-00009D270000}"/>
    <cellStyle name="Normal 15 2 3 4 2 2 3" xfId="10141" xr:uid="{00000000-0005-0000-0000-00009E270000}"/>
    <cellStyle name="Normal 15 2 3 4 2 3" xfId="10142" xr:uid="{00000000-0005-0000-0000-00009F270000}"/>
    <cellStyle name="Normal 15 2 3 4 2 3 2" xfId="10143" xr:uid="{00000000-0005-0000-0000-0000A0270000}"/>
    <cellStyle name="Normal 15 2 3 4 2 3 2 2" xfId="10144" xr:uid="{00000000-0005-0000-0000-0000A1270000}"/>
    <cellStyle name="Normal 15 2 3 4 2 3 3" xfId="10145" xr:uid="{00000000-0005-0000-0000-0000A2270000}"/>
    <cellStyle name="Normal 15 2 3 4 2 4" xfId="10146" xr:uid="{00000000-0005-0000-0000-0000A3270000}"/>
    <cellStyle name="Normal 15 2 3 4 2 4 2" xfId="10147" xr:uid="{00000000-0005-0000-0000-0000A4270000}"/>
    <cellStyle name="Normal 15 2 3 4 2 4 2 2" xfId="10148" xr:uid="{00000000-0005-0000-0000-0000A5270000}"/>
    <cellStyle name="Normal 15 2 3 4 2 4 3" xfId="10149" xr:uid="{00000000-0005-0000-0000-0000A6270000}"/>
    <cellStyle name="Normal 15 2 3 4 2 5" xfId="10150" xr:uid="{00000000-0005-0000-0000-0000A7270000}"/>
    <cellStyle name="Normal 15 2 3 4 2 5 2" xfId="10151" xr:uid="{00000000-0005-0000-0000-0000A8270000}"/>
    <cellStyle name="Normal 15 2 3 4 2 6" xfId="10152" xr:uid="{00000000-0005-0000-0000-0000A9270000}"/>
    <cellStyle name="Normal 15 2 3 4 2 6 2" xfId="10153" xr:uid="{00000000-0005-0000-0000-0000AA270000}"/>
    <cellStyle name="Normal 15 2 3 4 2 7" xfId="10154" xr:uid="{00000000-0005-0000-0000-0000AB270000}"/>
    <cellStyle name="Normal 15 2 3 4 3" xfId="10155" xr:uid="{00000000-0005-0000-0000-0000AC270000}"/>
    <cellStyle name="Normal 15 2 3 4 3 2" xfId="10156" xr:uid="{00000000-0005-0000-0000-0000AD270000}"/>
    <cellStyle name="Normal 15 2 3 4 3 2 2" xfId="10157" xr:uid="{00000000-0005-0000-0000-0000AE270000}"/>
    <cellStyle name="Normal 15 2 3 4 3 2 2 2" xfId="10158" xr:uid="{00000000-0005-0000-0000-0000AF270000}"/>
    <cellStyle name="Normal 15 2 3 4 3 2 3" xfId="10159" xr:uid="{00000000-0005-0000-0000-0000B0270000}"/>
    <cellStyle name="Normal 15 2 3 4 3 3" xfId="10160" xr:uid="{00000000-0005-0000-0000-0000B1270000}"/>
    <cellStyle name="Normal 15 2 3 4 3 3 2" xfId="10161" xr:uid="{00000000-0005-0000-0000-0000B2270000}"/>
    <cellStyle name="Normal 15 2 3 4 3 3 2 2" xfId="10162" xr:uid="{00000000-0005-0000-0000-0000B3270000}"/>
    <cellStyle name="Normal 15 2 3 4 3 3 3" xfId="10163" xr:uid="{00000000-0005-0000-0000-0000B4270000}"/>
    <cellStyle name="Normal 15 2 3 4 3 4" xfId="10164" xr:uid="{00000000-0005-0000-0000-0000B5270000}"/>
    <cellStyle name="Normal 15 2 3 4 3 4 2" xfId="10165" xr:uid="{00000000-0005-0000-0000-0000B6270000}"/>
    <cellStyle name="Normal 15 2 3 4 3 4 2 2" xfId="10166" xr:uid="{00000000-0005-0000-0000-0000B7270000}"/>
    <cellStyle name="Normal 15 2 3 4 3 4 3" xfId="10167" xr:uid="{00000000-0005-0000-0000-0000B8270000}"/>
    <cellStyle name="Normal 15 2 3 4 3 5" xfId="10168" xr:uid="{00000000-0005-0000-0000-0000B9270000}"/>
    <cellStyle name="Normal 15 2 3 4 3 5 2" xfId="10169" xr:uid="{00000000-0005-0000-0000-0000BA270000}"/>
    <cellStyle name="Normal 15 2 3 4 3 6" xfId="10170" xr:uid="{00000000-0005-0000-0000-0000BB270000}"/>
    <cellStyle name="Normal 15 2 3 4 3 6 2" xfId="10171" xr:uid="{00000000-0005-0000-0000-0000BC270000}"/>
    <cellStyle name="Normal 15 2 3 4 3 7" xfId="10172" xr:uid="{00000000-0005-0000-0000-0000BD270000}"/>
    <cellStyle name="Normal 15 2 3 4 4" xfId="10173" xr:uid="{00000000-0005-0000-0000-0000BE270000}"/>
    <cellStyle name="Normal 15 2 3 4 4 2" xfId="10174" xr:uid="{00000000-0005-0000-0000-0000BF270000}"/>
    <cellStyle name="Normal 15 2 3 4 4 2 2" xfId="10175" xr:uid="{00000000-0005-0000-0000-0000C0270000}"/>
    <cellStyle name="Normal 15 2 3 4 4 3" xfId="10176" xr:uid="{00000000-0005-0000-0000-0000C1270000}"/>
    <cellStyle name="Normal 15 2 3 4 5" xfId="10177" xr:uid="{00000000-0005-0000-0000-0000C2270000}"/>
    <cellStyle name="Normal 15 2 3 4 5 2" xfId="10178" xr:uid="{00000000-0005-0000-0000-0000C3270000}"/>
    <cellStyle name="Normal 15 2 3 4 5 2 2" xfId="10179" xr:uid="{00000000-0005-0000-0000-0000C4270000}"/>
    <cellStyle name="Normal 15 2 3 4 5 3" xfId="10180" xr:uid="{00000000-0005-0000-0000-0000C5270000}"/>
    <cellStyle name="Normal 15 2 3 4 6" xfId="10181" xr:uid="{00000000-0005-0000-0000-0000C6270000}"/>
    <cellStyle name="Normal 15 2 3 4 6 2" xfId="10182" xr:uid="{00000000-0005-0000-0000-0000C7270000}"/>
    <cellStyle name="Normal 15 2 3 4 6 2 2" xfId="10183" xr:uid="{00000000-0005-0000-0000-0000C8270000}"/>
    <cellStyle name="Normal 15 2 3 4 6 3" xfId="10184" xr:uid="{00000000-0005-0000-0000-0000C9270000}"/>
    <cellStyle name="Normal 15 2 3 4 7" xfId="10185" xr:uid="{00000000-0005-0000-0000-0000CA270000}"/>
    <cellStyle name="Normal 15 2 3 4 7 2" xfId="10186" xr:uid="{00000000-0005-0000-0000-0000CB270000}"/>
    <cellStyle name="Normal 15 2 3 4 8" xfId="10187" xr:uid="{00000000-0005-0000-0000-0000CC270000}"/>
    <cellStyle name="Normal 15 2 3 4 8 2" xfId="10188" xr:uid="{00000000-0005-0000-0000-0000CD270000}"/>
    <cellStyle name="Normal 15 2 3 4 9" xfId="10189" xr:uid="{00000000-0005-0000-0000-0000CE270000}"/>
    <cellStyle name="Normal 15 2 3 5" xfId="10190" xr:uid="{00000000-0005-0000-0000-0000CF270000}"/>
    <cellStyle name="Normal 15 2 3 5 2" xfId="10191" xr:uid="{00000000-0005-0000-0000-0000D0270000}"/>
    <cellStyle name="Normal 15 2 3 5 2 2" xfId="10192" xr:uid="{00000000-0005-0000-0000-0000D1270000}"/>
    <cellStyle name="Normal 15 2 3 5 2 2 2" xfId="10193" xr:uid="{00000000-0005-0000-0000-0000D2270000}"/>
    <cellStyle name="Normal 15 2 3 5 2 2 2 2" xfId="10194" xr:uid="{00000000-0005-0000-0000-0000D3270000}"/>
    <cellStyle name="Normal 15 2 3 5 2 2 3" xfId="10195" xr:uid="{00000000-0005-0000-0000-0000D4270000}"/>
    <cellStyle name="Normal 15 2 3 5 2 3" xfId="10196" xr:uid="{00000000-0005-0000-0000-0000D5270000}"/>
    <cellStyle name="Normal 15 2 3 5 2 3 2" xfId="10197" xr:uid="{00000000-0005-0000-0000-0000D6270000}"/>
    <cellStyle name="Normal 15 2 3 5 2 3 2 2" xfId="10198" xr:uid="{00000000-0005-0000-0000-0000D7270000}"/>
    <cellStyle name="Normal 15 2 3 5 2 3 3" xfId="10199" xr:uid="{00000000-0005-0000-0000-0000D8270000}"/>
    <cellStyle name="Normal 15 2 3 5 2 4" xfId="10200" xr:uid="{00000000-0005-0000-0000-0000D9270000}"/>
    <cellStyle name="Normal 15 2 3 5 2 4 2" xfId="10201" xr:uid="{00000000-0005-0000-0000-0000DA270000}"/>
    <cellStyle name="Normal 15 2 3 5 2 4 2 2" xfId="10202" xr:uid="{00000000-0005-0000-0000-0000DB270000}"/>
    <cellStyle name="Normal 15 2 3 5 2 4 3" xfId="10203" xr:uid="{00000000-0005-0000-0000-0000DC270000}"/>
    <cellStyle name="Normal 15 2 3 5 2 5" xfId="10204" xr:uid="{00000000-0005-0000-0000-0000DD270000}"/>
    <cellStyle name="Normal 15 2 3 5 2 5 2" xfId="10205" xr:uid="{00000000-0005-0000-0000-0000DE270000}"/>
    <cellStyle name="Normal 15 2 3 5 2 6" xfId="10206" xr:uid="{00000000-0005-0000-0000-0000DF270000}"/>
    <cellStyle name="Normal 15 2 3 5 2 6 2" xfId="10207" xr:uid="{00000000-0005-0000-0000-0000E0270000}"/>
    <cellStyle name="Normal 15 2 3 5 2 7" xfId="10208" xr:uid="{00000000-0005-0000-0000-0000E1270000}"/>
    <cellStyle name="Normal 15 2 3 5 3" xfId="10209" xr:uid="{00000000-0005-0000-0000-0000E2270000}"/>
    <cellStyle name="Normal 15 2 3 5 3 2" xfId="10210" xr:uid="{00000000-0005-0000-0000-0000E3270000}"/>
    <cellStyle name="Normal 15 2 3 5 3 2 2" xfId="10211" xr:uid="{00000000-0005-0000-0000-0000E4270000}"/>
    <cellStyle name="Normal 15 2 3 5 3 3" xfId="10212" xr:uid="{00000000-0005-0000-0000-0000E5270000}"/>
    <cellStyle name="Normal 15 2 3 5 4" xfId="10213" xr:uid="{00000000-0005-0000-0000-0000E6270000}"/>
    <cellStyle name="Normal 15 2 3 5 4 2" xfId="10214" xr:uid="{00000000-0005-0000-0000-0000E7270000}"/>
    <cellStyle name="Normal 15 2 3 5 4 2 2" xfId="10215" xr:uid="{00000000-0005-0000-0000-0000E8270000}"/>
    <cellStyle name="Normal 15 2 3 5 4 3" xfId="10216" xr:uid="{00000000-0005-0000-0000-0000E9270000}"/>
    <cellStyle name="Normal 15 2 3 5 5" xfId="10217" xr:uid="{00000000-0005-0000-0000-0000EA270000}"/>
    <cellStyle name="Normal 15 2 3 5 5 2" xfId="10218" xr:uid="{00000000-0005-0000-0000-0000EB270000}"/>
    <cellStyle name="Normal 15 2 3 5 5 2 2" xfId="10219" xr:uid="{00000000-0005-0000-0000-0000EC270000}"/>
    <cellStyle name="Normal 15 2 3 5 5 3" xfId="10220" xr:uid="{00000000-0005-0000-0000-0000ED270000}"/>
    <cellStyle name="Normal 15 2 3 5 6" xfId="10221" xr:uid="{00000000-0005-0000-0000-0000EE270000}"/>
    <cellStyle name="Normal 15 2 3 5 6 2" xfId="10222" xr:uid="{00000000-0005-0000-0000-0000EF270000}"/>
    <cellStyle name="Normal 15 2 3 5 7" xfId="10223" xr:uid="{00000000-0005-0000-0000-0000F0270000}"/>
    <cellStyle name="Normal 15 2 3 5 7 2" xfId="10224" xr:uid="{00000000-0005-0000-0000-0000F1270000}"/>
    <cellStyle name="Normal 15 2 3 5 8" xfId="10225" xr:uid="{00000000-0005-0000-0000-0000F2270000}"/>
    <cellStyle name="Normal 15 2 3 6" xfId="10226" xr:uid="{00000000-0005-0000-0000-0000F3270000}"/>
    <cellStyle name="Normal 15 2 3 6 2" xfId="10227" xr:uid="{00000000-0005-0000-0000-0000F4270000}"/>
    <cellStyle name="Normal 15 2 3 6 2 2" xfId="10228" xr:uid="{00000000-0005-0000-0000-0000F5270000}"/>
    <cellStyle name="Normal 15 2 3 6 2 2 2" xfId="10229" xr:uid="{00000000-0005-0000-0000-0000F6270000}"/>
    <cellStyle name="Normal 15 2 3 6 2 3" xfId="10230" xr:uid="{00000000-0005-0000-0000-0000F7270000}"/>
    <cellStyle name="Normal 15 2 3 6 3" xfId="10231" xr:uid="{00000000-0005-0000-0000-0000F8270000}"/>
    <cellStyle name="Normal 15 2 3 6 3 2" xfId="10232" xr:uid="{00000000-0005-0000-0000-0000F9270000}"/>
    <cellStyle name="Normal 15 2 3 6 3 2 2" xfId="10233" xr:uid="{00000000-0005-0000-0000-0000FA270000}"/>
    <cellStyle name="Normal 15 2 3 6 3 3" xfId="10234" xr:uid="{00000000-0005-0000-0000-0000FB270000}"/>
    <cellStyle name="Normal 15 2 3 6 4" xfId="10235" xr:uid="{00000000-0005-0000-0000-0000FC270000}"/>
    <cellStyle name="Normal 15 2 3 6 4 2" xfId="10236" xr:uid="{00000000-0005-0000-0000-0000FD270000}"/>
    <cellStyle name="Normal 15 2 3 6 4 2 2" xfId="10237" xr:uid="{00000000-0005-0000-0000-0000FE270000}"/>
    <cellStyle name="Normal 15 2 3 6 4 3" xfId="10238" xr:uid="{00000000-0005-0000-0000-0000FF270000}"/>
    <cellStyle name="Normal 15 2 3 6 5" xfId="10239" xr:uid="{00000000-0005-0000-0000-000000280000}"/>
    <cellStyle name="Normal 15 2 3 6 5 2" xfId="10240" xr:uid="{00000000-0005-0000-0000-000001280000}"/>
    <cellStyle name="Normal 15 2 3 6 6" xfId="10241" xr:uid="{00000000-0005-0000-0000-000002280000}"/>
    <cellStyle name="Normal 15 2 3 6 6 2" xfId="10242" xr:uid="{00000000-0005-0000-0000-000003280000}"/>
    <cellStyle name="Normal 15 2 3 6 7" xfId="10243" xr:uid="{00000000-0005-0000-0000-000004280000}"/>
    <cellStyle name="Normal 15 2 3 7" xfId="10244" xr:uid="{00000000-0005-0000-0000-000005280000}"/>
    <cellStyle name="Normal 15 2 3 7 2" xfId="10245" xr:uid="{00000000-0005-0000-0000-000006280000}"/>
    <cellStyle name="Normal 15 2 3 7 2 2" xfId="10246" xr:uid="{00000000-0005-0000-0000-000007280000}"/>
    <cellStyle name="Normal 15 2 3 7 2 2 2" xfId="10247" xr:uid="{00000000-0005-0000-0000-000008280000}"/>
    <cellStyle name="Normal 15 2 3 7 2 3" xfId="10248" xr:uid="{00000000-0005-0000-0000-000009280000}"/>
    <cellStyle name="Normal 15 2 3 7 3" xfId="10249" xr:uid="{00000000-0005-0000-0000-00000A280000}"/>
    <cellStyle name="Normal 15 2 3 7 3 2" xfId="10250" xr:uid="{00000000-0005-0000-0000-00000B280000}"/>
    <cellStyle name="Normal 15 2 3 7 3 2 2" xfId="10251" xr:uid="{00000000-0005-0000-0000-00000C280000}"/>
    <cellStyle name="Normal 15 2 3 7 3 3" xfId="10252" xr:uid="{00000000-0005-0000-0000-00000D280000}"/>
    <cellStyle name="Normal 15 2 3 7 4" xfId="10253" xr:uid="{00000000-0005-0000-0000-00000E280000}"/>
    <cellStyle name="Normal 15 2 3 7 4 2" xfId="10254" xr:uid="{00000000-0005-0000-0000-00000F280000}"/>
    <cellStyle name="Normal 15 2 3 7 4 2 2" xfId="10255" xr:uid="{00000000-0005-0000-0000-000010280000}"/>
    <cellStyle name="Normal 15 2 3 7 4 3" xfId="10256" xr:uid="{00000000-0005-0000-0000-000011280000}"/>
    <cellStyle name="Normal 15 2 3 7 5" xfId="10257" xr:uid="{00000000-0005-0000-0000-000012280000}"/>
    <cellStyle name="Normal 15 2 3 7 5 2" xfId="10258" xr:uid="{00000000-0005-0000-0000-000013280000}"/>
    <cellStyle name="Normal 15 2 3 7 6" xfId="10259" xr:uid="{00000000-0005-0000-0000-000014280000}"/>
    <cellStyle name="Normal 15 2 3 7 6 2" xfId="10260" xr:uid="{00000000-0005-0000-0000-000015280000}"/>
    <cellStyle name="Normal 15 2 3 7 7" xfId="10261" xr:uid="{00000000-0005-0000-0000-000016280000}"/>
    <cellStyle name="Normal 15 2 3 8" xfId="10262" xr:uid="{00000000-0005-0000-0000-000017280000}"/>
    <cellStyle name="Normal 15 2 3 8 2" xfId="10263" xr:uid="{00000000-0005-0000-0000-000018280000}"/>
    <cellStyle name="Normal 15 2 3 8 2 2" xfId="10264" xr:uid="{00000000-0005-0000-0000-000019280000}"/>
    <cellStyle name="Normal 15 2 3 8 3" xfId="10265" xr:uid="{00000000-0005-0000-0000-00001A280000}"/>
    <cellStyle name="Normal 15 2 3 9" xfId="10266" xr:uid="{00000000-0005-0000-0000-00001B280000}"/>
    <cellStyle name="Normal 15 2 3 9 2" xfId="10267" xr:uid="{00000000-0005-0000-0000-00001C280000}"/>
    <cellStyle name="Normal 15 2 3 9 2 2" xfId="10268" xr:uid="{00000000-0005-0000-0000-00001D280000}"/>
    <cellStyle name="Normal 15 2 3 9 3" xfId="10269" xr:uid="{00000000-0005-0000-0000-00001E280000}"/>
    <cellStyle name="Normal 15 2 3_Confidential Information" xfId="10270" xr:uid="{00000000-0005-0000-0000-00001F280000}"/>
    <cellStyle name="Normal 15 2 4" xfId="10271" xr:uid="{00000000-0005-0000-0000-000020280000}"/>
    <cellStyle name="Normal 15 2 4 10" xfId="10272" xr:uid="{00000000-0005-0000-0000-000021280000}"/>
    <cellStyle name="Normal 15 2 4 10 2" xfId="10273" xr:uid="{00000000-0005-0000-0000-000022280000}"/>
    <cellStyle name="Normal 15 2 4 11" xfId="10274" xr:uid="{00000000-0005-0000-0000-000023280000}"/>
    <cellStyle name="Normal 15 2 4 2" xfId="10275" xr:uid="{00000000-0005-0000-0000-000024280000}"/>
    <cellStyle name="Normal 15 2 4 2 2" xfId="10276" xr:uid="{00000000-0005-0000-0000-000025280000}"/>
    <cellStyle name="Normal 15 2 4 2 2 2" xfId="10277" xr:uid="{00000000-0005-0000-0000-000026280000}"/>
    <cellStyle name="Normal 15 2 4 2 2 2 2" xfId="10278" xr:uid="{00000000-0005-0000-0000-000027280000}"/>
    <cellStyle name="Normal 15 2 4 2 2 2 2 2" xfId="10279" xr:uid="{00000000-0005-0000-0000-000028280000}"/>
    <cellStyle name="Normal 15 2 4 2 2 2 3" xfId="10280" xr:uid="{00000000-0005-0000-0000-000029280000}"/>
    <cellStyle name="Normal 15 2 4 2 2 3" xfId="10281" xr:uid="{00000000-0005-0000-0000-00002A280000}"/>
    <cellStyle name="Normal 15 2 4 2 2 3 2" xfId="10282" xr:uid="{00000000-0005-0000-0000-00002B280000}"/>
    <cellStyle name="Normal 15 2 4 2 2 3 2 2" xfId="10283" xr:uid="{00000000-0005-0000-0000-00002C280000}"/>
    <cellStyle name="Normal 15 2 4 2 2 3 3" xfId="10284" xr:uid="{00000000-0005-0000-0000-00002D280000}"/>
    <cellStyle name="Normal 15 2 4 2 2 4" xfId="10285" xr:uid="{00000000-0005-0000-0000-00002E280000}"/>
    <cellStyle name="Normal 15 2 4 2 2 4 2" xfId="10286" xr:uid="{00000000-0005-0000-0000-00002F280000}"/>
    <cellStyle name="Normal 15 2 4 2 2 4 2 2" xfId="10287" xr:uid="{00000000-0005-0000-0000-000030280000}"/>
    <cellStyle name="Normal 15 2 4 2 2 4 3" xfId="10288" xr:uid="{00000000-0005-0000-0000-000031280000}"/>
    <cellStyle name="Normal 15 2 4 2 2 5" xfId="10289" xr:uid="{00000000-0005-0000-0000-000032280000}"/>
    <cellStyle name="Normal 15 2 4 2 2 5 2" xfId="10290" xr:uid="{00000000-0005-0000-0000-000033280000}"/>
    <cellStyle name="Normal 15 2 4 2 2 6" xfId="10291" xr:uid="{00000000-0005-0000-0000-000034280000}"/>
    <cellStyle name="Normal 15 2 4 2 2 6 2" xfId="10292" xr:uid="{00000000-0005-0000-0000-000035280000}"/>
    <cellStyle name="Normal 15 2 4 2 2 7" xfId="10293" xr:uid="{00000000-0005-0000-0000-000036280000}"/>
    <cellStyle name="Normal 15 2 4 2 3" xfId="10294" xr:uid="{00000000-0005-0000-0000-000037280000}"/>
    <cellStyle name="Normal 15 2 4 2 3 2" xfId="10295" xr:uid="{00000000-0005-0000-0000-000038280000}"/>
    <cellStyle name="Normal 15 2 4 2 3 2 2" xfId="10296" xr:uid="{00000000-0005-0000-0000-000039280000}"/>
    <cellStyle name="Normal 15 2 4 2 3 2 2 2" xfId="10297" xr:uid="{00000000-0005-0000-0000-00003A280000}"/>
    <cellStyle name="Normal 15 2 4 2 3 2 3" xfId="10298" xr:uid="{00000000-0005-0000-0000-00003B280000}"/>
    <cellStyle name="Normal 15 2 4 2 3 3" xfId="10299" xr:uid="{00000000-0005-0000-0000-00003C280000}"/>
    <cellStyle name="Normal 15 2 4 2 3 3 2" xfId="10300" xr:uid="{00000000-0005-0000-0000-00003D280000}"/>
    <cellStyle name="Normal 15 2 4 2 3 3 2 2" xfId="10301" xr:uid="{00000000-0005-0000-0000-00003E280000}"/>
    <cellStyle name="Normal 15 2 4 2 3 3 3" xfId="10302" xr:uid="{00000000-0005-0000-0000-00003F280000}"/>
    <cellStyle name="Normal 15 2 4 2 3 4" xfId="10303" xr:uid="{00000000-0005-0000-0000-000040280000}"/>
    <cellStyle name="Normal 15 2 4 2 3 4 2" xfId="10304" xr:uid="{00000000-0005-0000-0000-000041280000}"/>
    <cellStyle name="Normal 15 2 4 2 3 4 2 2" xfId="10305" xr:uid="{00000000-0005-0000-0000-000042280000}"/>
    <cellStyle name="Normal 15 2 4 2 3 4 3" xfId="10306" xr:uid="{00000000-0005-0000-0000-000043280000}"/>
    <cellStyle name="Normal 15 2 4 2 3 5" xfId="10307" xr:uid="{00000000-0005-0000-0000-000044280000}"/>
    <cellStyle name="Normal 15 2 4 2 3 5 2" xfId="10308" xr:uid="{00000000-0005-0000-0000-000045280000}"/>
    <cellStyle name="Normal 15 2 4 2 3 6" xfId="10309" xr:uid="{00000000-0005-0000-0000-000046280000}"/>
    <cellStyle name="Normal 15 2 4 2 3 6 2" xfId="10310" xr:uid="{00000000-0005-0000-0000-000047280000}"/>
    <cellStyle name="Normal 15 2 4 2 3 7" xfId="10311" xr:uid="{00000000-0005-0000-0000-000048280000}"/>
    <cellStyle name="Normal 15 2 4 2 4" xfId="10312" xr:uid="{00000000-0005-0000-0000-000049280000}"/>
    <cellStyle name="Normal 15 2 4 2 4 2" xfId="10313" xr:uid="{00000000-0005-0000-0000-00004A280000}"/>
    <cellStyle name="Normal 15 2 4 2 4 2 2" xfId="10314" xr:uid="{00000000-0005-0000-0000-00004B280000}"/>
    <cellStyle name="Normal 15 2 4 2 4 3" xfId="10315" xr:uid="{00000000-0005-0000-0000-00004C280000}"/>
    <cellStyle name="Normal 15 2 4 2 5" xfId="10316" xr:uid="{00000000-0005-0000-0000-00004D280000}"/>
    <cellStyle name="Normal 15 2 4 2 5 2" xfId="10317" xr:uid="{00000000-0005-0000-0000-00004E280000}"/>
    <cellStyle name="Normal 15 2 4 2 5 2 2" xfId="10318" xr:uid="{00000000-0005-0000-0000-00004F280000}"/>
    <cellStyle name="Normal 15 2 4 2 5 3" xfId="10319" xr:uid="{00000000-0005-0000-0000-000050280000}"/>
    <cellStyle name="Normal 15 2 4 2 6" xfId="10320" xr:uid="{00000000-0005-0000-0000-000051280000}"/>
    <cellStyle name="Normal 15 2 4 2 6 2" xfId="10321" xr:uid="{00000000-0005-0000-0000-000052280000}"/>
    <cellStyle name="Normal 15 2 4 2 6 2 2" xfId="10322" xr:uid="{00000000-0005-0000-0000-000053280000}"/>
    <cellStyle name="Normal 15 2 4 2 6 3" xfId="10323" xr:uid="{00000000-0005-0000-0000-000054280000}"/>
    <cellStyle name="Normal 15 2 4 2 7" xfId="10324" xr:uid="{00000000-0005-0000-0000-000055280000}"/>
    <cellStyle name="Normal 15 2 4 2 7 2" xfId="10325" xr:uid="{00000000-0005-0000-0000-000056280000}"/>
    <cellStyle name="Normal 15 2 4 2 8" xfId="10326" xr:uid="{00000000-0005-0000-0000-000057280000}"/>
    <cellStyle name="Normal 15 2 4 2 8 2" xfId="10327" xr:uid="{00000000-0005-0000-0000-000058280000}"/>
    <cellStyle name="Normal 15 2 4 2 9" xfId="10328" xr:uid="{00000000-0005-0000-0000-000059280000}"/>
    <cellStyle name="Normal 15 2 4 3" xfId="10329" xr:uid="{00000000-0005-0000-0000-00005A280000}"/>
    <cellStyle name="Normal 15 2 4 3 2" xfId="10330" xr:uid="{00000000-0005-0000-0000-00005B280000}"/>
    <cellStyle name="Normal 15 2 4 3 2 2" xfId="10331" xr:uid="{00000000-0005-0000-0000-00005C280000}"/>
    <cellStyle name="Normal 15 2 4 3 2 2 2" xfId="10332" xr:uid="{00000000-0005-0000-0000-00005D280000}"/>
    <cellStyle name="Normal 15 2 4 3 2 2 2 2" xfId="10333" xr:uid="{00000000-0005-0000-0000-00005E280000}"/>
    <cellStyle name="Normal 15 2 4 3 2 2 3" xfId="10334" xr:uid="{00000000-0005-0000-0000-00005F280000}"/>
    <cellStyle name="Normal 15 2 4 3 2 3" xfId="10335" xr:uid="{00000000-0005-0000-0000-000060280000}"/>
    <cellStyle name="Normal 15 2 4 3 2 3 2" xfId="10336" xr:uid="{00000000-0005-0000-0000-000061280000}"/>
    <cellStyle name="Normal 15 2 4 3 2 3 2 2" xfId="10337" xr:uid="{00000000-0005-0000-0000-000062280000}"/>
    <cellStyle name="Normal 15 2 4 3 2 3 3" xfId="10338" xr:uid="{00000000-0005-0000-0000-000063280000}"/>
    <cellStyle name="Normal 15 2 4 3 2 4" xfId="10339" xr:uid="{00000000-0005-0000-0000-000064280000}"/>
    <cellStyle name="Normal 15 2 4 3 2 4 2" xfId="10340" xr:uid="{00000000-0005-0000-0000-000065280000}"/>
    <cellStyle name="Normal 15 2 4 3 2 4 2 2" xfId="10341" xr:uid="{00000000-0005-0000-0000-000066280000}"/>
    <cellStyle name="Normal 15 2 4 3 2 4 3" xfId="10342" xr:uid="{00000000-0005-0000-0000-000067280000}"/>
    <cellStyle name="Normal 15 2 4 3 2 5" xfId="10343" xr:uid="{00000000-0005-0000-0000-000068280000}"/>
    <cellStyle name="Normal 15 2 4 3 2 5 2" xfId="10344" xr:uid="{00000000-0005-0000-0000-000069280000}"/>
    <cellStyle name="Normal 15 2 4 3 2 6" xfId="10345" xr:uid="{00000000-0005-0000-0000-00006A280000}"/>
    <cellStyle name="Normal 15 2 4 3 2 6 2" xfId="10346" xr:uid="{00000000-0005-0000-0000-00006B280000}"/>
    <cellStyle name="Normal 15 2 4 3 2 7" xfId="10347" xr:uid="{00000000-0005-0000-0000-00006C280000}"/>
    <cellStyle name="Normal 15 2 4 3 3" xfId="10348" xr:uid="{00000000-0005-0000-0000-00006D280000}"/>
    <cellStyle name="Normal 15 2 4 3 3 2" xfId="10349" xr:uid="{00000000-0005-0000-0000-00006E280000}"/>
    <cellStyle name="Normal 15 2 4 3 3 2 2" xfId="10350" xr:uid="{00000000-0005-0000-0000-00006F280000}"/>
    <cellStyle name="Normal 15 2 4 3 3 3" xfId="10351" xr:uid="{00000000-0005-0000-0000-000070280000}"/>
    <cellStyle name="Normal 15 2 4 3 4" xfId="10352" xr:uid="{00000000-0005-0000-0000-000071280000}"/>
    <cellStyle name="Normal 15 2 4 3 4 2" xfId="10353" xr:uid="{00000000-0005-0000-0000-000072280000}"/>
    <cellStyle name="Normal 15 2 4 3 4 2 2" xfId="10354" xr:uid="{00000000-0005-0000-0000-000073280000}"/>
    <cellStyle name="Normal 15 2 4 3 4 3" xfId="10355" xr:uid="{00000000-0005-0000-0000-000074280000}"/>
    <cellStyle name="Normal 15 2 4 3 5" xfId="10356" xr:uid="{00000000-0005-0000-0000-000075280000}"/>
    <cellStyle name="Normal 15 2 4 3 5 2" xfId="10357" xr:uid="{00000000-0005-0000-0000-000076280000}"/>
    <cellStyle name="Normal 15 2 4 3 5 2 2" xfId="10358" xr:uid="{00000000-0005-0000-0000-000077280000}"/>
    <cellStyle name="Normal 15 2 4 3 5 3" xfId="10359" xr:uid="{00000000-0005-0000-0000-000078280000}"/>
    <cellStyle name="Normal 15 2 4 3 6" xfId="10360" xr:uid="{00000000-0005-0000-0000-000079280000}"/>
    <cellStyle name="Normal 15 2 4 3 6 2" xfId="10361" xr:uid="{00000000-0005-0000-0000-00007A280000}"/>
    <cellStyle name="Normal 15 2 4 3 7" xfId="10362" xr:uid="{00000000-0005-0000-0000-00007B280000}"/>
    <cellStyle name="Normal 15 2 4 3 7 2" xfId="10363" xr:uid="{00000000-0005-0000-0000-00007C280000}"/>
    <cellStyle name="Normal 15 2 4 3 8" xfId="10364" xr:uid="{00000000-0005-0000-0000-00007D280000}"/>
    <cellStyle name="Normal 15 2 4 4" xfId="10365" xr:uid="{00000000-0005-0000-0000-00007E280000}"/>
    <cellStyle name="Normal 15 2 4 4 2" xfId="10366" xr:uid="{00000000-0005-0000-0000-00007F280000}"/>
    <cellStyle name="Normal 15 2 4 4 2 2" xfId="10367" xr:uid="{00000000-0005-0000-0000-000080280000}"/>
    <cellStyle name="Normal 15 2 4 4 2 2 2" xfId="10368" xr:uid="{00000000-0005-0000-0000-000081280000}"/>
    <cellStyle name="Normal 15 2 4 4 2 3" xfId="10369" xr:uid="{00000000-0005-0000-0000-000082280000}"/>
    <cellStyle name="Normal 15 2 4 4 3" xfId="10370" xr:uid="{00000000-0005-0000-0000-000083280000}"/>
    <cellStyle name="Normal 15 2 4 4 3 2" xfId="10371" xr:uid="{00000000-0005-0000-0000-000084280000}"/>
    <cellStyle name="Normal 15 2 4 4 3 2 2" xfId="10372" xr:uid="{00000000-0005-0000-0000-000085280000}"/>
    <cellStyle name="Normal 15 2 4 4 3 3" xfId="10373" xr:uid="{00000000-0005-0000-0000-000086280000}"/>
    <cellStyle name="Normal 15 2 4 4 4" xfId="10374" xr:uid="{00000000-0005-0000-0000-000087280000}"/>
    <cellStyle name="Normal 15 2 4 4 4 2" xfId="10375" xr:uid="{00000000-0005-0000-0000-000088280000}"/>
    <cellStyle name="Normal 15 2 4 4 4 2 2" xfId="10376" xr:uid="{00000000-0005-0000-0000-000089280000}"/>
    <cellStyle name="Normal 15 2 4 4 4 3" xfId="10377" xr:uid="{00000000-0005-0000-0000-00008A280000}"/>
    <cellStyle name="Normal 15 2 4 4 5" xfId="10378" xr:uid="{00000000-0005-0000-0000-00008B280000}"/>
    <cellStyle name="Normal 15 2 4 4 5 2" xfId="10379" xr:uid="{00000000-0005-0000-0000-00008C280000}"/>
    <cellStyle name="Normal 15 2 4 4 6" xfId="10380" xr:uid="{00000000-0005-0000-0000-00008D280000}"/>
    <cellStyle name="Normal 15 2 4 4 6 2" xfId="10381" xr:uid="{00000000-0005-0000-0000-00008E280000}"/>
    <cellStyle name="Normal 15 2 4 4 7" xfId="10382" xr:uid="{00000000-0005-0000-0000-00008F280000}"/>
    <cellStyle name="Normal 15 2 4 5" xfId="10383" xr:uid="{00000000-0005-0000-0000-000090280000}"/>
    <cellStyle name="Normal 15 2 4 5 2" xfId="10384" xr:uid="{00000000-0005-0000-0000-000091280000}"/>
    <cellStyle name="Normal 15 2 4 5 2 2" xfId="10385" xr:uid="{00000000-0005-0000-0000-000092280000}"/>
    <cellStyle name="Normal 15 2 4 5 2 2 2" xfId="10386" xr:uid="{00000000-0005-0000-0000-000093280000}"/>
    <cellStyle name="Normal 15 2 4 5 2 3" xfId="10387" xr:uid="{00000000-0005-0000-0000-000094280000}"/>
    <cellStyle name="Normal 15 2 4 5 3" xfId="10388" xr:uid="{00000000-0005-0000-0000-000095280000}"/>
    <cellStyle name="Normal 15 2 4 5 3 2" xfId="10389" xr:uid="{00000000-0005-0000-0000-000096280000}"/>
    <cellStyle name="Normal 15 2 4 5 3 2 2" xfId="10390" xr:uid="{00000000-0005-0000-0000-000097280000}"/>
    <cellStyle name="Normal 15 2 4 5 3 3" xfId="10391" xr:uid="{00000000-0005-0000-0000-000098280000}"/>
    <cellStyle name="Normal 15 2 4 5 4" xfId="10392" xr:uid="{00000000-0005-0000-0000-000099280000}"/>
    <cellStyle name="Normal 15 2 4 5 4 2" xfId="10393" xr:uid="{00000000-0005-0000-0000-00009A280000}"/>
    <cellStyle name="Normal 15 2 4 5 4 2 2" xfId="10394" xr:uid="{00000000-0005-0000-0000-00009B280000}"/>
    <cellStyle name="Normal 15 2 4 5 4 3" xfId="10395" xr:uid="{00000000-0005-0000-0000-00009C280000}"/>
    <cellStyle name="Normal 15 2 4 5 5" xfId="10396" xr:uid="{00000000-0005-0000-0000-00009D280000}"/>
    <cellStyle name="Normal 15 2 4 5 5 2" xfId="10397" xr:uid="{00000000-0005-0000-0000-00009E280000}"/>
    <cellStyle name="Normal 15 2 4 5 6" xfId="10398" xr:uid="{00000000-0005-0000-0000-00009F280000}"/>
    <cellStyle name="Normal 15 2 4 5 6 2" xfId="10399" xr:uid="{00000000-0005-0000-0000-0000A0280000}"/>
    <cellStyle name="Normal 15 2 4 5 7" xfId="10400" xr:uid="{00000000-0005-0000-0000-0000A1280000}"/>
    <cellStyle name="Normal 15 2 4 6" xfId="10401" xr:uid="{00000000-0005-0000-0000-0000A2280000}"/>
    <cellStyle name="Normal 15 2 4 6 2" xfId="10402" xr:uid="{00000000-0005-0000-0000-0000A3280000}"/>
    <cellStyle name="Normal 15 2 4 6 2 2" xfId="10403" xr:uid="{00000000-0005-0000-0000-0000A4280000}"/>
    <cellStyle name="Normal 15 2 4 6 3" xfId="10404" xr:uid="{00000000-0005-0000-0000-0000A5280000}"/>
    <cellStyle name="Normal 15 2 4 7" xfId="10405" xr:uid="{00000000-0005-0000-0000-0000A6280000}"/>
    <cellStyle name="Normal 15 2 4 7 2" xfId="10406" xr:uid="{00000000-0005-0000-0000-0000A7280000}"/>
    <cellStyle name="Normal 15 2 4 7 2 2" xfId="10407" xr:uid="{00000000-0005-0000-0000-0000A8280000}"/>
    <cellStyle name="Normal 15 2 4 7 3" xfId="10408" xr:uid="{00000000-0005-0000-0000-0000A9280000}"/>
    <cellStyle name="Normal 15 2 4 8" xfId="10409" xr:uid="{00000000-0005-0000-0000-0000AA280000}"/>
    <cellStyle name="Normal 15 2 4 8 2" xfId="10410" xr:uid="{00000000-0005-0000-0000-0000AB280000}"/>
    <cellStyle name="Normal 15 2 4 8 2 2" xfId="10411" xr:uid="{00000000-0005-0000-0000-0000AC280000}"/>
    <cellStyle name="Normal 15 2 4 8 3" xfId="10412" xr:uid="{00000000-0005-0000-0000-0000AD280000}"/>
    <cellStyle name="Normal 15 2 4 9" xfId="10413" xr:uid="{00000000-0005-0000-0000-0000AE280000}"/>
    <cellStyle name="Normal 15 2 4 9 2" xfId="10414" xr:uid="{00000000-0005-0000-0000-0000AF280000}"/>
    <cellStyle name="Normal 15 2 5" xfId="10415" xr:uid="{00000000-0005-0000-0000-0000B0280000}"/>
    <cellStyle name="Normal 15 2 5 10" xfId="10416" xr:uid="{00000000-0005-0000-0000-0000B1280000}"/>
    <cellStyle name="Normal 15 2 5 10 2" xfId="10417" xr:uid="{00000000-0005-0000-0000-0000B2280000}"/>
    <cellStyle name="Normal 15 2 5 11" xfId="10418" xr:uid="{00000000-0005-0000-0000-0000B3280000}"/>
    <cellStyle name="Normal 15 2 5 2" xfId="10419" xr:uid="{00000000-0005-0000-0000-0000B4280000}"/>
    <cellStyle name="Normal 15 2 5 2 2" xfId="10420" xr:uid="{00000000-0005-0000-0000-0000B5280000}"/>
    <cellStyle name="Normal 15 2 5 2 2 2" xfId="10421" xr:uid="{00000000-0005-0000-0000-0000B6280000}"/>
    <cellStyle name="Normal 15 2 5 2 2 2 2" xfId="10422" xr:uid="{00000000-0005-0000-0000-0000B7280000}"/>
    <cellStyle name="Normal 15 2 5 2 2 2 2 2" xfId="10423" xr:uid="{00000000-0005-0000-0000-0000B8280000}"/>
    <cellStyle name="Normal 15 2 5 2 2 2 3" xfId="10424" xr:uid="{00000000-0005-0000-0000-0000B9280000}"/>
    <cellStyle name="Normal 15 2 5 2 2 3" xfId="10425" xr:uid="{00000000-0005-0000-0000-0000BA280000}"/>
    <cellStyle name="Normal 15 2 5 2 2 3 2" xfId="10426" xr:uid="{00000000-0005-0000-0000-0000BB280000}"/>
    <cellStyle name="Normal 15 2 5 2 2 3 2 2" xfId="10427" xr:uid="{00000000-0005-0000-0000-0000BC280000}"/>
    <cellStyle name="Normal 15 2 5 2 2 3 3" xfId="10428" xr:uid="{00000000-0005-0000-0000-0000BD280000}"/>
    <cellStyle name="Normal 15 2 5 2 2 4" xfId="10429" xr:uid="{00000000-0005-0000-0000-0000BE280000}"/>
    <cellStyle name="Normal 15 2 5 2 2 4 2" xfId="10430" xr:uid="{00000000-0005-0000-0000-0000BF280000}"/>
    <cellStyle name="Normal 15 2 5 2 2 4 2 2" xfId="10431" xr:uid="{00000000-0005-0000-0000-0000C0280000}"/>
    <cellStyle name="Normal 15 2 5 2 2 4 3" xfId="10432" xr:uid="{00000000-0005-0000-0000-0000C1280000}"/>
    <cellStyle name="Normal 15 2 5 2 2 5" xfId="10433" xr:uid="{00000000-0005-0000-0000-0000C2280000}"/>
    <cellStyle name="Normal 15 2 5 2 2 5 2" xfId="10434" xr:uid="{00000000-0005-0000-0000-0000C3280000}"/>
    <cellStyle name="Normal 15 2 5 2 2 6" xfId="10435" xr:uid="{00000000-0005-0000-0000-0000C4280000}"/>
    <cellStyle name="Normal 15 2 5 2 2 6 2" xfId="10436" xr:uid="{00000000-0005-0000-0000-0000C5280000}"/>
    <cellStyle name="Normal 15 2 5 2 2 7" xfId="10437" xr:uid="{00000000-0005-0000-0000-0000C6280000}"/>
    <cellStyle name="Normal 15 2 5 2 3" xfId="10438" xr:uid="{00000000-0005-0000-0000-0000C7280000}"/>
    <cellStyle name="Normal 15 2 5 2 3 2" xfId="10439" xr:uid="{00000000-0005-0000-0000-0000C8280000}"/>
    <cellStyle name="Normal 15 2 5 2 3 2 2" xfId="10440" xr:uid="{00000000-0005-0000-0000-0000C9280000}"/>
    <cellStyle name="Normal 15 2 5 2 3 2 2 2" xfId="10441" xr:uid="{00000000-0005-0000-0000-0000CA280000}"/>
    <cellStyle name="Normal 15 2 5 2 3 2 3" xfId="10442" xr:uid="{00000000-0005-0000-0000-0000CB280000}"/>
    <cellStyle name="Normal 15 2 5 2 3 3" xfId="10443" xr:uid="{00000000-0005-0000-0000-0000CC280000}"/>
    <cellStyle name="Normal 15 2 5 2 3 3 2" xfId="10444" xr:uid="{00000000-0005-0000-0000-0000CD280000}"/>
    <cellStyle name="Normal 15 2 5 2 3 3 2 2" xfId="10445" xr:uid="{00000000-0005-0000-0000-0000CE280000}"/>
    <cellStyle name="Normal 15 2 5 2 3 3 3" xfId="10446" xr:uid="{00000000-0005-0000-0000-0000CF280000}"/>
    <cellStyle name="Normal 15 2 5 2 3 4" xfId="10447" xr:uid="{00000000-0005-0000-0000-0000D0280000}"/>
    <cellStyle name="Normal 15 2 5 2 3 4 2" xfId="10448" xr:uid="{00000000-0005-0000-0000-0000D1280000}"/>
    <cellStyle name="Normal 15 2 5 2 3 4 2 2" xfId="10449" xr:uid="{00000000-0005-0000-0000-0000D2280000}"/>
    <cellStyle name="Normal 15 2 5 2 3 4 3" xfId="10450" xr:uid="{00000000-0005-0000-0000-0000D3280000}"/>
    <cellStyle name="Normal 15 2 5 2 3 5" xfId="10451" xr:uid="{00000000-0005-0000-0000-0000D4280000}"/>
    <cellStyle name="Normal 15 2 5 2 3 5 2" xfId="10452" xr:uid="{00000000-0005-0000-0000-0000D5280000}"/>
    <cellStyle name="Normal 15 2 5 2 3 6" xfId="10453" xr:uid="{00000000-0005-0000-0000-0000D6280000}"/>
    <cellStyle name="Normal 15 2 5 2 3 6 2" xfId="10454" xr:uid="{00000000-0005-0000-0000-0000D7280000}"/>
    <cellStyle name="Normal 15 2 5 2 3 7" xfId="10455" xr:uid="{00000000-0005-0000-0000-0000D8280000}"/>
    <cellStyle name="Normal 15 2 5 2 4" xfId="10456" xr:uid="{00000000-0005-0000-0000-0000D9280000}"/>
    <cellStyle name="Normal 15 2 5 2 4 2" xfId="10457" xr:uid="{00000000-0005-0000-0000-0000DA280000}"/>
    <cellStyle name="Normal 15 2 5 2 4 2 2" xfId="10458" xr:uid="{00000000-0005-0000-0000-0000DB280000}"/>
    <cellStyle name="Normal 15 2 5 2 4 3" xfId="10459" xr:uid="{00000000-0005-0000-0000-0000DC280000}"/>
    <cellStyle name="Normal 15 2 5 2 5" xfId="10460" xr:uid="{00000000-0005-0000-0000-0000DD280000}"/>
    <cellStyle name="Normal 15 2 5 2 5 2" xfId="10461" xr:uid="{00000000-0005-0000-0000-0000DE280000}"/>
    <cellStyle name="Normal 15 2 5 2 5 2 2" xfId="10462" xr:uid="{00000000-0005-0000-0000-0000DF280000}"/>
    <cellStyle name="Normal 15 2 5 2 5 3" xfId="10463" xr:uid="{00000000-0005-0000-0000-0000E0280000}"/>
    <cellStyle name="Normal 15 2 5 2 6" xfId="10464" xr:uid="{00000000-0005-0000-0000-0000E1280000}"/>
    <cellStyle name="Normal 15 2 5 2 6 2" xfId="10465" xr:uid="{00000000-0005-0000-0000-0000E2280000}"/>
    <cellStyle name="Normal 15 2 5 2 6 2 2" xfId="10466" xr:uid="{00000000-0005-0000-0000-0000E3280000}"/>
    <cellStyle name="Normal 15 2 5 2 6 3" xfId="10467" xr:uid="{00000000-0005-0000-0000-0000E4280000}"/>
    <cellStyle name="Normal 15 2 5 2 7" xfId="10468" xr:uid="{00000000-0005-0000-0000-0000E5280000}"/>
    <cellStyle name="Normal 15 2 5 2 7 2" xfId="10469" xr:uid="{00000000-0005-0000-0000-0000E6280000}"/>
    <cellStyle name="Normal 15 2 5 2 8" xfId="10470" xr:uid="{00000000-0005-0000-0000-0000E7280000}"/>
    <cellStyle name="Normal 15 2 5 2 8 2" xfId="10471" xr:uid="{00000000-0005-0000-0000-0000E8280000}"/>
    <cellStyle name="Normal 15 2 5 2 9" xfId="10472" xr:uid="{00000000-0005-0000-0000-0000E9280000}"/>
    <cellStyle name="Normal 15 2 5 3" xfId="10473" xr:uid="{00000000-0005-0000-0000-0000EA280000}"/>
    <cellStyle name="Normal 15 2 5 3 2" xfId="10474" xr:uid="{00000000-0005-0000-0000-0000EB280000}"/>
    <cellStyle name="Normal 15 2 5 3 2 2" xfId="10475" xr:uid="{00000000-0005-0000-0000-0000EC280000}"/>
    <cellStyle name="Normal 15 2 5 3 2 2 2" xfId="10476" xr:uid="{00000000-0005-0000-0000-0000ED280000}"/>
    <cellStyle name="Normal 15 2 5 3 2 2 2 2" xfId="10477" xr:uid="{00000000-0005-0000-0000-0000EE280000}"/>
    <cellStyle name="Normal 15 2 5 3 2 2 3" xfId="10478" xr:uid="{00000000-0005-0000-0000-0000EF280000}"/>
    <cellStyle name="Normal 15 2 5 3 2 3" xfId="10479" xr:uid="{00000000-0005-0000-0000-0000F0280000}"/>
    <cellStyle name="Normal 15 2 5 3 2 3 2" xfId="10480" xr:uid="{00000000-0005-0000-0000-0000F1280000}"/>
    <cellStyle name="Normal 15 2 5 3 2 3 2 2" xfId="10481" xr:uid="{00000000-0005-0000-0000-0000F2280000}"/>
    <cellStyle name="Normal 15 2 5 3 2 3 3" xfId="10482" xr:uid="{00000000-0005-0000-0000-0000F3280000}"/>
    <cellStyle name="Normal 15 2 5 3 2 4" xfId="10483" xr:uid="{00000000-0005-0000-0000-0000F4280000}"/>
    <cellStyle name="Normal 15 2 5 3 2 4 2" xfId="10484" xr:uid="{00000000-0005-0000-0000-0000F5280000}"/>
    <cellStyle name="Normal 15 2 5 3 2 4 2 2" xfId="10485" xr:uid="{00000000-0005-0000-0000-0000F6280000}"/>
    <cellStyle name="Normal 15 2 5 3 2 4 3" xfId="10486" xr:uid="{00000000-0005-0000-0000-0000F7280000}"/>
    <cellStyle name="Normal 15 2 5 3 2 5" xfId="10487" xr:uid="{00000000-0005-0000-0000-0000F8280000}"/>
    <cellStyle name="Normal 15 2 5 3 2 5 2" xfId="10488" xr:uid="{00000000-0005-0000-0000-0000F9280000}"/>
    <cellStyle name="Normal 15 2 5 3 2 6" xfId="10489" xr:uid="{00000000-0005-0000-0000-0000FA280000}"/>
    <cellStyle name="Normal 15 2 5 3 2 6 2" xfId="10490" xr:uid="{00000000-0005-0000-0000-0000FB280000}"/>
    <cellStyle name="Normal 15 2 5 3 2 7" xfId="10491" xr:uid="{00000000-0005-0000-0000-0000FC280000}"/>
    <cellStyle name="Normal 15 2 5 3 3" xfId="10492" xr:uid="{00000000-0005-0000-0000-0000FD280000}"/>
    <cellStyle name="Normal 15 2 5 3 3 2" xfId="10493" xr:uid="{00000000-0005-0000-0000-0000FE280000}"/>
    <cellStyle name="Normal 15 2 5 3 3 2 2" xfId="10494" xr:uid="{00000000-0005-0000-0000-0000FF280000}"/>
    <cellStyle name="Normal 15 2 5 3 3 3" xfId="10495" xr:uid="{00000000-0005-0000-0000-000000290000}"/>
    <cellStyle name="Normal 15 2 5 3 4" xfId="10496" xr:uid="{00000000-0005-0000-0000-000001290000}"/>
    <cellStyle name="Normal 15 2 5 3 4 2" xfId="10497" xr:uid="{00000000-0005-0000-0000-000002290000}"/>
    <cellStyle name="Normal 15 2 5 3 4 2 2" xfId="10498" xr:uid="{00000000-0005-0000-0000-000003290000}"/>
    <cellStyle name="Normal 15 2 5 3 4 3" xfId="10499" xr:uid="{00000000-0005-0000-0000-000004290000}"/>
    <cellStyle name="Normal 15 2 5 3 5" xfId="10500" xr:uid="{00000000-0005-0000-0000-000005290000}"/>
    <cellStyle name="Normal 15 2 5 3 5 2" xfId="10501" xr:uid="{00000000-0005-0000-0000-000006290000}"/>
    <cellStyle name="Normal 15 2 5 3 5 2 2" xfId="10502" xr:uid="{00000000-0005-0000-0000-000007290000}"/>
    <cellStyle name="Normal 15 2 5 3 5 3" xfId="10503" xr:uid="{00000000-0005-0000-0000-000008290000}"/>
    <cellStyle name="Normal 15 2 5 3 6" xfId="10504" xr:uid="{00000000-0005-0000-0000-000009290000}"/>
    <cellStyle name="Normal 15 2 5 3 6 2" xfId="10505" xr:uid="{00000000-0005-0000-0000-00000A290000}"/>
    <cellStyle name="Normal 15 2 5 3 7" xfId="10506" xr:uid="{00000000-0005-0000-0000-00000B290000}"/>
    <cellStyle name="Normal 15 2 5 3 7 2" xfId="10507" xr:uid="{00000000-0005-0000-0000-00000C290000}"/>
    <cellStyle name="Normal 15 2 5 3 8" xfId="10508" xr:uid="{00000000-0005-0000-0000-00000D290000}"/>
    <cellStyle name="Normal 15 2 5 4" xfId="10509" xr:uid="{00000000-0005-0000-0000-00000E290000}"/>
    <cellStyle name="Normal 15 2 5 4 2" xfId="10510" xr:uid="{00000000-0005-0000-0000-00000F290000}"/>
    <cellStyle name="Normal 15 2 5 4 2 2" xfId="10511" xr:uid="{00000000-0005-0000-0000-000010290000}"/>
    <cellStyle name="Normal 15 2 5 4 2 2 2" xfId="10512" xr:uid="{00000000-0005-0000-0000-000011290000}"/>
    <cellStyle name="Normal 15 2 5 4 2 3" xfId="10513" xr:uid="{00000000-0005-0000-0000-000012290000}"/>
    <cellStyle name="Normal 15 2 5 4 3" xfId="10514" xr:uid="{00000000-0005-0000-0000-000013290000}"/>
    <cellStyle name="Normal 15 2 5 4 3 2" xfId="10515" xr:uid="{00000000-0005-0000-0000-000014290000}"/>
    <cellStyle name="Normal 15 2 5 4 3 2 2" xfId="10516" xr:uid="{00000000-0005-0000-0000-000015290000}"/>
    <cellStyle name="Normal 15 2 5 4 3 3" xfId="10517" xr:uid="{00000000-0005-0000-0000-000016290000}"/>
    <cellStyle name="Normal 15 2 5 4 4" xfId="10518" xr:uid="{00000000-0005-0000-0000-000017290000}"/>
    <cellStyle name="Normal 15 2 5 4 4 2" xfId="10519" xr:uid="{00000000-0005-0000-0000-000018290000}"/>
    <cellStyle name="Normal 15 2 5 4 4 2 2" xfId="10520" xr:uid="{00000000-0005-0000-0000-000019290000}"/>
    <cellStyle name="Normal 15 2 5 4 4 3" xfId="10521" xr:uid="{00000000-0005-0000-0000-00001A290000}"/>
    <cellStyle name="Normal 15 2 5 4 5" xfId="10522" xr:uid="{00000000-0005-0000-0000-00001B290000}"/>
    <cellStyle name="Normal 15 2 5 4 5 2" xfId="10523" xr:uid="{00000000-0005-0000-0000-00001C290000}"/>
    <cellStyle name="Normal 15 2 5 4 6" xfId="10524" xr:uid="{00000000-0005-0000-0000-00001D290000}"/>
    <cellStyle name="Normal 15 2 5 4 6 2" xfId="10525" xr:uid="{00000000-0005-0000-0000-00001E290000}"/>
    <cellStyle name="Normal 15 2 5 4 7" xfId="10526" xr:uid="{00000000-0005-0000-0000-00001F290000}"/>
    <cellStyle name="Normal 15 2 5 5" xfId="10527" xr:uid="{00000000-0005-0000-0000-000020290000}"/>
    <cellStyle name="Normal 15 2 5 5 2" xfId="10528" xr:uid="{00000000-0005-0000-0000-000021290000}"/>
    <cellStyle name="Normal 15 2 5 5 2 2" xfId="10529" xr:uid="{00000000-0005-0000-0000-000022290000}"/>
    <cellStyle name="Normal 15 2 5 5 2 2 2" xfId="10530" xr:uid="{00000000-0005-0000-0000-000023290000}"/>
    <cellStyle name="Normal 15 2 5 5 2 3" xfId="10531" xr:uid="{00000000-0005-0000-0000-000024290000}"/>
    <cellStyle name="Normal 15 2 5 5 3" xfId="10532" xr:uid="{00000000-0005-0000-0000-000025290000}"/>
    <cellStyle name="Normal 15 2 5 5 3 2" xfId="10533" xr:uid="{00000000-0005-0000-0000-000026290000}"/>
    <cellStyle name="Normal 15 2 5 5 3 2 2" xfId="10534" xr:uid="{00000000-0005-0000-0000-000027290000}"/>
    <cellStyle name="Normal 15 2 5 5 3 3" xfId="10535" xr:uid="{00000000-0005-0000-0000-000028290000}"/>
    <cellStyle name="Normal 15 2 5 5 4" xfId="10536" xr:uid="{00000000-0005-0000-0000-000029290000}"/>
    <cellStyle name="Normal 15 2 5 5 4 2" xfId="10537" xr:uid="{00000000-0005-0000-0000-00002A290000}"/>
    <cellStyle name="Normal 15 2 5 5 4 2 2" xfId="10538" xr:uid="{00000000-0005-0000-0000-00002B290000}"/>
    <cellStyle name="Normal 15 2 5 5 4 3" xfId="10539" xr:uid="{00000000-0005-0000-0000-00002C290000}"/>
    <cellStyle name="Normal 15 2 5 5 5" xfId="10540" xr:uid="{00000000-0005-0000-0000-00002D290000}"/>
    <cellStyle name="Normal 15 2 5 5 5 2" xfId="10541" xr:uid="{00000000-0005-0000-0000-00002E290000}"/>
    <cellStyle name="Normal 15 2 5 5 6" xfId="10542" xr:uid="{00000000-0005-0000-0000-00002F290000}"/>
    <cellStyle name="Normal 15 2 5 5 6 2" xfId="10543" xr:uid="{00000000-0005-0000-0000-000030290000}"/>
    <cellStyle name="Normal 15 2 5 5 7" xfId="10544" xr:uid="{00000000-0005-0000-0000-000031290000}"/>
    <cellStyle name="Normal 15 2 5 6" xfId="10545" xr:uid="{00000000-0005-0000-0000-000032290000}"/>
    <cellStyle name="Normal 15 2 5 6 2" xfId="10546" xr:uid="{00000000-0005-0000-0000-000033290000}"/>
    <cellStyle name="Normal 15 2 5 6 2 2" xfId="10547" xr:uid="{00000000-0005-0000-0000-000034290000}"/>
    <cellStyle name="Normal 15 2 5 6 3" xfId="10548" xr:uid="{00000000-0005-0000-0000-000035290000}"/>
    <cellStyle name="Normal 15 2 5 7" xfId="10549" xr:uid="{00000000-0005-0000-0000-000036290000}"/>
    <cellStyle name="Normal 15 2 5 7 2" xfId="10550" xr:uid="{00000000-0005-0000-0000-000037290000}"/>
    <cellStyle name="Normal 15 2 5 7 2 2" xfId="10551" xr:uid="{00000000-0005-0000-0000-000038290000}"/>
    <cellStyle name="Normal 15 2 5 7 3" xfId="10552" xr:uid="{00000000-0005-0000-0000-000039290000}"/>
    <cellStyle name="Normal 15 2 5 8" xfId="10553" xr:uid="{00000000-0005-0000-0000-00003A290000}"/>
    <cellStyle name="Normal 15 2 5 8 2" xfId="10554" xr:uid="{00000000-0005-0000-0000-00003B290000}"/>
    <cellStyle name="Normal 15 2 5 8 2 2" xfId="10555" xr:uid="{00000000-0005-0000-0000-00003C290000}"/>
    <cellStyle name="Normal 15 2 5 8 3" xfId="10556" xr:uid="{00000000-0005-0000-0000-00003D290000}"/>
    <cellStyle name="Normal 15 2 5 9" xfId="10557" xr:uid="{00000000-0005-0000-0000-00003E290000}"/>
    <cellStyle name="Normal 15 2 5 9 2" xfId="10558" xr:uid="{00000000-0005-0000-0000-00003F290000}"/>
    <cellStyle name="Normal 15 2 6" xfId="10559" xr:uid="{00000000-0005-0000-0000-000040290000}"/>
    <cellStyle name="Normal 15 2 6 2" xfId="10560" xr:uid="{00000000-0005-0000-0000-000041290000}"/>
    <cellStyle name="Normal 15 2 6 2 2" xfId="10561" xr:uid="{00000000-0005-0000-0000-000042290000}"/>
    <cellStyle name="Normal 15 2 6 2 2 2" xfId="10562" xr:uid="{00000000-0005-0000-0000-000043290000}"/>
    <cellStyle name="Normal 15 2 6 2 2 2 2" xfId="10563" xr:uid="{00000000-0005-0000-0000-000044290000}"/>
    <cellStyle name="Normal 15 2 6 2 2 3" xfId="10564" xr:uid="{00000000-0005-0000-0000-000045290000}"/>
    <cellStyle name="Normal 15 2 6 2 3" xfId="10565" xr:uid="{00000000-0005-0000-0000-000046290000}"/>
    <cellStyle name="Normal 15 2 6 2 3 2" xfId="10566" xr:uid="{00000000-0005-0000-0000-000047290000}"/>
    <cellStyle name="Normal 15 2 6 2 3 2 2" xfId="10567" xr:uid="{00000000-0005-0000-0000-000048290000}"/>
    <cellStyle name="Normal 15 2 6 2 3 3" xfId="10568" xr:uid="{00000000-0005-0000-0000-000049290000}"/>
    <cellStyle name="Normal 15 2 6 2 4" xfId="10569" xr:uid="{00000000-0005-0000-0000-00004A290000}"/>
    <cellStyle name="Normal 15 2 6 2 4 2" xfId="10570" xr:uid="{00000000-0005-0000-0000-00004B290000}"/>
    <cellStyle name="Normal 15 2 6 2 4 2 2" xfId="10571" xr:uid="{00000000-0005-0000-0000-00004C290000}"/>
    <cellStyle name="Normal 15 2 6 2 4 3" xfId="10572" xr:uid="{00000000-0005-0000-0000-00004D290000}"/>
    <cellStyle name="Normal 15 2 6 2 5" xfId="10573" xr:uid="{00000000-0005-0000-0000-00004E290000}"/>
    <cellStyle name="Normal 15 2 6 2 5 2" xfId="10574" xr:uid="{00000000-0005-0000-0000-00004F290000}"/>
    <cellStyle name="Normal 15 2 6 2 6" xfId="10575" xr:uid="{00000000-0005-0000-0000-000050290000}"/>
    <cellStyle name="Normal 15 2 6 2 6 2" xfId="10576" xr:uid="{00000000-0005-0000-0000-000051290000}"/>
    <cellStyle name="Normal 15 2 6 2 7" xfId="10577" xr:uid="{00000000-0005-0000-0000-000052290000}"/>
    <cellStyle name="Normal 15 2 6 3" xfId="10578" xr:uid="{00000000-0005-0000-0000-000053290000}"/>
    <cellStyle name="Normal 15 2 6 3 2" xfId="10579" xr:uid="{00000000-0005-0000-0000-000054290000}"/>
    <cellStyle name="Normal 15 2 6 3 2 2" xfId="10580" xr:uid="{00000000-0005-0000-0000-000055290000}"/>
    <cellStyle name="Normal 15 2 6 3 2 2 2" xfId="10581" xr:uid="{00000000-0005-0000-0000-000056290000}"/>
    <cellStyle name="Normal 15 2 6 3 2 3" xfId="10582" xr:uid="{00000000-0005-0000-0000-000057290000}"/>
    <cellStyle name="Normal 15 2 6 3 3" xfId="10583" xr:uid="{00000000-0005-0000-0000-000058290000}"/>
    <cellStyle name="Normal 15 2 6 3 3 2" xfId="10584" xr:uid="{00000000-0005-0000-0000-000059290000}"/>
    <cellStyle name="Normal 15 2 6 3 3 2 2" xfId="10585" xr:uid="{00000000-0005-0000-0000-00005A290000}"/>
    <cellStyle name="Normal 15 2 6 3 3 3" xfId="10586" xr:uid="{00000000-0005-0000-0000-00005B290000}"/>
    <cellStyle name="Normal 15 2 6 3 4" xfId="10587" xr:uid="{00000000-0005-0000-0000-00005C290000}"/>
    <cellStyle name="Normal 15 2 6 3 4 2" xfId="10588" xr:uid="{00000000-0005-0000-0000-00005D290000}"/>
    <cellStyle name="Normal 15 2 6 3 4 2 2" xfId="10589" xr:uid="{00000000-0005-0000-0000-00005E290000}"/>
    <cellStyle name="Normal 15 2 6 3 4 3" xfId="10590" xr:uid="{00000000-0005-0000-0000-00005F290000}"/>
    <cellStyle name="Normal 15 2 6 3 5" xfId="10591" xr:uid="{00000000-0005-0000-0000-000060290000}"/>
    <cellStyle name="Normal 15 2 6 3 5 2" xfId="10592" xr:uid="{00000000-0005-0000-0000-000061290000}"/>
    <cellStyle name="Normal 15 2 6 3 6" xfId="10593" xr:uid="{00000000-0005-0000-0000-000062290000}"/>
    <cellStyle name="Normal 15 2 6 3 6 2" xfId="10594" xr:uid="{00000000-0005-0000-0000-000063290000}"/>
    <cellStyle name="Normal 15 2 6 3 7" xfId="10595" xr:uid="{00000000-0005-0000-0000-000064290000}"/>
    <cellStyle name="Normal 15 2 6 4" xfId="10596" xr:uid="{00000000-0005-0000-0000-000065290000}"/>
    <cellStyle name="Normal 15 2 6 4 2" xfId="10597" xr:uid="{00000000-0005-0000-0000-000066290000}"/>
    <cellStyle name="Normal 15 2 6 4 2 2" xfId="10598" xr:uid="{00000000-0005-0000-0000-000067290000}"/>
    <cellStyle name="Normal 15 2 6 4 3" xfId="10599" xr:uid="{00000000-0005-0000-0000-000068290000}"/>
    <cellStyle name="Normal 15 2 6 5" xfId="10600" xr:uid="{00000000-0005-0000-0000-000069290000}"/>
    <cellStyle name="Normal 15 2 6 5 2" xfId="10601" xr:uid="{00000000-0005-0000-0000-00006A290000}"/>
    <cellStyle name="Normal 15 2 6 5 2 2" xfId="10602" xr:uid="{00000000-0005-0000-0000-00006B290000}"/>
    <cellStyle name="Normal 15 2 6 5 3" xfId="10603" xr:uid="{00000000-0005-0000-0000-00006C290000}"/>
    <cellStyle name="Normal 15 2 6 6" xfId="10604" xr:uid="{00000000-0005-0000-0000-00006D290000}"/>
    <cellStyle name="Normal 15 2 6 6 2" xfId="10605" xr:uid="{00000000-0005-0000-0000-00006E290000}"/>
    <cellStyle name="Normal 15 2 6 6 2 2" xfId="10606" xr:uid="{00000000-0005-0000-0000-00006F290000}"/>
    <cellStyle name="Normal 15 2 6 6 3" xfId="10607" xr:uid="{00000000-0005-0000-0000-000070290000}"/>
    <cellStyle name="Normal 15 2 6 7" xfId="10608" xr:uid="{00000000-0005-0000-0000-000071290000}"/>
    <cellStyle name="Normal 15 2 6 7 2" xfId="10609" xr:uid="{00000000-0005-0000-0000-000072290000}"/>
    <cellStyle name="Normal 15 2 6 8" xfId="10610" xr:uid="{00000000-0005-0000-0000-000073290000}"/>
    <cellStyle name="Normal 15 2 6 8 2" xfId="10611" xr:uid="{00000000-0005-0000-0000-000074290000}"/>
    <cellStyle name="Normal 15 2 6 9" xfId="10612" xr:uid="{00000000-0005-0000-0000-000075290000}"/>
    <cellStyle name="Normal 15 2 7" xfId="10613" xr:uid="{00000000-0005-0000-0000-000076290000}"/>
    <cellStyle name="Normal 15 2 7 2" xfId="10614" xr:uid="{00000000-0005-0000-0000-000077290000}"/>
    <cellStyle name="Normal 15 2 7 2 2" xfId="10615" xr:uid="{00000000-0005-0000-0000-000078290000}"/>
    <cellStyle name="Normal 15 2 7 2 2 2" xfId="10616" xr:uid="{00000000-0005-0000-0000-000079290000}"/>
    <cellStyle name="Normal 15 2 7 2 3" xfId="10617" xr:uid="{00000000-0005-0000-0000-00007A290000}"/>
    <cellStyle name="Normal 15 2 7 3" xfId="10618" xr:uid="{00000000-0005-0000-0000-00007B290000}"/>
    <cellStyle name="Normal 15 2 7 3 2" xfId="10619" xr:uid="{00000000-0005-0000-0000-00007C290000}"/>
    <cellStyle name="Normal 15 2 7 3 2 2" xfId="10620" xr:uid="{00000000-0005-0000-0000-00007D290000}"/>
    <cellStyle name="Normal 15 2 7 3 3" xfId="10621" xr:uid="{00000000-0005-0000-0000-00007E290000}"/>
    <cellStyle name="Normal 15 2 7 4" xfId="10622" xr:uid="{00000000-0005-0000-0000-00007F290000}"/>
    <cellStyle name="Normal 15 2 7 4 2" xfId="10623" xr:uid="{00000000-0005-0000-0000-000080290000}"/>
    <cellStyle name="Normal 15 2 7 4 2 2" xfId="10624" xr:uid="{00000000-0005-0000-0000-000081290000}"/>
    <cellStyle name="Normal 15 2 7 4 3" xfId="10625" xr:uid="{00000000-0005-0000-0000-000082290000}"/>
    <cellStyle name="Normal 15 2 7 5" xfId="10626" xr:uid="{00000000-0005-0000-0000-000083290000}"/>
    <cellStyle name="Normal 15 2 7 5 2" xfId="10627" xr:uid="{00000000-0005-0000-0000-000084290000}"/>
    <cellStyle name="Normal 15 2 7 6" xfId="10628" xr:uid="{00000000-0005-0000-0000-000085290000}"/>
    <cellStyle name="Normal 15 2 7 6 2" xfId="10629" xr:uid="{00000000-0005-0000-0000-000086290000}"/>
    <cellStyle name="Normal 15 2 7 7" xfId="10630" xr:uid="{00000000-0005-0000-0000-000087290000}"/>
    <cellStyle name="Normal 15 2 8" xfId="10631" xr:uid="{00000000-0005-0000-0000-000088290000}"/>
    <cellStyle name="Normal 15 2 8 2" xfId="10632" xr:uid="{00000000-0005-0000-0000-000089290000}"/>
    <cellStyle name="Normal 15 2 8 2 2" xfId="10633" xr:uid="{00000000-0005-0000-0000-00008A290000}"/>
    <cellStyle name="Normal 15 2 8 2 2 2" xfId="10634" xr:uid="{00000000-0005-0000-0000-00008B290000}"/>
    <cellStyle name="Normal 15 2 8 2 3" xfId="10635" xr:uid="{00000000-0005-0000-0000-00008C290000}"/>
    <cellStyle name="Normal 15 2 8 3" xfId="10636" xr:uid="{00000000-0005-0000-0000-00008D290000}"/>
    <cellStyle name="Normal 15 2 8 3 2" xfId="10637" xr:uid="{00000000-0005-0000-0000-00008E290000}"/>
    <cellStyle name="Normal 15 2 8 3 2 2" xfId="10638" xr:uid="{00000000-0005-0000-0000-00008F290000}"/>
    <cellStyle name="Normal 15 2 8 3 3" xfId="10639" xr:uid="{00000000-0005-0000-0000-000090290000}"/>
    <cellStyle name="Normal 15 2 8 4" xfId="10640" xr:uid="{00000000-0005-0000-0000-000091290000}"/>
    <cellStyle name="Normal 15 2 8 4 2" xfId="10641" xr:uid="{00000000-0005-0000-0000-000092290000}"/>
    <cellStyle name="Normal 15 2 8 4 2 2" xfId="10642" xr:uid="{00000000-0005-0000-0000-000093290000}"/>
    <cellStyle name="Normal 15 2 8 4 3" xfId="10643" xr:uid="{00000000-0005-0000-0000-000094290000}"/>
    <cellStyle name="Normal 15 2 8 5" xfId="10644" xr:uid="{00000000-0005-0000-0000-000095290000}"/>
    <cellStyle name="Normal 15 2 8 5 2" xfId="10645" xr:uid="{00000000-0005-0000-0000-000096290000}"/>
    <cellStyle name="Normal 15 2 8 6" xfId="10646" xr:uid="{00000000-0005-0000-0000-000097290000}"/>
    <cellStyle name="Normal 15 2 8 6 2" xfId="10647" xr:uid="{00000000-0005-0000-0000-000098290000}"/>
    <cellStyle name="Normal 15 2 8 7" xfId="10648" xr:uid="{00000000-0005-0000-0000-000099290000}"/>
    <cellStyle name="Normal 15 2 9" xfId="10649" xr:uid="{00000000-0005-0000-0000-00009A290000}"/>
    <cellStyle name="Normal 15 2 9 2" xfId="10650" xr:uid="{00000000-0005-0000-0000-00009B290000}"/>
    <cellStyle name="Normal 15 2 9 2 2" xfId="10651" xr:uid="{00000000-0005-0000-0000-00009C290000}"/>
    <cellStyle name="Normal 15 2 9 3" xfId="10652" xr:uid="{00000000-0005-0000-0000-00009D290000}"/>
    <cellStyle name="Normal 15 2_Confidential Information" xfId="10653" xr:uid="{00000000-0005-0000-0000-00009E290000}"/>
    <cellStyle name="Normal 15 3" xfId="10654" xr:uid="{00000000-0005-0000-0000-00009F290000}"/>
    <cellStyle name="Normal 15 3 10" xfId="10655" xr:uid="{00000000-0005-0000-0000-0000A0290000}"/>
    <cellStyle name="Normal 15 3 10 2" xfId="10656" xr:uid="{00000000-0005-0000-0000-0000A1290000}"/>
    <cellStyle name="Normal 15 3 10 2 2" xfId="10657" xr:uid="{00000000-0005-0000-0000-0000A2290000}"/>
    <cellStyle name="Normal 15 3 10 3" xfId="10658" xr:uid="{00000000-0005-0000-0000-0000A3290000}"/>
    <cellStyle name="Normal 15 3 11" xfId="10659" xr:uid="{00000000-0005-0000-0000-0000A4290000}"/>
    <cellStyle name="Normal 15 3 11 2" xfId="10660" xr:uid="{00000000-0005-0000-0000-0000A5290000}"/>
    <cellStyle name="Normal 15 3 12" xfId="10661" xr:uid="{00000000-0005-0000-0000-0000A6290000}"/>
    <cellStyle name="Normal 15 3 12 2" xfId="10662" xr:uid="{00000000-0005-0000-0000-0000A7290000}"/>
    <cellStyle name="Normal 15 3 13" xfId="10663" xr:uid="{00000000-0005-0000-0000-0000A8290000}"/>
    <cellStyle name="Normal 15 3 2" xfId="10664" xr:uid="{00000000-0005-0000-0000-0000A9290000}"/>
    <cellStyle name="Normal 15 3 2 10" xfId="10665" xr:uid="{00000000-0005-0000-0000-0000AA290000}"/>
    <cellStyle name="Normal 15 3 2 10 2" xfId="10666" xr:uid="{00000000-0005-0000-0000-0000AB290000}"/>
    <cellStyle name="Normal 15 3 2 11" xfId="10667" xr:uid="{00000000-0005-0000-0000-0000AC290000}"/>
    <cellStyle name="Normal 15 3 2 2" xfId="10668" xr:uid="{00000000-0005-0000-0000-0000AD290000}"/>
    <cellStyle name="Normal 15 3 2 2 2" xfId="10669" xr:uid="{00000000-0005-0000-0000-0000AE290000}"/>
    <cellStyle name="Normal 15 3 2 2 2 2" xfId="10670" xr:uid="{00000000-0005-0000-0000-0000AF290000}"/>
    <cellStyle name="Normal 15 3 2 2 2 2 2" xfId="10671" xr:uid="{00000000-0005-0000-0000-0000B0290000}"/>
    <cellStyle name="Normal 15 3 2 2 2 2 2 2" xfId="10672" xr:uid="{00000000-0005-0000-0000-0000B1290000}"/>
    <cellStyle name="Normal 15 3 2 2 2 2 3" xfId="10673" xr:uid="{00000000-0005-0000-0000-0000B2290000}"/>
    <cellStyle name="Normal 15 3 2 2 2 3" xfId="10674" xr:uid="{00000000-0005-0000-0000-0000B3290000}"/>
    <cellStyle name="Normal 15 3 2 2 2 3 2" xfId="10675" xr:uid="{00000000-0005-0000-0000-0000B4290000}"/>
    <cellStyle name="Normal 15 3 2 2 2 3 2 2" xfId="10676" xr:uid="{00000000-0005-0000-0000-0000B5290000}"/>
    <cellStyle name="Normal 15 3 2 2 2 3 3" xfId="10677" xr:uid="{00000000-0005-0000-0000-0000B6290000}"/>
    <cellStyle name="Normal 15 3 2 2 2 4" xfId="10678" xr:uid="{00000000-0005-0000-0000-0000B7290000}"/>
    <cellStyle name="Normal 15 3 2 2 2 4 2" xfId="10679" xr:uid="{00000000-0005-0000-0000-0000B8290000}"/>
    <cellStyle name="Normal 15 3 2 2 2 4 2 2" xfId="10680" xr:uid="{00000000-0005-0000-0000-0000B9290000}"/>
    <cellStyle name="Normal 15 3 2 2 2 4 3" xfId="10681" xr:uid="{00000000-0005-0000-0000-0000BA290000}"/>
    <cellStyle name="Normal 15 3 2 2 2 5" xfId="10682" xr:uid="{00000000-0005-0000-0000-0000BB290000}"/>
    <cellStyle name="Normal 15 3 2 2 2 5 2" xfId="10683" xr:uid="{00000000-0005-0000-0000-0000BC290000}"/>
    <cellStyle name="Normal 15 3 2 2 2 6" xfId="10684" xr:uid="{00000000-0005-0000-0000-0000BD290000}"/>
    <cellStyle name="Normal 15 3 2 2 2 6 2" xfId="10685" xr:uid="{00000000-0005-0000-0000-0000BE290000}"/>
    <cellStyle name="Normal 15 3 2 2 2 7" xfId="10686" xr:uid="{00000000-0005-0000-0000-0000BF290000}"/>
    <cellStyle name="Normal 15 3 2 2 3" xfId="10687" xr:uid="{00000000-0005-0000-0000-0000C0290000}"/>
    <cellStyle name="Normal 15 3 2 2 3 2" xfId="10688" xr:uid="{00000000-0005-0000-0000-0000C1290000}"/>
    <cellStyle name="Normal 15 3 2 2 3 2 2" xfId="10689" xr:uid="{00000000-0005-0000-0000-0000C2290000}"/>
    <cellStyle name="Normal 15 3 2 2 3 2 2 2" xfId="10690" xr:uid="{00000000-0005-0000-0000-0000C3290000}"/>
    <cellStyle name="Normal 15 3 2 2 3 2 3" xfId="10691" xr:uid="{00000000-0005-0000-0000-0000C4290000}"/>
    <cellStyle name="Normal 15 3 2 2 3 3" xfId="10692" xr:uid="{00000000-0005-0000-0000-0000C5290000}"/>
    <cellStyle name="Normal 15 3 2 2 3 3 2" xfId="10693" xr:uid="{00000000-0005-0000-0000-0000C6290000}"/>
    <cellStyle name="Normal 15 3 2 2 3 3 2 2" xfId="10694" xr:uid="{00000000-0005-0000-0000-0000C7290000}"/>
    <cellStyle name="Normal 15 3 2 2 3 3 3" xfId="10695" xr:uid="{00000000-0005-0000-0000-0000C8290000}"/>
    <cellStyle name="Normal 15 3 2 2 3 4" xfId="10696" xr:uid="{00000000-0005-0000-0000-0000C9290000}"/>
    <cellStyle name="Normal 15 3 2 2 3 4 2" xfId="10697" xr:uid="{00000000-0005-0000-0000-0000CA290000}"/>
    <cellStyle name="Normal 15 3 2 2 3 4 2 2" xfId="10698" xr:uid="{00000000-0005-0000-0000-0000CB290000}"/>
    <cellStyle name="Normal 15 3 2 2 3 4 3" xfId="10699" xr:uid="{00000000-0005-0000-0000-0000CC290000}"/>
    <cellStyle name="Normal 15 3 2 2 3 5" xfId="10700" xr:uid="{00000000-0005-0000-0000-0000CD290000}"/>
    <cellStyle name="Normal 15 3 2 2 3 5 2" xfId="10701" xr:uid="{00000000-0005-0000-0000-0000CE290000}"/>
    <cellStyle name="Normal 15 3 2 2 3 6" xfId="10702" xr:uid="{00000000-0005-0000-0000-0000CF290000}"/>
    <cellStyle name="Normal 15 3 2 2 3 6 2" xfId="10703" xr:uid="{00000000-0005-0000-0000-0000D0290000}"/>
    <cellStyle name="Normal 15 3 2 2 3 7" xfId="10704" xr:uid="{00000000-0005-0000-0000-0000D1290000}"/>
    <cellStyle name="Normal 15 3 2 2 4" xfId="10705" xr:uid="{00000000-0005-0000-0000-0000D2290000}"/>
    <cellStyle name="Normal 15 3 2 2 4 2" xfId="10706" xr:uid="{00000000-0005-0000-0000-0000D3290000}"/>
    <cellStyle name="Normal 15 3 2 2 4 2 2" xfId="10707" xr:uid="{00000000-0005-0000-0000-0000D4290000}"/>
    <cellStyle name="Normal 15 3 2 2 4 3" xfId="10708" xr:uid="{00000000-0005-0000-0000-0000D5290000}"/>
    <cellStyle name="Normal 15 3 2 2 5" xfId="10709" xr:uid="{00000000-0005-0000-0000-0000D6290000}"/>
    <cellStyle name="Normal 15 3 2 2 5 2" xfId="10710" xr:uid="{00000000-0005-0000-0000-0000D7290000}"/>
    <cellStyle name="Normal 15 3 2 2 5 2 2" xfId="10711" xr:uid="{00000000-0005-0000-0000-0000D8290000}"/>
    <cellStyle name="Normal 15 3 2 2 5 3" xfId="10712" xr:uid="{00000000-0005-0000-0000-0000D9290000}"/>
    <cellStyle name="Normal 15 3 2 2 6" xfId="10713" xr:uid="{00000000-0005-0000-0000-0000DA290000}"/>
    <cellStyle name="Normal 15 3 2 2 6 2" xfId="10714" xr:uid="{00000000-0005-0000-0000-0000DB290000}"/>
    <cellStyle name="Normal 15 3 2 2 6 2 2" xfId="10715" xr:uid="{00000000-0005-0000-0000-0000DC290000}"/>
    <cellStyle name="Normal 15 3 2 2 6 3" xfId="10716" xr:uid="{00000000-0005-0000-0000-0000DD290000}"/>
    <cellStyle name="Normal 15 3 2 2 7" xfId="10717" xr:uid="{00000000-0005-0000-0000-0000DE290000}"/>
    <cellStyle name="Normal 15 3 2 2 7 2" xfId="10718" xr:uid="{00000000-0005-0000-0000-0000DF290000}"/>
    <cellStyle name="Normal 15 3 2 2 8" xfId="10719" xr:uid="{00000000-0005-0000-0000-0000E0290000}"/>
    <cellStyle name="Normal 15 3 2 2 8 2" xfId="10720" xr:uid="{00000000-0005-0000-0000-0000E1290000}"/>
    <cellStyle name="Normal 15 3 2 2 9" xfId="10721" xr:uid="{00000000-0005-0000-0000-0000E2290000}"/>
    <cellStyle name="Normal 15 3 2 3" xfId="10722" xr:uid="{00000000-0005-0000-0000-0000E3290000}"/>
    <cellStyle name="Normal 15 3 2 3 2" xfId="10723" xr:uid="{00000000-0005-0000-0000-0000E4290000}"/>
    <cellStyle name="Normal 15 3 2 3 2 2" xfId="10724" xr:uid="{00000000-0005-0000-0000-0000E5290000}"/>
    <cellStyle name="Normal 15 3 2 3 2 2 2" xfId="10725" xr:uid="{00000000-0005-0000-0000-0000E6290000}"/>
    <cellStyle name="Normal 15 3 2 3 2 2 2 2" xfId="10726" xr:uid="{00000000-0005-0000-0000-0000E7290000}"/>
    <cellStyle name="Normal 15 3 2 3 2 2 3" xfId="10727" xr:uid="{00000000-0005-0000-0000-0000E8290000}"/>
    <cellStyle name="Normal 15 3 2 3 2 3" xfId="10728" xr:uid="{00000000-0005-0000-0000-0000E9290000}"/>
    <cellStyle name="Normal 15 3 2 3 2 3 2" xfId="10729" xr:uid="{00000000-0005-0000-0000-0000EA290000}"/>
    <cellStyle name="Normal 15 3 2 3 2 3 2 2" xfId="10730" xr:uid="{00000000-0005-0000-0000-0000EB290000}"/>
    <cellStyle name="Normal 15 3 2 3 2 3 3" xfId="10731" xr:uid="{00000000-0005-0000-0000-0000EC290000}"/>
    <cellStyle name="Normal 15 3 2 3 2 4" xfId="10732" xr:uid="{00000000-0005-0000-0000-0000ED290000}"/>
    <cellStyle name="Normal 15 3 2 3 2 4 2" xfId="10733" xr:uid="{00000000-0005-0000-0000-0000EE290000}"/>
    <cellStyle name="Normal 15 3 2 3 2 4 2 2" xfId="10734" xr:uid="{00000000-0005-0000-0000-0000EF290000}"/>
    <cellStyle name="Normal 15 3 2 3 2 4 3" xfId="10735" xr:uid="{00000000-0005-0000-0000-0000F0290000}"/>
    <cellStyle name="Normal 15 3 2 3 2 5" xfId="10736" xr:uid="{00000000-0005-0000-0000-0000F1290000}"/>
    <cellStyle name="Normal 15 3 2 3 2 5 2" xfId="10737" xr:uid="{00000000-0005-0000-0000-0000F2290000}"/>
    <cellStyle name="Normal 15 3 2 3 2 6" xfId="10738" xr:uid="{00000000-0005-0000-0000-0000F3290000}"/>
    <cellStyle name="Normal 15 3 2 3 2 6 2" xfId="10739" xr:uid="{00000000-0005-0000-0000-0000F4290000}"/>
    <cellStyle name="Normal 15 3 2 3 2 7" xfId="10740" xr:uid="{00000000-0005-0000-0000-0000F5290000}"/>
    <cellStyle name="Normal 15 3 2 3 3" xfId="10741" xr:uid="{00000000-0005-0000-0000-0000F6290000}"/>
    <cellStyle name="Normal 15 3 2 3 3 2" xfId="10742" xr:uid="{00000000-0005-0000-0000-0000F7290000}"/>
    <cellStyle name="Normal 15 3 2 3 3 2 2" xfId="10743" xr:uid="{00000000-0005-0000-0000-0000F8290000}"/>
    <cellStyle name="Normal 15 3 2 3 3 3" xfId="10744" xr:uid="{00000000-0005-0000-0000-0000F9290000}"/>
    <cellStyle name="Normal 15 3 2 3 4" xfId="10745" xr:uid="{00000000-0005-0000-0000-0000FA290000}"/>
    <cellStyle name="Normal 15 3 2 3 4 2" xfId="10746" xr:uid="{00000000-0005-0000-0000-0000FB290000}"/>
    <cellStyle name="Normal 15 3 2 3 4 2 2" xfId="10747" xr:uid="{00000000-0005-0000-0000-0000FC290000}"/>
    <cellStyle name="Normal 15 3 2 3 4 3" xfId="10748" xr:uid="{00000000-0005-0000-0000-0000FD290000}"/>
    <cellStyle name="Normal 15 3 2 3 5" xfId="10749" xr:uid="{00000000-0005-0000-0000-0000FE290000}"/>
    <cellStyle name="Normal 15 3 2 3 5 2" xfId="10750" xr:uid="{00000000-0005-0000-0000-0000FF290000}"/>
    <cellStyle name="Normal 15 3 2 3 5 2 2" xfId="10751" xr:uid="{00000000-0005-0000-0000-0000002A0000}"/>
    <cellStyle name="Normal 15 3 2 3 5 3" xfId="10752" xr:uid="{00000000-0005-0000-0000-0000012A0000}"/>
    <cellStyle name="Normal 15 3 2 3 6" xfId="10753" xr:uid="{00000000-0005-0000-0000-0000022A0000}"/>
    <cellStyle name="Normal 15 3 2 3 6 2" xfId="10754" xr:uid="{00000000-0005-0000-0000-0000032A0000}"/>
    <cellStyle name="Normal 15 3 2 3 7" xfId="10755" xr:uid="{00000000-0005-0000-0000-0000042A0000}"/>
    <cellStyle name="Normal 15 3 2 3 7 2" xfId="10756" xr:uid="{00000000-0005-0000-0000-0000052A0000}"/>
    <cellStyle name="Normal 15 3 2 3 8" xfId="10757" xr:uid="{00000000-0005-0000-0000-0000062A0000}"/>
    <cellStyle name="Normal 15 3 2 4" xfId="10758" xr:uid="{00000000-0005-0000-0000-0000072A0000}"/>
    <cellStyle name="Normal 15 3 2 4 2" xfId="10759" xr:uid="{00000000-0005-0000-0000-0000082A0000}"/>
    <cellStyle name="Normal 15 3 2 4 2 2" xfId="10760" xr:uid="{00000000-0005-0000-0000-0000092A0000}"/>
    <cellStyle name="Normal 15 3 2 4 2 2 2" xfId="10761" xr:uid="{00000000-0005-0000-0000-00000A2A0000}"/>
    <cellStyle name="Normal 15 3 2 4 2 3" xfId="10762" xr:uid="{00000000-0005-0000-0000-00000B2A0000}"/>
    <cellStyle name="Normal 15 3 2 4 3" xfId="10763" xr:uid="{00000000-0005-0000-0000-00000C2A0000}"/>
    <cellStyle name="Normal 15 3 2 4 3 2" xfId="10764" xr:uid="{00000000-0005-0000-0000-00000D2A0000}"/>
    <cellStyle name="Normal 15 3 2 4 3 2 2" xfId="10765" xr:uid="{00000000-0005-0000-0000-00000E2A0000}"/>
    <cellStyle name="Normal 15 3 2 4 3 3" xfId="10766" xr:uid="{00000000-0005-0000-0000-00000F2A0000}"/>
    <cellStyle name="Normal 15 3 2 4 4" xfId="10767" xr:uid="{00000000-0005-0000-0000-0000102A0000}"/>
    <cellStyle name="Normal 15 3 2 4 4 2" xfId="10768" xr:uid="{00000000-0005-0000-0000-0000112A0000}"/>
    <cellStyle name="Normal 15 3 2 4 4 2 2" xfId="10769" xr:uid="{00000000-0005-0000-0000-0000122A0000}"/>
    <cellStyle name="Normal 15 3 2 4 4 3" xfId="10770" xr:uid="{00000000-0005-0000-0000-0000132A0000}"/>
    <cellStyle name="Normal 15 3 2 4 5" xfId="10771" xr:uid="{00000000-0005-0000-0000-0000142A0000}"/>
    <cellStyle name="Normal 15 3 2 4 5 2" xfId="10772" xr:uid="{00000000-0005-0000-0000-0000152A0000}"/>
    <cellStyle name="Normal 15 3 2 4 6" xfId="10773" xr:uid="{00000000-0005-0000-0000-0000162A0000}"/>
    <cellStyle name="Normal 15 3 2 4 6 2" xfId="10774" xr:uid="{00000000-0005-0000-0000-0000172A0000}"/>
    <cellStyle name="Normal 15 3 2 4 7" xfId="10775" xr:uid="{00000000-0005-0000-0000-0000182A0000}"/>
    <cellStyle name="Normal 15 3 2 5" xfId="10776" xr:uid="{00000000-0005-0000-0000-0000192A0000}"/>
    <cellStyle name="Normal 15 3 2 5 2" xfId="10777" xr:uid="{00000000-0005-0000-0000-00001A2A0000}"/>
    <cellStyle name="Normal 15 3 2 5 2 2" xfId="10778" xr:uid="{00000000-0005-0000-0000-00001B2A0000}"/>
    <cellStyle name="Normal 15 3 2 5 2 2 2" xfId="10779" xr:uid="{00000000-0005-0000-0000-00001C2A0000}"/>
    <cellStyle name="Normal 15 3 2 5 2 3" xfId="10780" xr:uid="{00000000-0005-0000-0000-00001D2A0000}"/>
    <cellStyle name="Normal 15 3 2 5 3" xfId="10781" xr:uid="{00000000-0005-0000-0000-00001E2A0000}"/>
    <cellStyle name="Normal 15 3 2 5 3 2" xfId="10782" xr:uid="{00000000-0005-0000-0000-00001F2A0000}"/>
    <cellStyle name="Normal 15 3 2 5 3 2 2" xfId="10783" xr:uid="{00000000-0005-0000-0000-0000202A0000}"/>
    <cellStyle name="Normal 15 3 2 5 3 3" xfId="10784" xr:uid="{00000000-0005-0000-0000-0000212A0000}"/>
    <cellStyle name="Normal 15 3 2 5 4" xfId="10785" xr:uid="{00000000-0005-0000-0000-0000222A0000}"/>
    <cellStyle name="Normal 15 3 2 5 4 2" xfId="10786" xr:uid="{00000000-0005-0000-0000-0000232A0000}"/>
    <cellStyle name="Normal 15 3 2 5 4 2 2" xfId="10787" xr:uid="{00000000-0005-0000-0000-0000242A0000}"/>
    <cellStyle name="Normal 15 3 2 5 4 3" xfId="10788" xr:uid="{00000000-0005-0000-0000-0000252A0000}"/>
    <cellStyle name="Normal 15 3 2 5 5" xfId="10789" xr:uid="{00000000-0005-0000-0000-0000262A0000}"/>
    <cellStyle name="Normal 15 3 2 5 5 2" xfId="10790" xr:uid="{00000000-0005-0000-0000-0000272A0000}"/>
    <cellStyle name="Normal 15 3 2 5 6" xfId="10791" xr:uid="{00000000-0005-0000-0000-0000282A0000}"/>
    <cellStyle name="Normal 15 3 2 5 6 2" xfId="10792" xr:uid="{00000000-0005-0000-0000-0000292A0000}"/>
    <cellStyle name="Normal 15 3 2 5 7" xfId="10793" xr:uid="{00000000-0005-0000-0000-00002A2A0000}"/>
    <cellStyle name="Normal 15 3 2 6" xfId="10794" xr:uid="{00000000-0005-0000-0000-00002B2A0000}"/>
    <cellStyle name="Normal 15 3 2 6 2" xfId="10795" xr:uid="{00000000-0005-0000-0000-00002C2A0000}"/>
    <cellStyle name="Normal 15 3 2 6 2 2" xfId="10796" xr:uid="{00000000-0005-0000-0000-00002D2A0000}"/>
    <cellStyle name="Normal 15 3 2 6 3" xfId="10797" xr:uid="{00000000-0005-0000-0000-00002E2A0000}"/>
    <cellStyle name="Normal 15 3 2 7" xfId="10798" xr:uid="{00000000-0005-0000-0000-00002F2A0000}"/>
    <cellStyle name="Normal 15 3 2 7 2" xfId="10799" xr:uid="{00000000-0005-0000-0000-0000302A0000}"/>
    <cellStyle name="Normal 15 3 2 7 2 2" xfId="10800" xr:uid="{00000000-0005-0000-0000-0000312A0000}"/>
    <cellStyle name="Normal 15 3 2 7 3" xfId="10801" xr:uid="{00000000-0005-0000-0000-0000322A0000}"/>
    <cellStyle name="Normal 15 3 2 8" xfId="10802" xr:uid="{00000000-0005-0000-0000-0000332A0000}"/>
    <cellStyle name="Normal 15 3 2 8 2" xfId="10803" xr:uid="{00000000-0005-0000-0000-0000342A0000}"/>
    <cellStyle name="Normal 15 3 2 8 2 2" xfId="10804" xr:uid="{00000000-0005-0000-0000-0000352A0000}"/>
    <cellStyle name="Normal 15 3 2 8 3" xfId="10805" xr:uid="{00000000-0005-0000-0000-0000362A0000}"/>
    <cellStyle name="Normal 15 3 2 9" xfId="10806" xr:uid="{00000000-0005-0000-0000-0000372A0000}"/>
    <cellStyle name="Normal 15 3 2 9 2" xfId="10807" xr:uid="{00000000-0005-0000-0000-0000382A0000}"/>
    <cellStyle name="Normal 15 3 3" xfId="10808" xr:uid="{00000000-0005-0000-0000-0000392A0000}"/>
    <cellStyle name="Normal 15 3 3 10" xfId="10809" xr:uid="{00000000-0005-0000-0000-00003A2A0000}"/>
    <cellStyle name="Normal 15 3 3 10 2" xfId="10810" xr:uid="{00000000-0005-0000-0000-00003B2A0000}"/>
    <cellStyle name="Normal 15 3 3 11" xfId="10811" xr:uid="{00000000-0005-0000-0000-00003C2A0000}"/>
    <cellStyle name="Normal 15 3 3 2" xfId="10812" xr:uid="{00000000-0005-0000-0000-00003D2A0000}"/>
    <cellStyle name="Normal 15 3 3 2 2" xfId="10813" xr:uid="{00000000-0005-0000-0000-00003E2A0000}"/>
    <cellStyle name="Normal 15 3 3 2 2 2" xfId="10814" xr:uid="{00000000-0005-0000-0000-00003F2A0000}"/>
    <cellStyle name="Normal 15 3 3 2 2 2 2" xfId="10815" xr:uid="{00000000-0005-0000-0000-0000402A0000}"/>
    <cellStyle name="Normal 15 3 3 2 2 2 2 2" xfId="10816" xr:uid="{00000000-0005-0000-0000-0000412A0000}"/>
    <cellStyle name="Normal 15 3 3 2 2 2 3" xfId="10817" xr:uid="{00000000-0005-0000-0000-0000422A0000}"/>
    <cellStyle name="Normal 15 3 3 2 2 3" xfId="10818" xr:uid="{00000000-0005-0000-0000-0000432A0000}"/>
    <cellStyle name="Normal 15 3 3 2 2 3 2" xfId="10819" xr:uid="{00000000-0005-0000-0000-0000442A0000}"/>
    <cellStyle name="Normal 15 3 3 2 2 3 2 2" xfId="10820" xr:uid="{00000000-0005-0000-0000-0000452A0000}"/>
    <cellStyle name="Normal 15 3 3 2 2 3 3" xfId="10821" xr:uid="{00000000-0005-0000-0000-0000462A0000}"/>
    <cellStyle name="Normal 15 3 3 2 2 4" xfId="10822" xr:uid="{00000000-0005-0000-0000-0000472A0000}"/>
    <cellStyle name="Normal 15 3 3 2 2 4 2" xfId="10823" xr:uid="{00000000-0005-0000-0000-0000482A0000}"/>
    <cellStyle name="Normal 15 3 3 2 2 4 2 2" xfId="10824" xr:uid="{00000000-0005-0000-0000-0000492A0000}"/>
    <cellStyle name="Normal 15 3 3 2 2 4 3" xfId="10825" xr:uid="{00000000-0005-0000-0000-00004A2A0000}"/>
    <cellStyle name="Normal 15 3 3 2 2 5" xfId="10826" xr:uid="{00000000-0005-0000-0000-00004B2A0000}"/>
    <cellStyle name="Normal 15 3 3 2 2 5 2" xfId="10827" xr:uid="{00000000-0005-0000-0000-00004C2A0000}"/>
    <cellStyle name="Normal 15 3 3 2 2 6" xfId="10828" xr:uid="{00000000-0005-0000-0000-00004D2A0000}"/>
    <cellStyle name="Normal 15 3 3 2 2 6 2" xfId="10829" xr:uid="{00000000-0005-0000-0000-00004E2A0000}"/>
    <cellStyle name="Normal 15 3 3 2 2 7" xfId="10830" xr:uid="{00000000-0005-0000-0000-00004F2A0000}"/>
    <cellStyle name="Normal 15 3 3 2 3" xfId="10831" xr:uid="{00000000-0005-0000-0000-0000502A0000}"/>
    <cellStyle name="Normal 15 3 3 2 3 2" xfId="10832" xr:uid="{00000000-0005-0000-0000-0000512A0000}"/>
    <cellStyle name="Normal 15 3 3 2 3 2 2" xfId="10833" xr:uid="{00000000-0005-0000-0000-0000522A0000}"/>
    <cellStyle name="Normal 15 3 3 2 3 2 2 2" xfId="10834" xr:uid="{00000000-0005-0000-0000-0000532A0000}"/>
    <cellStyle name="Normal 15 3 3 2 3 2 3" xfId="10835" xr:uid="{00000000-0005-0000-0000-0000542A0000}"/>
    <cellStyle name="Normal 15 3 3 2 3 3" xfId="10836" xr:uid="{00000000-0005-0000-0000-0000552A0000}"/>
    <cellStyle name="Normal 15 3 3 2 3 3 2" xfId="10837" xr:uid="{00000000-0005-0000-0000-0000562A0000}"/>
    <cellStyle name="Normal 15 3 3 2 3 3 2 2" xfId="10838" xr:uid="{00000000-0005-0000-0000-0000572A0000}"/>
    <cellStyle name="Normal 15 3 3 2 3 3 3" xfId="10839" xr:uid="{00000000-0005-0000-0000-0000582A0000}"/>
    <cellStyle name="Normal 15 3 3 2 3 4" xfId="10840" xr:uid="{00000000-0005-0000-0000-0000592A0000}"/>
    <cellStyle name="Normal 15 3 3 2 3 4 2" xfId="10841" xr:uid="{00000000-0005-0000-0000-00005A2A0000}"/>
    <cellStyle name="Normal 15 3 3 2 3 4 2 2" xfId="10842" xr:uid="{00000000-0005-0000-0000-00005B2A0000}"/>
    <cellStyle name="Normal 15 3 3 2 3 4 3" xfId="10843" xr:uid="{00000000-0005-0000-0000-00005C2A0000}"/>
    <cellStyle name="Normal 15 3 3 2 3 5" xfId="10844" xr:uid="{00000000-0005-0000-0000-00005D2A0000}"/>
    <cellStyle name="Normal 15 3 3 2 3 5 2" xfId="10845" xr:uid="{00000000-0005-0000-0000-00005E2A0000}"/>
    <cellStyle name="Normal 15 3 3 2 3 6" xfId="10846" xr:uid="{00000000-0005-0000-0000-00005F2A0000}"/>
    <cellStyle name="Normal 15 3 3 2 3 6 2" xfId="10847" xr:uid="{00000000-0005-0000-0000-0000602A0000}"/>
    <cellStyle name="Normal 15 3 3 2 3 7" xfId="10848" xr:uid="{00000000-0005-0000-0000-0000612A0000}"/>
    <cellStyle name="Normal 15 3 3 2 4" xfId="10849" xr:uid="{00000000-0005-0000-0000-0000622A0000}"/>
    <cellStyle name="Normal 15 3 3 2 4 2" xfId="10850" xr:uid="{00000000-0005-0000-0000-0000632A0000}"/>
    <cellStyle name="Normal 15 3 3 2 4 2 2" xfId="10851" xr:uid="{00000000-0005-0000-0000-0000642A0000}"/>
    <cellStyle name="Normal 15 3 3 2 4 3" xfId="10852" xr:uid="{00000000-0005-0000-0000-0000652A0000}"/>
    <cellStyle name="Normal 15 3 3 2 5" xfId="10853" xr:uid="{00000000-0005-0000-0000-0000662A0000}"/>
    <cellStyle name="Normal 15 3 3 2 5 2" xfId="10854" xr:uid="{00000000-0005-0000-0000-0000672A0000}"/>
    <cellStyle name="Normal 15 3 3 2 5 2 2" xfId="10855" xr:uid="{00000000-0005-0000-0000-0000682A0000}"/>
    <cellStyle name="Normal 15 3 3 2 5 3" xfId="10856" xr:uid="{00000000-0005-0000-0000-0000692A0000}"/>
    <cellStyle name="Normal 15 3 3 2 6" xfId="10857" xr:uid="{00000000-0005-0000-0000-00006A2A0000}"/>
    <cellStyle name="Normal 15 3 3 2 6 2" xfId="10858" xr:uid="{00000000-0005-0000-0000-00006B2A0000}"/>
    <cellStyle name="Normal 15 3 3 2 6 2 2" xfId="10859" xr:uid="{00000000-0005-0000-0000-00006C2A0000}"/>
    <cellStyle name="Normal 15 3 3 2 6 3" xfId="10860" xr:uid="{00000000-0005-0000-0000-00006D2A0000}"/>
    <cellStyle name="Normal 15 3 3 2 7" xfId="10861" xr:uid="{00000000-0005-0000-0000-00006E2A0000}"/>
    <cellStyle name="Normal 15 3 3 2 7 2" xfId="10862" xr:uid="{00000000-0005-0000-0000-00006F2A0000}"/>
    <cellStyle name="Normal 15 3 3 2 8" xfId="10863" xr:uid="{00000000-0005-0000-0000-0000702A0000}"/>
    <cellStyle name="Normal 15 3 3 2 8 2" xfId="10864" xr:uid="{00000000-0005-0000-0000-0000712A0000}"/>
    <cellStyle name="Normal 15 3 3 2 9" xfId="10865" xr:uid="{00000000-0005-0000-0000-0000722A0000}"/>
    <cellStyle name="Normal 15 3 3 3" xfId="10866" xr:uid="{00000000-0005-0000-0000-0000732A0000}"/>
    <cellStyle name="Normal 15 3 3 3 2" xfId="10867" xr:uid="{00000000-0005-0000-0000-0000742A0000}"/>
    <cellStyle name="Normal 15 3 3 3 2 2" xfId="10868" xr:uid="{00000000-0005-0000-0000-0000752A0000}"/>
    <cellStyle name="Normal 15 3 3 3 2 2 2" xfId="10869" xr:uid="{00000000-0005-0000-0000-0000762A0000}"/>
    <cellStyle name="Normal 15 3 3 3 2 2 2 2" xfId="10870" xr:uid="{00000000-0005-0000-0000-0000772A0000}"/>
    <cellStyle name="Normal 15 3 3 3 2 2 3" xfId="10871" xr:uid="{00000000-0005-0000-0000-0000782A0000}"/>
    <cellStyle name="Normal 15 3 3 3 2 3" xfId="10872" xr:uid="{00000000-0005-0000-0000-0000792A0000}"/>
    <cellStyle name="Normal 15 3 3 3 2 3 2" xfId="10873" xr:uid="{00000000-0005-0000-0000-00007A2A0000}"/>
    <cellStyle name="Normal 15 3 3 3 2 3 2 2" xfId="10874" xr:uid="{00000000-0005-0000-0000-00007B2A0000}"/>
    <cellStyle name="Normal 15 3 3 3 2 3 3" xfId="10875" xr:uid="{00000000-0005-0000-0000-00007C2A0000}"/>
    <cellStyle name="Normal 15 3 3 3 2 4" xfId="10876" xr:uid="{00000000-0005-0000-0000-00007D2A0000}"/>
    <cellStyle name="Normal 15 3 3 3 2 4 2" xfId="10877" xr:uid="{00000000-0005-0000-0000-00007E2A0000}"/>
    <cellStyle name="Normal 15 3 3 3 2 4 2 2" xfId="10878" xr:uid="{00000000-0005-0000-0000-00007F2A0000}"/>
    <cellStyle name="Normal 15 3 3 3 2 4 3" xfId="10879" xr:uid="{00000000-0005-0000-0000-0000802A0000}"/>
    <cellStyle name="Normal 15 3 3 3 2 5" xfId="10880" xr:uid="{00000000-0005-0000-0000-0000812A0000}"/>
    <cellStyle name="Normal 15 3 3 3 2 5 2" xfId="10881" xr:uid="{00000000-0005-0000-0000-0000822A0000}"/>
    <cellStyle name="Normal 15 3 3 3 2 6" xfId="10882" xr:uid="{00000000-0005-0000-0000-0000832A0000}"/>
    <cellStyle name="Normal 15 3 3 3 2 6 2" xfId="10883" xr:uid="{00000000-0005-0000-0000-0000842A0000}"/>
    <cellStyle name="Normal 15 3 3 3 2 7" xfId="10884" xr:uid="{00000000-0005-0000-0000-0000852A0000}"/>
    <cellStyle name="Normal 15 3 3 3 3" xfId="10885" xr:uid="{00000000-0005-0000-0000-0000862A0000}"/>
    <cellStyle name="Normal 15 3 3 3 3 2" xfId="10886" xr:uid="{00000000-0005-0000-0000-0000872A0000}"/>
    <cellStyle name="Normal 15 3 3 3 3 2 2" xfId="10887" xr:uid="{00000000-0005-0000-0000-0000882A0000}"/>
    <cellStyle name="Normal 15 3 3 3 3 3" xfId="10888" xr:uid="{00000000-0005-0000-0000-0000892A0000}"/>
    <cellStyle name="Normal 15 3 3 3 4" xfId="10889" xr:uid="{00000000-0005-0000-0000-00008A2A0000}"/>
    <cellStyle name="Normal 15 3 3 3 4 2" xfId="10890" xr:uid="{00000000-0005-0000-0000-00008B2A0000}"/>
    <cellStyle name="Normal 15 3 3 3 4 2 2" xfId="10891" xr:uid="{00000000-0005-0000-0000-00008C2A0000}"/>
    <cellStyle name="Normal 15 3 3 3 4 3" xfId="10892" xr:uid="{00000000-0005-0000-0000-00008D2A0000}"/>
    <cellStyle name="Normal 15 3 3 3 5" xfId="10893" xr:uid="{00000000-0005-0000-0000-00008E2A0000}"/>
    <cellStyle name="Normal 15 3 3 3 5 2" xfId="10894" xr:uid="{00000000-0005-0000-0000-00008F2A0000}"/>
    <cellStyle name="Normal 15 3 3 3 5 2 2" xfId="10895" xr:uid="{00000000-0005-0000-0000-0000902A0000}"/>
    <cellStyle name="Normal 15 3 3 3 5 3" xfId="10896" xr:uid="{00000000-0005-0000-0000-0000912A0000}"/>
    <cellStyle name="Normal 15 3 3 3 6" xfId="10897" xr:uid="{00000000-0005-0000-0000-0000922A0000}"/>
    <cellStyle name="Normal 15 3 3 3 6 2" xfId="10898" xr:uid="{00000000-0005-0000-0000-0000932A0000}"/>
    <cellStyle name="Normal 15 3 3 3 7" xfId="10899" xr:uid="{00000000-0005-0000-0000-0000942A0000}"/>
    <cellStyle name="Normal 15 3 3 3 7 2" xfId="10900" xr:uid="{00000000-0005-0000-0000-0000952A0000}"/>
    <cellStyle name="Normal 15 3 3 3 8" xfId="10901" xr:uid="{00000000-0005-0000-0000-0000962A0000}"/>
    <cellStyle name="Normal 15 3 3 4" xfId="10902" xr:uid="{00000000-0005-0000-0000-0000972A0000}"/>
    <cellStyle name="Normal 15 3 3 4 2" xfId="10903" xr:uid="{00000000-0005-0000-0000-0000982A0000}"/>
    <cellStyle name="Normal 15 3 3 4 2 2" xfId="10904" xr:uid="{00000000-0005-0000-0000-0000992A0000}"/>
    <cellStyle name="Normal 15 3 3 4 2 2 2" xfId="10905" xr:uid="{00000000-0005-0000-0000-00009A2A0000}"/>
    <cellStyle name="Normal 15 3 3 4 2 3" xfId="10906" xr:uid="{00000000-0005-0000-0000-00009B2A0000}"/>
    <cellStyle name="Normal 15 3 3 4 3" xfId="10907" xr:uid="{00000000-0005-0000-0000-00009C2A0000}"/>
    <cellStyle name="Normal 15 3 3 4 3 2" xfId="10908" xr:uid="{00000000-0005-0000-0000-00009D2A0000}"/>
    <cellStyle name="Normal 15 3 3 4 3 2 2" xfId="10909" xr:uid="{00000000-0005-0000-0000-00009E2A0000}"/>
    <cellStyle name="Normal 15 3 3 4 3 3" xfId="10910" xr:uid="{00000000-0005-0000-0000-00009F2A0000}"/>
    <cellStyle name="Normal 15 3 3 4 4" xfId="10911" xr:uid="{00000000-0005-0000-0000-0000A02A0000}"/>
    <cellStyle name="Normal 15 3 3 4 4 2" xfId="10912" xr:uid="{00000000-0005-0000-0000-0000A12A0000}"/>
    <cellStyle name="Normal 15 3 3 4 4 2 2" xfId="10913" xr:uid="{00000000-0005-0000-0000-0000A22A0000}"/>
    <cellStyle name="Normal 15 3 3 4 4 3" xfId="10914" xr:uid="{00000000-0005-0000-0000-0000A32A0000}"/>
    <cellStyle name="Normal 15 3 3 4 5" xfId="10915" xr:uid="{00000000-0005-0000-0000-0000A42A0000}"/>
    <cellStyle name="Normal 15 3 3 4 5 2" xfId="10916" xr:uid="{00000000-0005-0000-0000-0000A52A0000}"/>
    <cellStyle name="Normal 15 3 3 4 6" xfId="10917" xr:uid="{00000000-0005-0000-0000-0000A62A0000}"/>
    <cellStyle name="Normal 15 3 3 4 6 2" xfId="10918" xr:uid="{00000000-0005-0000-0000-0000A72A0000}"/>
    <cellStyle name="Normal 15 3 3 4 7" xfId="10919" xr:uid="{00000000-0005-0000-0000-0000A82A0000}"/>
    <cellStyle name="Normal 15 3 3 5" xfId="10920" xr:uid="{00000000-0005-0000-0000-0000A92A0000}"/>
    <cellStyle name="Normal 15 3 3 5 2" xfId="10921" xr:uid="{00000000-0005-0000-0000-0000AA2A0000}"/>
    <cellStyle name="Normal 15 3 3 5 2 2" xfId="10922" xr:uid="{00000000-0005-0000-0000-0000AB2A0000}"/>
    <cellStyle name="Normal 15 3 3 5 2 2 2" xfId="10923" xr:uid="{00000000-0005-0000-0000-0000AC2A0000}"/>
    <cellStyle name="Normal 15 3 3 5 2 3" xfId="10924" xr:uid="{00000000-0005-0000-0000-0000AD2A0000}"/>
    <cellStyle name="Normal 15 3 3 5 3" xfId="10925" xr:uid="{00000000-0005-0000-0000-0000AE2A0000}"/>
    <cellStyle name="Normal 15 3 3 5 3 2" xfId="10926" xr:uid="{00000000-0005-0000-0000-0000AF2A0000}"/>
    <cellStyle name="Normal 15 3 3 5 3 2 2" xfId="10927" xr:uid="{00000000-0005-0000-0000-0000B02A0000}"/>
    <cellStyle name="Normal 15 3 3 5 3 3" xfId="10928" xr:uid="{00000000-0005-0000-0000-0000B12A0000}"/>
    <cellStyle name="Normal 15 3 3 5 4" xfId="10929" xr:uid="{00000000-0005-0000-0000-0000B22A0000}"/>
    <cellStyle name="Normal 15 3 3 5 4 2" xfId="10930" xr:uid="{00000000-0005-0000-0000-0000B32A0000}"/>
    <cellStyle name="Normal 15 3 3 5 4 2 2" xfId="10931" xr:uid="{00000000-0005-0000-0000-0000B42A0000}"/>
    <cellStyle name="Normal 15 3 3 5 4 3" xfId="10932" xr:uid="{00000000-0005-0000-0000-0000B52A0000}"/>
    <cellStyle name="Normal 15 3 3 5 5" xfId="10933" xr:uid="{00000000-0005-0000-0000-0000B62A0000}"/>
    <cellStyle name="Normal 15 3 3 5 5 2" xfId="10934" xr:uid="{00000000-0005-0000-0000-0000B72A0000}"/>
    <cellStyle name="Normal 15 3 3 5 6" xfId="10935" xr:uid="{00000000-0005-0000-0000-0000B82A0000}"/>
    <cellStyle name="Normal 15 3 3 5 6 2" xfId="10936" xr:uid="{00000000-0005-0000-0000-0000B92A0000}"/>
    <cellStyle name="Normal 15 3 3 5 7" xfId="10937" xr:uid="{00000000-0005-0000-0000-0000BA2A0000}"/>
    <cellStyle name="Normal 15 3 3 6" xfId="10938" xr:uid="{00000000-0005-0000-0000-0000BB2A0000}"/>
    <cellStyle name="Normal 15 3 3 6 2" xfId="10939" xr:uid="{00000000-0005-0000-0000-0000BC2A0000}"/>
    <cellStyle name="Normal 15 3 3 6 2 2" xfId="10940" xr:uid="{00000000-0005-0000-0000-0000BD2A0000}"/>
    <cellStyle name="Normal 15 3 3 6 3" xfId="10941" xr:uid="{00000000-0005-0000-0000-0000BE2A0000}"/>
    <cellStyle name="Normal 15 3 3 7" xfId="10942" xr:uid="{00000000-0005-0000-0000-0000BF2A0000}"/>
    <cellStyle name="Normal 15 3 3 7 2" xfId="10943" xr:uid="{00000000-0005-0000-0000-0000C02A0000}"/>
    <cellStyle name="Normal 15 3 3 7 2 2" xfId="10944" xr:uid="{00000000-0005-0000-0000-0000C12A0000}"/>
    <cellStyle name="Normal 15 3 3 7 3" xfId="10945" xr:uid="{00000000-0005-0000-0000-0000C22A0000}"/>
    <cellStyle name="Normal 15 3 3 8" xfId="10946" xr:uid="{00000000-0005-0000-0000-0000C32A0000}"/>
    <cellStyle name="Normal 15 3 3 8 2" xfId="10947" xr:uid="{00000000-0005-0000-0000-0000C42A0000}"/>
    <cellStyle name="Normal 15 3 3 8 2 2" xfId="10948" xr:uid="{00000000-0005-0000-0000-0000C52A0000}"/>
    <cellStyle name="Normal 15 3 3 8 3" xfId="10949" xr:uid="{00000000-0005-0000-0000-0000C62A0000}"/>
    <cellStyle name="Normal 15 3 3 9" xfId="10950" xr:uid="{00000000-0005-0000-0000-0000C72A0000}"/>
    <cellStyle name="Normal 15 3 3 9 2" xfId="10951" xr:uid="{00000000-0005-0000-0000-0000C82A0000}"/>
    <cellStyle name="Normal 15 3 4" xfId="10952" xr:uid="{00000000-0005-0000-0000-0000C92A0000}"/>
    <cellStyle name="Normal 15 3 4 2" xfId="10953" xr:uid="{00000000-0005-0000-0000-0000CA2A0000}"/>
    <cellStyle name="Normal 15 3 4 2 2" xfId="10954" xr:uid="{00000000-0005-0000-0000-0000CB2A0000}"/>
    <cellStyle name="Normal 15 3 4 2 2 2" xfId="10955" xr:uid="{00000000-0005-0000-0000-0000CC2A0000}"/>
    <cellStyle name="Normal 15 3 4 2 2 2 2" xfId="10956" xr:uid="{00000000-0005-0000-0000-0000CD2A0000}"/>
    <cellStyle name="Normal 15 3 4 2 2 3" xfId="10957" xr:uid="{00000000-0005-0000-0000-0000CE2A0000}"/>
    <cellStyle name="Normal 15 3 4 2 3" xfId="10958" xr:uid="{00000000-0005-0000-0000-0000CF2A0000}"/>
    <cellStyle name="Normal 15 3 4 2 3 2" xfId="10959" xr:uid="{00000000-0005-0000-0000-0000D02A0000}"/>
    <cellStyle name="Normal 15 3 4 2 3 2 2" xfId="10960" xr:uid="{00000000-0005-0000-0000-0000D12A0000}"/>
    <cellStyle name="Normal 15 3 4 2 3 3" xfId="10961" xr:uid="{00000000-0005-0000-0000-0000D22A0000}"/>
    <cellStyle name="Normal 15 3 4 2 4" xfId="10962" xr:uid="{00000000-0005-0000-0000-0000D32A0000}"/>
    <cellStyle name="Normal 15 3 4 2 4 2" xfId="10963" xr:uid="{00000000-0005-0000-0000-0000D42A0000}"/>
    <cellStyle name="Normal 15 3 4 2 4 2 2" xfId="10964" xr:uid="{00000000-0005-0000-0000-0000D52A0000}"/>
    <cellStyle name="Normal 15 3 4 2 4 3" xfId="10965" xr:uid="{00000000-0005-0000-0000-0000D62A0000}"/>
    <cellStyle name="Normal 15 3 4 2 5" xfId="10966" xr:uid="{00000000-0005-0000-0000-0000D72A0000}"/>
    <cellStyle name="Normal 15 3 4 2 5 2" xfId="10967" xr:uid="{00000000-0005-0000-0000-0000D82A0000}"/>
    <cellStyle name="Normal 15 3 4 2 6" xfId="10968" xr:uid="{00000000-0005-0000-0000-0000D92A0000}"/>
    <cellStyle name="Normal 15 3 4 2 6 2" xfId="10969" xr:uid="{00000000-0005-0000-0000-0000DA2A0000}"/>
    <cellStyle name="Normal 15 3 4 2 7" xfId="10970" xr:uid="{00000000-0005-0000-0000-0000DB2A0000}"/>
    <cellStyle name="Normal 15 3 4 3" xfId="10971" xr:uid="{00000000-0005-0000-0000-0000DC2A0000}"/>
    <cellStyle name="Normal 15 3 4 3 2" xfId="10972" xr:uid="{00000000-0005-0000-0000-0000DD2A0000}"/>
    <cellStyle name="Normal 15 3 4 3 2 2" xfId="10973" xr:uid="{00000000-0005-0000-0000-0000DE2A0000}"/>
    <cellStyle name="Normal 15 3 4 3 2 2 2" xfId="10974" xr:uid="{00000000-0005-0000-0000-0000DF2A0000}"/>
    <cellStyle name="Normal 15 3 4 3 2 3" xfId="10975" xr:uid="{00000000-0005-0000-0000-0000E02A0000}"/>
    <cellStyle name="Normal 15 3 4 3 3" xfId="10976" xr:uid="{00000000-0005-0000-0000-0000E12A0000}"/>
    <cellStyle name="Normal 15 3 4 3 3 2" xfId="10977" xr:uid="{00000000-0005-0000-0000-0000E22A0000}"/>
    <cellStyle name="Normal 15 3 4 3 3 2 2" xfId="10978" xr:uid="{00000000-0005-0000-0000-0000E32A0000}"/>
    <cellStyle name="Normal 15 3 4 3 3 3" xfId="10979" xr:uid="{00000000-0005-0000-0000-0000E42A0000}"/>
    <cellStyle name="Normal 15 3 4 3 4" xfId="10980" xr:uid="{00000000-0005-0000-0000-0000E52A0000}"/>
    <cellStyle name="Normal 15 3 4 3 4 2" xfId="10981" xr:uid="{00000000-0005-0000-0000-0000E62A0000}"/>
    <cellStyle name="Normal 15 3 4 3 4 2 2" xfId="10982" xr:uid="{00000000-0005-0000-0000-0000E72A0000}"/>
    <cellStyle name="Normal 15 3 4 3 4 3" xfId="10983" xr:uid="{00000000-0005-0000-0000-0000E82A0000}"/>
    <cellStyle name="Normal 15 3 4 3 5" xfId="10984" xr:uid="{00000000-0005-0000-0000-0000E92A0000}"/>
    <cellStyle name="Normal 15 3 4 3 5 2" xfId="10985" xr:uid="{00000000-0005-0000-0000-0000EA2A0000}"/>
    <cellStyle name="Normal 15 3 4 3 6" xfId="10986" xr:uid="{00000000-0005-0000-0000-0000EB2A0000}"/>
    <cellStyle name="Normal 15 3 4 3 6 2" xfId="10987" xr:uid="{00000000-0005-0000-0000-0000EC2A0000}"/>
    <cellStyle name="Normal 15 3 4 3 7" xfId="10988" xr:uid="{00000000-0005-0000-0000-0000ED2A0000}"/>
    <cellStyle name="Normal 15 3 4 4" xfId="10989" xr:uid="{00000000-0005-0000-0000-0000EE2A0000}"/>
    <cellStyle name="Normal 15 3 4 4 2" xfId="10990" xr:uid="{00000000-0005-0000-0000-0000EF2A0000}"/>
    <cellStyle name="Normal 15 3 4 4 2 2" xfId="10991" xr:uid="{00000000-0005-0000-0000-0000F02A0000}"/>
    <cellStyle name="Normal 15 3 4 4 3" xfId="10992" xr:uid="{00000000-0005-0000-0000-0000F12A0000}"/>
    <cellStyle name="Normal 15 3 4 5" xfId="10993" xr:uid="{00000000-0005-0000-0000-0000F22A0000}"/>
    <cellStyle name="Normal 15 3 4 5 2" xfId="10994" xr:uid="{00000000-0005-0000-0000-0000F32A0000}"/>
    <cellStyle name="Normal 15 3 4 5 2 2" xfId="10995" xr:uid="{00000000-0005-0000-0000-0000F42A0000}"/>
    <cellStyle name="Normal 15 3 4 5 3" xfId="10996" xr:uid="{00000000-0005-0000-0000-0000F52A0000}"/>
    <cellStyle name="Normal 15 3 4 6" xfId="10997" xr:uid="{00000000-0005-0000-0000-0000F62A0000}"/>
    <cellStyle name="Normal 15 3 4 6 2" xfId="10998" xr:uid="{00000000-0005-0000-0000-0000F72A0000}"/>
    <cellStyle name="Normal 15 3 4 6 2 2" xfId="10999" xr:uid="{00000000-0005-0000-0000-0000F82A0000}"/>
    <cellStyle name="Normal 15 3 4 6 3" xfId="11000" xr:uid="{00000000-0005-0000-0000-0000F92A0000}"/>
    <cellStyle name="Normal 15 3 4 7" xfId="11001" xr:uid="{00000000-0005-0000-0000-0000FA2A0000}"/>
    <cellStyle name="Normal 15 3 4 7 2" xfId="11002" xr:uid="{00000000-0005-0000-0000-0000FB2A0000}"/>
    <cellStyle name="Normal 15 3 4 8" xfId="11003" xr:uid="{00000000-0005-0000-0000-0000FC2A0000}"/>
    <cellStyle name="Normal 15 3 4 8 2" xfId="11004" xr:uid="{00000000-0005-0000-0000-0000FD2A0000}"/>
    <cellStyle name="Normal 15 3 4 9" xfId="11005" xr:uid="{00000000-0005-0000-0000-0000FE2A0000}"/>
    <cellStyle name="Normal 15 3 5" xfId="11006" xr:uid="{00000000-0005-0000-0000-0000FF2A0000}"/>
    <cellStyle name="Normal 15 3 5 2" xfId="11007" xr:uid="{00000000-0005-0000-0000-0000002B0000}"/>
    <cellStyle name="Normal 15 3 5 2 2" xfId="11008" xr:uid="{00000000-0005-0000-0000-0000012B0000}"/>
    <cellStyle name="Normal 15 3 5 2 2 2" xfId="11009" xr:uid="{00000000-0005-0000-0000-0000022B0000}"/>
    <cellStyle name="Normal 15 3 5 2 2 2 2" xfId="11010" xr:uid="{00000000-0005-0000-0000-0000032B0000}"/>
    <cellStyle name="Normal 15 3 5 2 2 3" xfId="11011" xr:uid="{00000000-0005-0000-0000-0000042B0000}"/>
    <cellStyle name="Normal 15 3 5 2 3" xfId="11012" xr:uid="{00000000-0005-0000-0000-0000052B0000}"/>
    <cellStyle name="Normal 15 3 5 2 3 2" xfId="11013" xr:uid="{00000000-0005-0000-0000-0000062B0000}"/>
    <cellStyle name="Normal 15 3 5 2 3 2 2" xfId="11014" xr:uid="{00000000-0005-0000-0000-0000072B0000}"/>
    <cellStyle name="Normal 15 3 5 2 3 3" xfId="11015" xr:uid="{00000000-0005-0000-0000-0000082B0000}"/>
    <cellStyle name="Normal 15 3 5 2 4" xfId="11016" xr:uid="{00000000-0005-0000-0000-0000092B0000}"/>
    <cellStyle name="Normal 15 3 5 2 4 2" xfId="11017" xr:uid="{00000000-0005-0000-0000-00000A2B0000}"/>
    <cellStyle name="Normal 15 3 5 2 4 2 2" xfId="11018" xr:uid="{00000000-0005-0000-0000-00000B2B0000}"/>
    <cellStyle name="Normal 15 3 5 2 4 3" xfId="11019" xr:uid="{00000000-0005-0000-0000-00000C2B0000}"/>
    <cellStyle name="Normal 15 3 5 2 5" xfId="11020" xr:uid="{00000000-0005-0000-0000-00000D2B0000}"/>
    <cellStyle name="Normal 15 3 5 2 5 2" xfId="11021" xr:uid="{00000000-0005-0000-0000-00000E2B0000}"/>
    <cellStyle name="Normal 15 3 5 2 6" xfId="11022" xr:uid="{00000000-0005-0000-0000-00000F2B0000}"/>
    <cellStyle name="Normal 15 3 5 2 6 2" xfId="11023" xr:uid="{00000000-0005-0000-0000-0000102B0000}"/>
    <cellStyle name="Normal 15 3 5 2 7" xfId="11024" xr:uid="{00000000-0005-0000-0000-0000112B0000}"/>
    <cellStyle name="Normal 15 3 5 3" xfId="11025" xr:uid="{00000000-0005-0000-0000-0000122B0000}"/>
    <cellStyle name="Normal 15 3 5 3 2" xfId="11026" xr:uid="{00000000-0005-0000-0000-0000132B0000}"/>
    <cellStyle name="Normal 15 3 5 3 2 2" xfId="11027" xr:uid="{00000000-0005-0000-0000-0000142B0000}"/>
    <cellStyle name="Normal 15 3 5 3 3" xfId="11028" xr:uid="{00000000-0005-0000-0000-0000152B0000}"/>
    <cellStyle name="Normal 15 3 5 4" xfId="11029" xr:uid="{00000000-0005-0000-0000-0000162B0000}"/>
    <cellStyle name="Normal 15 3 5 4 2" xfId="11030" xr:uid="{00000000-0005-0000-0000-0000172B0000}"/>
    <cellStyle name="Normal 15 3 5 4 2 2" xfId="11031" xr:uid="{00000000-0005-0000-0000-0000182B0000}"/>
    <cellStyle name="Normal 15 3 5 4 3" xfId="11032" xr:uid="{00000000-0005-0000-0000-0000192B0000}"/>
    <cellStyle name="Normal 15 3 5 5" xfId="11033" xr:uid="{00000000-0005-0000-0000-00001A2B0000}"/>
    <cellStyle name="Normal 15 3 5 5 2" xfId="11034" xr:uid="{00000000-0005-0000-0000-00001B2B0000}"/>
    <cellStyle name="Normal 15 3 5 5 2 2" xfId="11035" xr:uid="{00000000-0005-0000-0000-00001C2B0000}"/>
    <cellStyle name="Normal 15 3 5 5 3" xfId="11036" xr:uid="{00000000-0005-0000-0000-00001D2B0000}"/>
    <cellStyle name="Normal 15 3 5 6" xfId="11037" xr:uid="{00000000-0005-0000-0000-00001E2B0000}"/>
    <cellStyle name="Normal 15 3 5 6 2" xfId="11038" xr:uid="{00000000-0005-0000-0000-00001F2B0000}"/>
    <cellStyle name="Normal 15 3 5 7" xfId="11039" xr:uid="{00000000-0005-0000-0000-0000202B0000}"/>
    <cellStyle name="Normal 15 3 5 7 2" xfId="11040" xr:uid="{00000000-0005-0000-0000-0000212B0000}"/>
    <cellStyle name="Normal 15 3 5 8" xfId="11041" xr:uid="{00000000-0005-0000-0000-0000222B0000}"/>
    <cellStyle name="Normal 15 3 6" xfId="11042" xr:uid="{00000000-0005-0000-0000-0000232B0000}"/>
    <cellStyle name="Normal 15 3 6 2" xfId="11043" xr:uid="{00000000-0005-0000-0000-0000242B0000}"/>
    <cellStyle name="Normal 15 3 6 2 2" xfId="11044" xr:uid="{00000000-0005-0000-0000-0000252B0000}"/>
    <cellStyle name="Normal 15 3 6 2 2 2" xfId="11045" xr:uid="{00000000-0005-0000-0000-0000262B0000}"/>
    <cellStyle name="Normal 15 3 6 2 3" xfId="11046" xr:uid="{00000000-0005-0000-0000-0000272B0000}"/>
    <cellStyle name="Normal 15 3 6 3" xfId="11047" xr:uid="{00000000-0005-0000-0000-0000282B0000}"/>
    <cellStyle name="Normal 15 3 6 3 2" xfId="11048" xr:uid="{00000000-0005-0000-0000-0000292B0000}"/>
    <cellStyle name="Normal 15 3 6 3 2 2" xfId="11049" xr:uid="{00000000-0005-0000-0000-00002A2B0000}"/>
    <cellStyle name="Normal 15 3 6 3 3" xfId="11050" xr:uid="{00000000-0005-0000-0000-00002B2B0000}"/>
    <cellStyle name="Normal 15 3 6 4" xfId="11051" xr:uid="{00000000-0005-0000-0000-00002C2B0000}"/>
    <cellStyle name="Normal 15 3 6 4 2" xfId="11052" xr:uid="{00000000-0005-0000-0000-00002D2B0000}"/>
    <cellStyle name="Normal 15 3 6 4 2 2" xfId="11053" xr:uid="{00000000-0005-0000-0000-00002E2B0000}"/>
    <cellStyle name="Normal 15 3 6 4 3" xfId="11054" xr:uid="{00000000-0005-0000-0000-00002F2B0000}"/>
    <cellStyle name="Normal 15 3 6 5" xfId="11055" xr:uid="{00000000-0005-0000-0000-0000302B0000}"/>
    <cellStyle name="Normal 15 3 6 5 2" xfId="11056" xr:uid="{00000000-0005-0000-0000-0000312B0000}"/>
    <cellStyle name="Normal 15 3 6 6" xfId="11057" xr:uid="{00000000-0005-0000-0000-0000322B0000}"/>
    <cellStyle name="Normal 15 3 6 6 2" xfId="11058" xr:uid="{00000000-0005-0000-0000-0000332B0000}"/>
    <cellStyle name="Normal 15 3 6 7" xfId="11059" xr:uid="{00000000-0005-0000-0000-0000342B0000}"/>
    <cellStyle name="Normal 15 3 7" xfId="11060" xr:uid="{00000000-0005-0000-0000-0000352B0000}"/>
    <cellStyle name="Normal 15 3 7 2" xfId="11061" xr:uid="{00000000-0005-0000-0000-0000362B0000}"/>
    <cellStyle name="Normal 15 3 7 2 2" xfId="11062" xr:uid="{00000000-0005-0000-0000-0000372B0000}"/>
    <cellStyle name="Normal 15 3 7 2 2 2" xfId="11063" xr:uid="{00000000-0005-0000-0000-0000382B0000}"/>
    <cellStyle name="Normal 15 3 7 2 3" xfId="11064" xr:uid="{00000000-0005-0000-0000-0000392B0000}"/>
    <cellStyle name="Normal 15 3 7 3" xfId="11065" xr:uid="{00000000-0005-0000-0000-00003A2B0000}"/>
    <cellStyle name="Normal 15 3 7 3 2" xfId="11066" xr:uid="{00000000-0005-0000-0000-00003B2B0000}"/>
    <cellStyle name="Normal 15 3 7 3 2 2" xfId="11067" xr:uid="{00000000-0005-0000-0000-00003C2B0000}"/>
    <cellStyle name="Normal 15 3 7 3 3" xfId="11068" xr:uid="{00000000-0005-0000-0000-00003D2B0000}"/>
    <cellStyle name="Normal 15 3 7 4" xfId="11069" xr:uid="{00000000-0005-0000-0000-00003E2B0000}"/>
    <cellStyle name="Normal 15 3 7 4 2" xfId="11070" xr:uid="{00000000-0005-0000-0000-00003F2B0000}"/>
    <cellStyle name="Normal 15 3 7 4 2 2" xfId="11071" xr:uid="{00000000-0005-0000-0000-0000402B0000}"/>
    <cellStyle name="Normal 15 3 7 4 3" xfId="11072" xr:uid="{00000000-0005-0000-0000-0000412B0000}"/>
    <cellStyle name="Normal 15 3 7 5" xfId="11073" xr:uid="{00000000-0005-0000-0000-0000422B0000}"/>
    <cellStyle name="Normal 15 3 7 5 2" xfId="11074" xr:uid="{00000000-0005-0000-0000-0000432B0000}"/>
    <cellStyle name="Normal 15 3 7 6" xfId="11075" xr:uid="{00000000-0005-0000-0000-0000442B0000}"/>
    <cellStyle name="Normal 15 3 7 6 2" xfId="11076" xr:uid="{00000000-0005-0000-0000-0000452B0000}"/>
    <cellStyle name="Normal 15 3 7 7" xfId="11077" xr:uid="{00000000-0005-0000-0000-0000462B0000}"/>
    <cellStyle name="Normal 15 3 8" xfId="11078" xr:uid="{00000000-0005-0000-0000-0000472B0000}"/>
    <cellStyle name="Normal 15 3 8 2" xfId="11079" xr:uid="{00000000-0005-0000-0000-0000482B0000}"/>
    <cellStyle name="Normal 15 3 8 2 2" xfId="11080" xr:uid="{00000000-0005-0000-0000-0000492B0000}"/>
    <cellStyle name="Normal 15 3 8 3" xfId="11081" xr:uid="{00000000-0005-0000-0000-00004A2B0000}"/>
    <cellStyle name="Normal 15 3 9" xfId="11082" xr:uid="{00000000-0005-0000-0000-00004B2B0000}"/>
    <cellStyle name="Normal 15 3 9 2" xfId="11083" xr:uid="{00000000-0005-0000-0000-00004C2B0000}"/>
    <cellStyle name="Normal 15 3 9 2 2" xfId="11084" xr:uid="{00000000-0005-0000-0000-00004D2B0000}"/>
    <cellStyle name="Normal 15 3 9 3" xfId="11085" xr:uid="{00000000-0005-0000-0000-00004E2B0000}"/>
    <cellStyle name="Normal 15 3_Confidential Information" xfId="11086" xr:uid="{00000000-0005-0000-0000-00004F2B0000}"/>
    <cellStyle name="Normal 15 4" xfId="11087" xr:uid="{00000000-0005-0000-0000-0000502B0000}"/>
    <cellStyle name="Normal 15 4 10" xfId="11088" xr:uid="{00000000-0005-0000-0000-0000512B0000}"/>
    <cellStyle name="Normal 15 4 10 2" xfId="11089" xr:uid="{00000000-0005-0000-0000-0000522B0000}"/>
    <cellStyle name="Normal 15 4 10 2 2" xfId="11090" xr:uid="{00000000-0005-0000-0000-0000532B0000}"/>
    <cellStyle name="Normal 15 4 10 3" xfId="11091" xr:uid="{00000000-0005-0000-0000-0000542B0000}"/>
    <cellStyle name="Normal 15 4 11" xfId="11092" xr:uid="{00000000-0005-0000-0000-0000552B0000}"/>
    <cellStyle name="Normal 15 4 11 2" xfId="11093" xr:uid="{00000000-0005-0000-0000-0000562B0000}"/>
    <cellStyle name="Normal 15 4 12" xfId="11094" xr:uid="{00000000-0005-0000-0000-0000572B0000}"/>
    <cellStyle name="Normal 15 4 12 2" xfId="11095" xr:uid="{00000000-0005-0000-0000-0000582B0000}"/>
    <cellStyle name="Normal 15 4 13" xfId="11096" xr:uid="{00000000-0005-0000-0000-0000592B0000}"/>
    <cellStyle name="Normal 15 4 2" xfId="11097" xr:uid="{00000000-0005-0000-0000-00005A2B0000}"/>
    <cellStyle name="Normal 15 4 2 10" xfId="11098" xr:uid="{00000000-0005-0000-0000-00005B2B0000}"/>
    <cellStyle name="Normal 15 4 2 10 2" xfId="11099" xr:uid="{00000000-0005-0000-0000-00005C2B0000}"/>
    <cellStyle name="Normal 15 4 2 11" xfId="11100" xr:uid="{00000000-0005-0000-0000-00005D2B0000}"/>
    <cellStyle name="Normal 15 4 2 2" xfId="11101" xr:uid="{00000000-0005-0000-0000-00005E2B0000}"/>
    <cellStyle name="Normal 15 4 2 2 2" xfId="11102" xr:uid="{00000000-0005-0000-0000-00005F2B0000}"/>
    <cellStyle name="Normal 15 4 2 2 2 2" xfId="11103" xr:uid="{00000000-0005-0000-0000-0000602B0000}"/>
    <cellStyle name="Normal 15 4 2 2 2 2 2" xfId="11104" xr:uid="{00000000-0005-0000-0000-0000612B0000}"/>
    <cellStyle name="Normal 15 4 2 2 2 2 2 2" xfId="11105" xr:uid="{00000000-0005-0000-0000-0000622B0000}"/>
    <cellStyle name="Normal 15 4 2 2 2 2 3" xfId="11106" xr:uid="{00000000-0005-0000-0000-0000632B0000}"/>
    <cellStyle name="Normal 15 4 2 2 2 3" xfId="11107" xr:uid="{00000000-0005-0000-0000-0000642B0000}"/>
    <cellStyle name="Normal 15 4 2 2 2 3 2" xfId="11108" xr:uid="{00000000-0005-0000-0000-0000652B0000}"/>
    <cellStyle name="Normal 15 4 2 2 2 3 2 2" xfId="11109" xr:uid="{00000000-0005-0000-0000-0000662B0000}"/>
    <cellStyle name="Normal 15 4 2 2 2 3 3" xfId="11110" xr:uid="{00000000-0005-0000-0000-0000672B0000}"/>
    <cellStyle name="Normal 15 4 2 2 2 4" xfId="11111" xr:uid="{00000000-0005-0000-0000-0000682B0000}"/>
    <cellStyle name="Normal 15 4 2 2 2 4 2" xfId="11112" xr:uid="{00000000-0005-0000-0000-0000692B0000}"/>
    <cellStyle name="Normal 15 4 2 2 2 4 2 2" xfId="11113" xr:uid="{00000000-0005-0000-0000-00006A2B0000}"/>
    <cellStyle name="Normal 15 4 2 2 2 4 3" xfId="11114" xr:uid="{00000000-0005-0000-0000-00006B2B0000}"/>
    <cellStyle name="Normal 15 4 2 2 2 5" xfId="11115" xr:uid="{00000000-0005-0000-0000-00006C2B0000}"/>
    <cellStyle name="Normal 15 4 2 2 2 5 2" xfId="11116" xr:uid="{00000000-0005-0000-0000-00006D2B0000}"/>
    <cellStyle name="Normal 15 4 2 2 2 6" xfId="11117" xr:uid="{00000000-0005-0000-0000-00006E2B0000}"/>
    <cellStyle name="Normal 15 4 2 2 2 6 2" xfId="11118" xr:uid="{00000000-0005-0000-0000-00006F2B0000}"/>
    <cellStyle name="Normal 15 4 2 2 2 7" xfId="11119" xr:uid="{00000000-0005-0000-0000-0000702B0000}"/>
    <cellStyle name="Normal 15 4 2 2 3" xfId="11120" xr:uid="{00000000-0005-0000-0000-0000712B0000}"/>
    <cellStyle name="Normal 15 4 2 2 3 2" xfId="11121" xr:uid="{00000000-0005-0000-0000-0000722B0000}"/>
    <cellStyle name="Normal 15 4 2 2 3 2 2" xfId="11122" xr:uid="{00000000-0005-0000-0000-0000732B0000}"/>
    <cellStyle name="Normal 15 4 2 2 3 2 2 2" xfId="11123" xr:uid="{00000000-0005-0000-0000-0000742B0000}"/>
    <cellStyle name="Normal 15 4 2 2 3 2 3" xfId="11124" xr:uid="{00000000-0005-0000-0000-0000752B0000}"/>
    <cellStyle name="Normal 15 4 2 2 3 3" xfId="11125" xr:uid="{00000000-0005-0000-0000-0000762B0000}"/>
    <cellStyle name="Normal 15 4 2 2 3 3 2" xfId="11126" xr:uid="{00000000-0005-0000-0000-0000772B0000}"/>
    <cellStyle name="Normal 15 4 2 2 3 3 2 2" xfId="11127" xr:uid="{00000000-0005-0000-0000-0000782B0000}"/>
    <cellStyle name="Normal 15 4 2 2 3 3 3" xfId="11128" xr:uid="{00000000-0005-0000-0000-0000792B0000}"/>
    <cellStyle name="Normal 15 4 2 2 3 4" xfId="11129" xr:uid="{00000000-0005-0000-0000-00007A2B0000}"/>
    <cellStyle name="Normal 15 4 2 2 3 4 2" xfId="11130" xr:uid="{00000000-0005-0000-0000-00007B2B0000}"/>
    <cellStyle name="Normal 15 4 2 2 3 4 2 2" xfId="11131" xr:uid="{00000000-0005-0000-0000-00007C2B0000}"/>
    <cellStyle name="Normal 15 4 2 2 3 4 3" xfId="11132" xr:uid="{00000000-0005-0000-0000-00007D2B0000}"/>
    <cellStyle name="Normal 15 4 2 2 3 5" xfId="11133" xr:uid="{00000000-0005-0000-0000-00007E2B0000}"/>
    <cellStyle name="Normal 15 4 2 2 3 5 2" xfId="11134" xr:uid="{00000000-0005-0000-0000-00007F2B0000}"/>
    <cellStyle name="Normal 15 4 2 2 3 6" xfId="11135" xr:uid="{00000000-0005-0000-0000-0000802B0000}"/>
    <cellStyle name="Normal 15 4 2 2 3 6 2" xfId="11136" xr:uid="{00000000-0005-0000-0000-0000812B0000}"/>
    <cellStyle name="Normal 15 4 2 2 3 7" xfId="11137" xr:uid="{00000000-0005-0000-0000-0000822B0000}"/>
    <cellStyle name="Normal 15 4 2 2 4" xfId="11138" xr:uid="{00000000-0005-0000-0000-0000832B0000}"/>
    <cellStyle name="Normal 15 4 2 2 4 2" xfId="11139" xr:uid="{00000000-0005-0000-0000-0000842B0000}"/>
    <cellStyle name="Normal 15 4 2 2 4 2 2" xfId="11140" xr:uid="{00000000-0005-0000-0000-0000852B0000}"/>
    <cellStyle name="Normal 15 4 2 2 4 3" xfId="11141" xr:uid="{00000000-0005-0000-0000-0000862B0000}"/>
    <cellStyle name="Normal 15 4 2 2 5" xfId="11142" xr:uid="{00000000-0005-0000-0000-0000872B0000}"/>
    <cellStyle name="Normal 15 4 2 2 5 2" xfId="11143" xr:uid="{00000000-0005-0000-0000-0000882B0000}"/>
    <cellStyle name="Normal 15 4 2 2 5 2 2" xfId="11144" xr:uid="{00000000-0005-0000-0000-0000892B0000}"/>
    <cellStyle name="Normal 15 4 2 2 5 3" xfId="11145" xr:uid="{00000000-0005-0000-0000-00008A2B0000}"/>
    <cellStyle name="Normal 15 4 2 2 6" xfId="11146" xr:uid="{00000000-0005-0000-0000-00008B2B0000}"/>
    <cellStyle name="Normal 15 4 2 2 6 2" xfId="11147" xr:uid="{00000000-0005-0000-0000-00008C2B0000}"/>
    <cellStyle name="Normal 15 4 2 2 6 2 2" xfId="11148" xr:uid="{00000000-0005-0000-0000-00008D2B0000}"/>
    <cellStyle name="Normal 15 4 2 2 6 3" xfId="11149" xr:uid="{00000000-0005-0000-0000-00008E2B0000}"/>
    <cellStyle name="Normal 15 4 2 2 7" xfId="11150" xr:uid="{00000000-0005-0000-0000-00008F2B0000}"/>
    <cellStyle name="Normal 15 4 2 2 7 2" xfId="11151" xr:uid="{00000000-0005-0000-0000-0000902B0000}"/>
    <cellStyle name="Normal 15 4 2 2 8" xfId="11152" xr:uid="{00000000-0005-0000-0000-0000912B0000}"/>
    <cellStyle name="Normal 15 4 2 2 8 2" xfId="11153" xr:uid="{00000000-0005-0000-0000-0000922B0000}"/>
    <cellStyle name="Normal 15 4 2 2 9" xfId="11154" xr:uid="{00000000-0005-0000-0000-0000932B0000}"/>
    <cellStyle name="Normal 15 4 2 3" xfId="11155" xr:uid="{00000000-0005-0000-0000-0000942B0000}"/>
    <cellStyle name="Normal 15 4 2 3 2" xfId="11156" xr:uid="{00000000-0005-0000-0000-0000952B0000}"/>
    <cellStyle name="Normal 15 4 2 3 2 2" xfId="11157" xr:uid="{00000000-0005-0000-0000-0000962B0000}"/>
    <cellStyle name="Normal 15 4 2 3 2 2 2" xfId="11158" xr:uid="{00000000-0005-0000-0000-0000972B0000}"/>
    <cellStyle name="Normal 15 4 2 3 2 2 2 2" xfId="11159" xr:uid="{00000000-0005-0000-0000-0000982B0000}"/>
    <cellStyle name="Normal 15 4 2 3 2 2 3" xfId="11160" xr:uid="{00000000-0005-0000-0000-0000992B0000}"/>
    <cellStyle name="Normal 15 4 2 3 2 3" xfId="11161" xr:uid="{00000000-0005-0000-0000-00009A2B0000}"/>
    <cellStyle name="Normal 15 4 2 3 2 3 2" xfId="11162" xr:uid="{00000000-0005-0000-0000-00009B2B0000}"/>
    <cellStyle name="Normal 15 4 2 3 2 3 2 2" xfId="11163" xr:uid="{00000000-0005-0000-0000-00009C2B0000}"/>
    <cellStyle name="Normal 15 4 2 3 2 3 3" xfId="11164" xr:uid="{00000000-0005-0000-0000-00009D2B0000}"/>
    <cellStyle name="Normal 15 4 2 3 2 4" xfId="11165" xr:uid="{00000000-0005-0000-0000-00009E2B0000}"/>
    <cellStyle name="Normal 15 4 2 3 2 4 2" xfId="11166" xr:uid="{00000000-0005-0000-0000-00009F2B0000}"/>
    <cellStyle name="Normal 15 4 2 3 2 4 2 2" xfId="11167" xr:uid="{00000000-0005-0000-0000-0000A02B0000}"/>
    <cellStyle name="Normal 15 4 2 3 2 4 3" xfId="11168" xr:uid="{00000000-0005-0000-0000-0000A12B0000}"/>
    <cellStyle name="Normal 15 4 2 3 2 5" xfId="11169" xr:uid="{00000000-0005-0000-0000-0000A22B0000}"/>
    <cellStyle name="Normal 15 4 2 3 2 5 2" xfId="11170" xr:uid="{00000000-0005-0000-0000-0000A32B0000}"/>
    <cellStyle name="Normal 15 4 2 3 2 6" xfId="11171" xr:uid="{00000000-0005-0000-0000-0000A42B0000}"/>
    <cellStyle name="Normal 15 4 2 3 2 6 2" xfId="11172" xr:uid="{00000000-0005-0000-0000-0000A52B0000}"/>
    <cellStyle name="Normal 15 4 2 3 2 7" xfId="11173" xr:uid="{00000000-0005-0000-0000-0000A62B0000}"/>
    <cellStyle name="Normal 15 4 2 3 3" xfId="11174" xr:uid="{00000000-0005-0000-0000-0000A72B0000}"/>
    <cellStyle name="Normal 15 4 2 3 3 2" xfId="11175" xr:uid="{00000000-0005-0000-0000-0000A82B0000}"/>
    <cellStyle name="Normal 15 4 2 3 3 2 2" xfId="11176" xr:uid="{00000000-0005-0000-0000-0000A92B0000}"/>
    <cellStyle name="Normal 15 4 2 3 3 3" xfId="11177" xr:uid="{00000000-0005-0000-0000-0000AA2B0000}"/>
    <cellStyle name="Normal 15 4 2 3 4" xfId="11178" xr:uid="{00000000-0005-0000-0000-0000AB2B0000}"/>
    <cellStyle name="Normal 15 4 2 3 4 2" xfId="11179" xr:uid="{00000000-0005-0000-0000-0000AC2B0000}"/>
    <cellStyle name="Normal 15 4 2 3 4 2 2" xfId="11180" xr:uid="{00000000-0005-0000-0000-0000AD2B0000}"/>
    <cellStyle name="Normal 15 4 2 3 4 3" xfId="11181" xr:uid="{00000000-0005-0000-0000-0000AE2B0000}"/>
    <cellStyle name="Normal 15 4 2 3 5" xfId="11182" xr:uid="{00000000-0005-0000-0000-0000AF2B0000}"/>
    <cellStyle name="Normal 15 4 2 3 5 2" xfId="11183" xr:uid="{00000000-0005-0000-0000-0000B02B0000}"/>
    <cellStyle name="Normal 15 4 2 3 5 2 2" xfId="11184" xr:uid="{00000000-0005-0000-0000-0000B12B0000}"/>
    <cellStyle name="Normal 15 4 2 3 5 3" xfId="11185" xr:uid="{00000000-0005-0000-0000-0000B22B0000}"/>
    <cellStyle name="Normal 15 4 2 3 6" xfId="11186" xr:uid="{00000000-0005-0000-0000-0000B32B0000}"/>
    <cellStyle name="Normal 15 4 2 3 6 2" xfId="11187" xr:uid="{00000000-0005-0000-0000-0000B42B0000}"/>
    <cellStyle name="Normal 15 4 2 3 7" xfId="11188" xr:uid="{00000000-0005-0000-0000-0000B52B0000}"/>
    <cellStyle name="Normal 15 4 2 3 7 2" xfId="11189" xr:uid="{00000000-0005-0000-0000-0000B62B0000}"/>
    <cellStyle name="Normal 15 4 2 3 8" xfId="11190" xr:uid="{00000000-0005-0000-0000-0000B72B0000}"/>
    <cellStyle name="Normal 15 4 2 4" xfId="11191" xr:uid="{00000000-0005-0000-0000-0000B82B0000}"/>
    <cellStyle name="Normal 15 4 2 4 2" xfId="11192" xr:uid="{00000000-0005-0000-0000-0000B92B0000}"/>
    <cellStyle name="Normal 15 4 2 4 2 2" xfId="11193" xr:uid="{00000000-0005-0000-0000-0000BA2B0000}"/>
    <cellStyle name="Normal 15 4 2 4 2 2 2" xfId="11194" xr:uid="{00000000-0005-0000-0000-0000BB2B0000}"/>
    <cellStyle name="Normal 15 4 2 4 2 3" xfId="11195" xr:uid="{00000000-0005-0000-0000-0000BC2B0000}"/>
    <cellStyle name="Normal 15 4 2 4 3" xfId="11196" xr:uid="{00000000-0005-0000-0000-0000BD2B0000}"/>
    <cellStyle name="Normal 15 4 2 4 3 2" xfId="11197" xr:uid="{00000000-0005-0000-0000-0000BE2B0000}"/>
    <cellStyle name="Normal 15 4 2 4 3 2 2" xfId="11198" xr:uid="{00000000-0005-0000-0000-0000BF2B0000}"/>
    <cellStyle name="Normal 15 4 2 4 3 3" xfId="11199" xr:uid="{00000000-0005-0000-0000-0000C02B0000}"/>
    <cellStyle name="Normal 15 4 2 4 4" xfId="11200" xr:uid="{00000000-0005-0000-0000-0000C12B0000}"/>
    <cellStyle name="Normal 15 4 2 4 4 2" xfId="11201" xr:uid="{00000000-0005-0000-0000-0000C22B0000}"/>
    <cellStyle name="Normal 15 4 2 4 4 2 2" xfId="11202" xr:uid="{00000000-0005-0000-0000-0000C32B0000}"/>
    <cellStyle name="Normal 15 4 2 4 4 3" xfId="11203" xr:uid="{00000000-0005-0000-0000-0000C42B0000}"/>
    <cellStyle name="Normal 15 4 2 4 5" xfId="11204" xr:uid="{00000000-0005-0000-0000-0000C52B0000}"/>
    <cellStyle name="Normal 15 4 2 4 5 2" xfId="11205" xr:uid="{00000000-0005-0000-0000-0000C62B0000}"/>
    <cellStyle name="Normal 15 4 2 4 6" xfId="11206" xr:uid="{00000000-0005-0000-0000-0000C72B0000}"/>
    <cellStyle name="Normal 15 4 2 4 6 2" xfId="11207" xr:uid="{00000000-0005-0000-0000-0000C82B0000}"/>
    <cellStyle name="Normal 15 4 2 4 7" xfId="11208" xr:uid="{00000000-0005-0000-0000-0000C92B0000}"/>
    <cellStyle name="Normal 15 4 2 5" xfId="11209" xr:uid="{00000000-0005-0000-0000-0000CA2B0000}"/>
    <cellStyle name="Normal 15 4 2 5 2" xfId="11210" xr:uid="{00000000-0005-0000-0000-0000CB2B0000}"/>
    <cellStyle name="Normal 15 4 2 5 2 2" xfId="11211" xr:uid="{00000000-0005-0000-0000-0000CC2B0000}"/>
    <cellStyle name="Normal 15 4 2 5 2 2 2" xfId="11212" xr:uid="{00000000-0005-0000-0000-0000CD2B0000}"/>
    <cellStyle name="Normal 15 4 2 5 2 3" xfId="11213" xr:uid="{00000000-0005-0000-0000-0000CE2B0000}"/>
    <cellStyle name="Normal 15 4 2 5 3" xfId="11214" xr:uid="{00000000-0005-0000-0000-0000CF2B0000}"/>
    <cellStyle name="Normal 15 4 2 5 3 2" xfId="11215" xr:uid="{00000000-0005-0000-0000-0000D02B0000}"/>
    <cellStyle name="Normal 15 4 2 5 3 2 2" xfId="11216" xr:uid="{00000000-0005-0000-0000-0000D12B0000}"/>
    <cellStyle name="Normal 15 4 2 5 3 3" xfId="11217" xr:uid="{00000000-0005-0000-0000-0000D22B0000}"/>
    <cellStyle name="Normal 15 4 2 5 4" xfId="11218" xr:uid="{00000000-0005-0000-0000-0000D32B0000}"/>
    <cellStyle name="Normal 15 4 2 5 4 2" xfId="11219" xr:uid="{00000000-0005-0000-0000-0000D42B0000}"/>
    <cellStyle name="Normal 15 4 2 5 4 2 2" xfId="11220" xr:uid="{00000000-0005-0000-0000-0000D52B0000}"/>
    <cellStyle name="Normal 15 4 2 5 4 3" xfId="11221" xr:uid="{00000000-0005-0000-0000-0000D62B0000}"/>
    <cellStyle name="Normal 15 4 2 5 5" xfId="11222" xr:uid="{00000000-0005-0000-0000-0000D72B0000}"/>
    <cellStyle name="Normal 15 4 2 5 5 2" xfId="11223" xr:uid="{00000000-0005-0000-0000-0000D82B0000}"/>
    <cellStyle name="Normal 15 4 2 5 6" xfId="11224" xr:uid="{00000000-0005-0000-0000-0000D92B0000}"/>
    <cellStyle name="Normal 15 4 2 5 6 2" xfId="11225" xr:uid="{00000000-0005-0000-0000-0000DA2B0000}"/>
    <cellStyle name="Normal 15 4 2 5 7" xfId="11226" xr:uid="{00000000-0005-0000-0000-0000DB2B0000}"/>
    <cellStyle name="Normal 15 4 2 6" xfId="11227" xr:uid="{00000000-0005-0000-0000-0000DC2B0000}"/>
    <cellStyle name="Normal 15 4 2 6 2" xfId="11228" xr:uid="{00000000-0005-0000-0000-0000DD2B0000}"/>
    <cellStyle name="Normal 15 4 2 6 2 2" xfId="11229" xr:uid="{00000000-0005-0000-0000-0000DE2B0000}"/>
    <cellStyle name="Normal 15 4 2 6 3" xfId="11230" xr:uid="{00000000-0005-0000-0000-0000DF2B0000}"/>
    <cellStyle name="Normal 15 4 2 7" xfId="11231" xr:uid="{00000000-0005-0000-0000-0000E02B0000}"/>
    <cellStyle name="Normal 15 4 2 7 2" xfId="11232" xr:uid="{00000000-0005-0000-0000-0000E12B0000}"/>
    <cellStyle name="Normal 15 4 2 7 2 2" xfId="11233" xr:uid="{00000000-0005-0000-0000-0000E22B0000}"/>
    <cellStyle name="Normal 15 4 2 7 3" xfId="11234" xr:uid="{00000000-0005-0000-0000-0000E32B0000}"/>
    <cellStyle name="Normal 15 4 2 8" xfId="11235" xr:uid="{00000000-0005-0000-0000-0000E42B0000}"/>
    <cellStyle name="Normal 15 4 2 8 2" xfId="11236" xr:uid="{00000000-0005-0000-0000-0000E52B0000}"/>
    <cellStyle name="Normal 15 4 2 8 2 2" xfId="11237" xr:uid="{00000000-0005-0000-0000-0000E62B0000}"/>
    <cellStyle name="Normal 15 4 2 8 3" xfId="11238" xr:uid="{00000000-0005-0000-0000-0000E72B0000}"/>
    <cellStyle name="Normal 15 4 2 9" xfId="11239" xr:uid="{00000000-0005-0000-0000-0000E82B0000}"/>
    <cellStyle name="Normal 15 4 2 9 2" xfId="11240" xr:uid="{00000000-0005-0000-0000-0000E92B0000}"/>
    <cellStyle name="Normal 15 4 3" xfId="11241" xr:uid="{00000000-0005-0000-0000-0000EA2B0000}"/>
    <cellStyle name="Normal 15 4 3 10" xfId="11242" xr:uid="{00000000-0005-0000-0000-0000EB2B0000}"/>
    <cellStyle name="Normal 15 4 3 10 2" xfId="11243" xr:uid="{00000000-0005-0000-0000-0000EC2B0000}"/>
    <cellStyle name="Normal 15 4 3 11" xfId="11244" xr:uid="{00000000-0005-0000-0000-0000ED2B0000}"/>
    <cellStyle name="Normal 15 4 3 2" xfId="11245" xr:uid="{00000000-0005-0000-0000-0000EE2B0000}"/>
    <cellStyle name="Normal 15 4 3 2 2" xfId="11246" xr:uid="{00000000-0005-0000-0000-0000EF2B0000}"/>
    <cellStyle name="Normal 15 4 3 2 2 2" xfId="11247" xr:uid="{00000000-0005-0000-0000-0000F02B0000}"/>
    <cellStyle name="Normal 15 4 3 2 2 2 2" xfId="11248" xr:uid="{00000000-0005-0000-0000-0000F12B0000}"/>
    <cellStyle name="Normal 15 4 3 2 2 2 2 2" xfId="11249" xr:uid="{00000000-0005-0000-0000-0000F22B0000}"/>
    <cellStyle name="Normal 15 4 3 2 2 2 3" xfId="11250" xr:uid="{00000000-0005-0000-0000-0000F32B0000}"/>
    <cellStyle name="Normal 15 4 3 2 2 3" xfId="11251" xr:uid="{00000000-0005-0000-0000-0000F42B0000}"/>
    <cellStyle name="Normal 15 4 3 2 2 3 2" xfId="11252" xr:uid="{00000000-0005-0000-0000-0000F52B0000}"/>
    <cellStyle name="Normal 15 4 3 2 2 3 2 2" xfId="11253" xr:uid="{00000000-0005-0000-0000-0000F62B0000}"/>
    <cellStyle name="Normal 15 4 3 2 2 3 3" xfId="11254" xr:uid="{00000000-0005-0000-0000-0000F72B0000}"/>
    <cellStyle name="Normal 15 4 3 2 2 4" xfId="11255" xr:uid="{00000000-0005-0000-0000-0000F82B0000}"/>
    <cellStyle name="Normal 15 4 3 2 2 4 2" xfId="11256" xr:uid="{00000000-0005-0000-0000-0000F92B0000}"/>
    <cellStyle name="Normal 15 4 3 2 2 4 2 2" xfId="11257" xr:uid="{00000000-0005-0000-0000-0000FA2B0000}"/>
    <cellStyle name="Normal 15 4 3 2 2 4 3" xfId="11258" xr:uid="{00000000-0005-0000-0000-0000FB2B0000}"/>
    <cellStyle name="Normal 15 4 3 2 2 5" xfId="11259" xr:uid="{00000000-0005-0000-0000-0000FC2B0000}"/>
    <cellStyle name="Normal 15 4 3 2 2 5 2" xfId="11260" xr:uid="{00000000-0005-0000-0000-0000FD2B0000}"/>
    <cellStyle name="Normal 15 4 3 2 2 6" xfId="11261" xr:uid="{00000000-0005-0000-0000-0000FE2B0000}"/>
    <cellStyle name="Normal 15 4 3 2 2 6 2" xfId="11262" xr:uid="{00000000-0005-0000-0000-0000FF2B0000}"/>
    <cellStyle name="Normal 15 4 3 2 2 7" xfId="11263" xr:uid="{00000000-0005-0000-0000-0000002C0000}"/>
    <cellStyle name="Normal 15 4 3 2 3" xfId="11264" xr:uid="{00000000-0005-0000-0000-0000012C0000}"/>
    <cellStyle name="Normal 15 4 3 2 3 2" xfId="11265" xr:uid="{00000000-0005-0000-0000-0000022C0000}"/>
    <cellStyle name="Normal 15 4 3 2 3 2 2" xfId="11266" xr:uid="{00000000-0005-0000-0000-0000032C0000}"/>
    <cellStyle name="Normal 15 4 3 2 3 2 2 2" xfId="11267" xr:uid="{00000000-0005-0000-0000-0000042C0000}"/>
    <cellStyle name="Normal 15 4 3 2 3 2 3" xfId="11268" xr:uid="{00000000-0005-0000-0000-0000052C0000}"/>
    <cellStyle name="Normal 15 4 3 2 3 3" xfId="11269" xr:uid="{00000000-0005-0000-0000-0000062C0000}"/>
    <cellStyle name="Normal 15 4 3 2 3 3 2" xfId="11270" xr:uid="{00000000-0005-0000-0000-0000072C0000}"/>
    <cellStyle name="Normal 15 4 3 2 3 3 2 2" xfId="11271" xr:uid="{00000000-0005-0000-0000-0000082C0000}"/>
    <cellStyle name="Normal 15 4 3 2 3 3 3" xfId="11272" xr:uid="{00000000-0005-0000-0000-0000092C0000}"/>
    <cellStyle name="Normal 15 4 3 2 3 4" xfId="11273" xr:uid="{00000000-0005-0000-0000-00000A2C0000}"/>
    <cellStyle name="Normal 15 4 3 2 3 4 2" xfId="11274" xr:uid="{00000000-0005-0000-0000-00000B2C0000}"/>
    <cellStyle name="Normal 15 4 3 2 3 4 2 2" xfId="11275" xr:uid="{00000000-0005-0000-0000-00000C2C0000}"/>
    <cellStyle name="Normal 15 4 3 2 3 4 3" xfId="11276" xr:uid="{00000000-0005-0000-0000-00000D2C0000}"/>
    <cellStyle name="Normal 15 4 3 2 3 5" xfId="11277" xr:uid="{00000000-0005-0000-0000-00000E2C0000}"/>
    <cellStyle name="Normal 15 4 3 2 3 5 2" xfId="11278" xr:uid="{00000000-0005-0000-0000-00000F2C0000}"/>
    <cellStyle name="Normal 15 4 3 2 3 6" xfId="11279" xr:uid="{00000000-0005-0000-0000-0000102C0000}"/>
    <cellStyle name="Normal 15 4 3 2 3 6 2" xfId="11280" xr:uid="{00000000-0005-0000-0000-0000112C0000}"/>
    <cellStyle name="Normal 15 4 3 2 3 7" xfId="11281" xr:uid="{00000000-0005-0000-0000-0000122C0000}"/>
    <cellStyle name="Normal 15 4 3 2 4" xfId="11282" xr:uid="{00000000-0005-0000-0000-0000132C0000}"/>
    <cellStyle name="Normal 15 4 3 2 4 2" xfId="11283" xr:uid="{00000000-0005-0000-0000-0000142C0000}"/>
    <cellStyle name="Normal 15 4 3 2 4 2 2" xfId="11284" xr:uid="{00000000-0005-0000-0000-0000152C0000}"/>
    <cellStyle name="Normal 15 4 3 2 4 3" xfId="11285" xr:uid="{00000000-0005-0000-0000-0000162C0000}"/>
    <cellStyle name="Normal 15 4 3 2 5" xfId="11286" xr:uid="{00000000-0005-0000-0000-0000172C0000}"/>
    <cellStyle name="Normal 15 4 3 2 5 2" xfId="11287" xr:uid="{00000000-0005-0000-0000-0000182C0000}"/>
    <cellStyle name="Normal 15 4 3 2 5 2 2" xfId="11288" xr:uid="{00000000-0005-0000-0000-0000192C0000}"/>
    <cellStyle name="Normal 15 4 3 2 5 3" xfId="11289" xr:uid="{00000000-0005-0000-0000-00001A2C0000}"/>
    <cellStyle name="Normal 15 4 3 2 6" xfId="11290" xr:uid="{00000000-0005-0000-0000-00001B2C0000}"/>
    <cellStyle name="Normal 15 4 3 2 6 2" xfId="11291" xr:uid="{00000000-0005-0000-0000-00001C2C0000}"/>
    <cellStyle name="Normal 15 4 3 2 6 2 2" xfId="11292" xr:uid="{00000000-0005-0000-0000-00001D2C0000}"/>
    <cellStyle name="Normal 15 4 3 2 6 3" xfId="11293" xr:uid="{00000000-0005-0000-0000-00001E2C0000}"/>
    <cellStyle name="Normal 15 4 3 2 7" xfId="11294" xr:uid="{00000000-0005-0000-0000-00001F2C0000}"/>
    <cellStyle name="Normal 15 4 3 2 7 2" xfId="11295" xr:uid="{00000000-0005-0000-0000-0000202C0000}"/>
    <cellStyle name="Normal 15 4 3 2 8" xfId="11296" xr:uid="{00000000-0005-0000-0000-0000212C0000}"/>
    <cellStyle name="Normal 15 4 3 2 8 2" xfId="11297" xr:uid="{00000000-0005-0000-0000-0000222C0000}"/>
    <cellStyle name="Normal 15 4 3 2 9" xfId="11298" xr:uid="{00000000-0005-0000-0000-0000232C0000}"/>
    <cellStyle name="Normal 15 4 3 3" xfId="11299" xr:uid="{00000000-0005-0000-0000-0000242C0000}"/>
    <cellStyle name="Normal 15 4 3 3 2" xfId="11300" xr:uid="{00000000-0005-0000-0000-0000252C0000}"/>
    <cellStyle name="Normal 15 4 3 3 2 2" xfId="11301" xr:uid="{00000000-0005-0000-0000-0000262C0000}"/>
    <cellStyle name="Normal 15 4 3 3 2 2 2" xfId="11302" xr:uid="{00000000-0005-0000-0000-0000272C0000}"/>
    <cellStyle name="Normal 15 4 3 3 2 2 2 2" xfId="11303" xr:uid="{00000000-0005-0000-0000-0000282C0000}"/>
    <cellStyle name="Normal 15 4 3 3 2 2 3" xfId="11304" xr:uid="{00000000-0005-0000-0000-0000292C0000}"/>
    <cellStyle name="Normal 15 4 3 3 2 3" xfId="11305" xr:uid="{00000000-0005-0000-0000-00002A2C0000}"/>
    <cellStyle name="Normal 15 4 3 3 2 3 2" xfId="11306" xr:uid="{00000000-0005-0000-0000-00002B2C0000}"/>
    <cellStyle name="Normal 15 4 3 3 2 3 2 2" xfId="11307" xr:uid="{00000000-0005-0000-0000-00002C2C0000}"/>
    <cellStyle name="Normal 15 4 3 3 2 3 3" xfId="11308" xr:uid="{00000000-0005-0000-0000-00002D2C0000}"/>
    <cellStyle name="Normal 15 4 3 3 2 4" xfId="11309" xr:uid="{00000000-0005-0000-0000-00002E2C0000}"/>
    <cellStyle name="Normal 15 4 3 3 2 4 2" xfId="11310" xr:uid="{00000000-0005-0000-0000-00002F2C0000}"/>
    <cellStyle name="Normal 15 4 3 3 2 4 2 2" xfId="11311" xr:uid="{00000000-0005-0000-0000-0000302C0000}"/>
    <cellStyle name="Normal 15 4 3 3 2 4 3" xfId="11312" xr:uid="{00000000-0005-0000-0000-0000312C0000}"/>
    <cellStyle name="Normal 15 4 3 3 2 5" xfId="11313" xr:uid="{00000000-0005-0000-0000-0000322C0000}"/>
    <cellStyle name="Normal 15 4 3 3 2 5 2" xfId="11314" xr:uid="{00000000-0005-0000-0000-0000332C0000}"/>
    <cellStyle name="Normal 15 4 3 3 2 6" xfId="11315" xr:uid="{00000000-0005-0000-0000-0000342C0000}"/>
    <cellStyle name="Normal 15 4 3 3 2 6 2" xfId="11316" xr:uid="{00000000-0005-0000-0000-0000352C0000}"/>
    <cellStyle name="Normal 15 4 3 3 2 7" xfId="11317" xr:uid="{00000000-0005-0000-0000-0000362C0000}"/>
    <cellStyle name="Normal 15 4 3 3 3" xfId="11318" xr:uid="{00000000-0005-0000-0000-0000372C0000}"/>
    <cellStyle name="Normal 15 4 3 3 3 2" xfId="11319" xr:uid="{00000000-0005-0000-0000-0000382C0000}"/>
    <cellStyle name="Normal 15 4 3 3 3 2 2" xfId="11320" xr:uid="{00000000-0005-0000-0000-0000392C0000}"/>
    <cellStyle name="Normal 15 4 3 3 3 3" xfId="11321" xr:uid="{00000000-0005-0000-0000-00003A2C0000}"/>
    <cellStyle name="Normal 15 4 3 3 4" xfId="11322" xr:uid="{00000000-0005-0000-0000-00003B2C0000}"/>
    <cellStyle name="Normal 15 4 3 3 4 2" xfId="11323" xr:uid="{00000000-0005-0000-0000-00003C2C0000}"/>
    <cellStyle name="Normal 15 4 3 3 4 2 2" xfId="11324" xr:uid="{00000000-0005-0000-0000-00003D2C0000}"/>
    <cellStyle name="Normal 15 4 3 3 4 3" xfId="11325" xr:uid="{00000000-0005-0000-0000-00003E2C0000}"/>
    <cellStyle name="Normal 15 4 3 3 5" xfId="11326" xr:uid="{00000000-0005-0000-0000-00003F2C0000}"/>
    <cellStyle name="Normal 15 4 3 3 5 2" xfId="11327" xr:uid="{00000000-0005-0000-0000-0000402C0000}"/>
    <cellStyle name="Normal 15 4 3 3 5 2 2" xfId="11328" xr:uid="{00000000-0005-0000-0000-0000412C0000}"/>
    <cellStyle name="Normal 15 4 3 3 5 3" xfId="11329" xr:uid="{00000000-0005-0000-0000-0000422C0000}"/>
    <cellStyle name="Normal 15 4 3 3 6" xfId="11330" xr:uid="{00000000-0005-0000-0000-0000432C0000}"/>
    <cellStyle name="Normal 15 4 3 3 6 2" xfId="11331" xr:uid="{00000000-0005-0000-0000-0000442C0000}"/>
    <cellStyle name="Normal 15 4 3 3 7" xfId="11332" xr:uid="{00000000-0005-0000-0000-0000452C0000}"/>
    <cellStyle name="Normal 15 4 3 3 7 2" xfId="11333" xr:uid="{00000000-0005-0000-0000-0000462C0000}"/>
    <cellStyle name="Normal 15 4 3 3 8" xfId="11334" xr:uid="{00000000-0005-0000-0000-0000472C0000}"/>
    <cellStyle name="Normal 15 4 3 4" xfId="11335" xr:uid="{00000000-0005-0000-0000-0000482C0000}"/>
    <cellStyle name="Normal 15 4 3 4 2" xfId="11336" xr:uid="{00000000-0005-0000-0000-0000492C0000}"/>
    <cellStyle name="Normal 15 4 3 4 2 2" xfId="11337" xr:uid="{00000000-0005-0000-0000-00004A2C0000}"/>
    <cellStyle name="Normal 15 4 3 4 2 2 2" xfId="11338" xr:uid="{00000000-0005-0000-0000-00004B2C0000}"/>
    <cellStyle name="Normal 15 4 3 4 2 3" xfId="11339" xr:uid="{00000000-0005-0000-0000-00004C2C0000}"/>
    <cellStyle name="Normal 15 4 3 4 3" xfId="11340" xr:uid="{00000000-0005-0000-0000-00004D2C0000}"/>
    <cellStyle name="Normal 15 4 3 4 3 2" xfId="11341" xr:uid="{00000000-0005-0000-0000-00004E2C0000}"/>
    <cellStyle name="Normal 15 4 3 4 3 2 2" xfId="11342" xr:uid="{00000000-0005-0000-0000-00004F2C0000}"/>
    <cellStyle name="Normal 15 4 3 4 3 3" xfId="11343" xr:uid="{00000000-0005-0000-0000-0000502C0000}"/>
    <cellStyle name="Normal 15 4 3 4 4" xfId="11344" xr:uid="{00000000-0005-0000-0000-0000512C0000}"/>
    <cellStyle name="Normal 15 4 3 4 4 2" xfId="11345" xr:uid="{00000000-0005-0000-0000-0000522C0000}"/>
    <cellStyle name="Normal 15 4 3 4 4 2 2" xfId="11346" xr:uid="{00000000-0005-0000-0000-0000532C0000}"/>
    <cellStyle name="Normal 15 4 3 4 4 3" xfId="11347" xr:uid="{00000000-0005-0000-0000-0000542C0000}"/>
    <cellStyle name="Normal 15 4 3 4 5" xfId="11348" xr:uid="{00000000-0005-0000-0000-0000552C0000}"/>
    <cellStyle name="Normal 15 4 3 4 5 2" xfId="11349" xr:uid="{00000000-0005-0000-0000-0000562C0000}"/>
    <cellStyle name="Normal 15 4 3 4 6" xfId="11350" xr:uid="{00000000-0005-0000-0000-0000572C0000}"/>
    <cellStyle name="Normal 15 4 3 4 6 2" xfId="11351" xr:uid="{00000000-0005-0000-0000-0000582C0000}"/>
    <cellStyle name="Normal 15 4 3 4 7" xfId="11352" xr:uid="{00000000-0005-0000-0000-0000592C0000}"/>
    <cellStyle name="Normal 15 4 3 5" xfId="11353" xr:uid="{00000000-0005-0000-0000-00005A2C0000}"/>
    <cellStyle name="Normal 15 4 3 5 2" xfId="11354" xr:uid="{00000000-0005-0000-0000-00005B2C0000}"/>
    <cellStyle name="Normal 15 4 3 5 2 2" xfId="11355" xr:uid="{00000000-0005-0000-0000-00005C2C0000}"/>
    <cellStyle name="Normal 15 4 3 5 2 2 2" xfId="11356" xr:uid="{00000000-0005-0000-0000-00005D2C0000}"/>
    <cellStyle name="Normal 15 4 3 5 2 3" xfId="11357" xr:uid="{00000000-0005-0000-0000-00005E2C0000}"/>
    <cellStyle name="Normal 15 4 3 5 3" xfId="11358" xr:uid="{00000000-0005-0000-0000-00005F2C0000}"/>
    <cellStyle name="Normal 15 4 3 5 3 2" xfId="11359" xr:uid="{00000000-0005-0000-0000-0000602C0000}"/>
    <cellStyle name="Normal 15 4 3 5 3 2 2" xfId="11360" xr:uid="{00000000-0005-0000-0000-0000612C0000}"/>
    <cellStyle name="Normal 15 4 3 5 3 3" xfId="11361" xr:uid="{00000000-0005-0000-0000-0000622C0000}"/>
    <cellStyle name="Normal 15 4 3 5 4" xfId="11362" xr:uid="{00000000-0005-0000-0000-0000632C0000}"/>
    <cellStyle name="Normal 15 4 3 5 4 2" xfId="11363" xr:uid="{00000000-0005-0000-0000-0000642C0000}"/>
    <cellStyle name="Normal 15 4 3 5 4 2 2" xfId="11364" xr:uid="{00000000-0005-0000-0000-0000652C0000}"/>
    <cellStyle name="Normal 15 4 3 5 4 3" xfId="11365" xr:uid="{00000000-0005-0000-0000-0000662C0000}"/>
    <cellStyle name="Normal 15 4 3 5 5" xfId="11366" xr:uid="{00000000-0005-0000-0000-0000672C0000}"/>
    <cellStyle name="Normal 15 4 3 5 5 2" xfId="11367" xr:uid="{00000000-0005-0000-0000-0000682C0000}"/>
    <cellStyle name="Normal 15 4 3 5 6" xfId="11368" xr:uid="{00000000-0005-0000-0000-0000692C0000}"/>
    <cellStyle name="Normal 15 4 3 5 6 2" xfId="11369" xr:uid="{00000000-0005-0000-0000-00006A2C0000}"/>
    <cellStyle name="Normal 15 4 3 5 7" xfId="11370" xr:uid="{00000000-0005-0000-0000-00006B2C0000}"/>
    <cellStyle name="Normal 15 4 3 6" xfId="11371" xr:uid="{00000000-0005-0000-0000-00006C2C0000}"/>
    <cellStyle name="Normal 15 4 3 6 2" xfId="11372" xr:uid="{00000000-0005-0000-0000-00006D2C0000}"/>
    <cellStyle name="Normal 15 4 3 6 2 2" xfId="11373" xr:uid="{00000000-0005-0000-0000-00006E2C0000}"/>
    <cellStyle name="Normal 15 4 3 6 3" xfId="11374" xr:uid="{00000000-0005-0000-0000-00006F2C0000}"/>
    <cellStyle name="Normal 15 4 3 7" xfId="11375" xr:uid="{00000000-0005-0000-0000-0000702C0000}"/>
    <cellStyle name="Normal 15 4 3 7 2" xfId="11376" xr:uid="{00000000-0005-0000-0000-0000712C0000}"/>
    <cellStyle name="Normal 15 4 3 7 2 2" xfId="11377" xr:uid="{00000000-0005-0000-0000-0000722C0000}"/>
    <cellStyle name="Normal 15 4 3 7 3" xfId="11378" xr:uid="{00000000-0005-0000-0000-0000732C0000}"/>
    <cellStyle name="Normal 15 4 3 8" xfId="11379" xr:uid="{00000000-0005-0000-0000-0000742C0000}"/>
    <cellStyle name="Normal 15 4 3 8 2" xfId="11380" xr:uid="{00000000-0005-0000-0000-0000752C0000}"/>
    <cellStyle name="Normal 15 4 3 8 2 2" xfId="11381" xr:uid="{00000000-0005-0000-0000-0000762C0000}"/>
    <cellStyle name="Normal 15 4 3 8 3" xfId="11382" xr:uid="{00000000-0005-0000-0000-0000772C0000}"/>
    <cellStyle name="Normal 15 4 3 9" xfId="11383" xr:uid="{00000000-0005-0000-0000-0000782C0000}"/>
    <cellStyle name="Normal 15 4 3 9 2" xfId="11384" xr:uid="{00000000-0005-0000-0000-0000792C0000}"/>
    <cellStyle name="Normal 15 4 4" xfId="11385" xr:uid="{00000000-0005-0000-0000-00007A2C0000}"/>
    <cellStyle name="Normal 15 4 4 2" xfId="11386" xr:uid="{00000000-0005-0000-0000-00007B2C0000}"/>
    <cellStyle name="Normal 15 4 4 2 2" xfId="11387" xr:uid="{00000000-0005-0000-0000-00007C2C0000}"/>
    <cellStyle name="Normal 15 4 4 2 2 2" xfId="11388" xr:uid="{00000000-0005-0000-0000-00007D2C0000}"/>
    <cellStyle name="Normal 15 4 4 2 2 2 2" xfId="11389" xr:uid="{00000000-0005-0000-0000-00007E2C0000}"/>
    <cellStyle name="Normal 15 4 4 2 2 3" xfId="11390" xr:uid="{00000000-0005-0000-0000-00007F2C0000}"/>
    <cellStyle name="Normal 15 4 4 2 3" xfId="11391" xr:uid="{00000000-0005-0000-0000-0000802C0000}"/>
    <cellStyle name="Normal 15 4 4 2 3 2" xfId="11392" xr:uid="{00000000-0005-0000-0000-0000812C0000}"/>
    <cellStyle name="Normal 15 4 4 2 3 2 2" xfId="11393" xr:uid="{00000000-0005-0000-0000-0000822C0000}"/>
    <cellStyle name="Normal 15 4 4 2 3 3" xfId="11394" xr:uid="{00000000-0005-0000-0000-0000832C0000}"/>
    <cellStyle name="Normal 15 4 4 2 4" xfId="11395" xr:uid="{00000000-0005-0000-0000-0000842C0000}"/>
    <cellStyle name="Normal 15 4 4 2 4 2" xfId="11396" xr:uid="{00000000-0005-0000-0000-0000852C0000}"/>
    <cellStyle name="Normal 15 4 4 2 4 2 2" xfId="11397" xr:uid="{00000000-0005-0000-0000-0000862C0000}"/>
    <cellStyle name="Normal 15 4 4 2 4 3" xfId="11398" xr:uid="{00000000-0005-0000-0000-0000872C0000}"/>
    <cellStyle name="Normal 15 4 4 2 5" xfId="11399" xr:uid="{00000000-0005-0000-0000-0000882C0000}"/>
    <cellStyle name="Normal 15 4 4 2 5 2" xfId="11400" xr:uid="{00000000-0005-0000-0000-0000892C0000}"/>
    <cellStyle name="Normal 15 4 4 2 6" xfId="11401" xr:uid="{00000000-0005-0000-0000-00008A2C0000}"/>
    <cellStyle name="Normal 15 4 4 2 6 2" xfId="11402" xr:uid="{00000000-0005-0000-0000-00008B2C0000}"/>
    <cellStyle name="Normal 15 4 4 2 7" xfId="11403" xr:uid="{00000000-0005-0000-0000-00008C2C0000}"/>
    <cellStyle name="Normal 15 4 4 3" xfId="11404" xr:uid="{00000000-0005-0000-0000-00008D2C0000}"/>
    <cellStyle name="Normal 15 4 4 3 2" xfId="11405" xr:uid="{00000000-0005-0000-0000-00008E2C0000}"/>
    <cellStyle name="Normal 15 4 4 3 2 2" xfId="11406" xr:uid="{00000000-0005-0000-0000-00008F2C0000}"/>
    <cellStyle name="Normal 15 4 4 3 2 2 2" xfId="11407" xr:uid="{00000000-0005-0000-0000-0000902C0000}"/>
    <cellStyle name="Normal 15 4 4 3 2 3" xfId="11408" xr:uid="{00000000-0005-0000-0000-0000912C0000}"/>
    <cellStyle name="Normal 15 4 4 3 3" xfId="11409" xr:uid="{00000000-0005-0000-0000-0000922C0000}"/>
    <cellStyle name="Normal 15 4 4 3 3 2" xfId="11410" xr:uid="{00000000-0005-0000-0000-0000932C0000}"/>
    <cellStyle name="Normal 15 4 4 3 3 2 2" xfId="11411" xr:uid="{00000000-0005-0000-0000-0000942C0000}"/>
    <cellStyle name="Normal 15 4 4 3 3 3" xfId="11412" xr:uid="{00000000-0005-0000-0000-0000952C0000}"/>
    <cellStyle name="Normal 15 4 4 3 4" xfId="11413" xr:uid="{00000000-0005-0000-0000-0000962C0000}"/>
    <cellStyle name="Normal 15 4 4 3 4 2" xfId="11414" xr:uid="{00000000-0005-0000-0000-0000972C0000}"/>
    <cellStyle name="Normal 15 4 4 3 4 2 2" xfId="11415" xr:uid="{00000000-0005-0000-0000-0000982C0000}"/>
    <cellStyle name="Normal 15 4 4 3 4 3" xfId="11416" xr:uid="{00000000-0005-0000-0000-0000992C0000}"/>
    <cellStyle name="Normal 15 4 4 3 5" xfId="11417" xr:uid="{00000000-0005-0000-0000-00009A2C0000}"/>
    <cellStyle name="Normal 15 4 4 3 5 2" xfId="11418" xr:uid="{00000000-0005-0000-0000-00009B2C0000}"/>
    <cellStyle name="Normal 15 4 4 3 6" xfId="11419" xr:uid="{00000000-0005-0000-0000-00009C2C0000}"/>
    <cellStyle name="Normal 15 4 4 3 6 2" xfId="11420" xr:uid="{00000000-0005-0000-0000-00009D2C0000}"/>
    <cellStyle name="Normal 15 4 4 3 7" xfId="11421" xr:uid="{00000000-0005-0000-0000-00009E2C0000}"/>
    <cellStyle name="Normal 15 4 4 4" xfId="11422" xr:uid="{00000000-0005-0000-0000-00009F2C0000}"/>
    <cellStyle name="Normal 15 4 4 4 2" xfId="11423" xr:uid="{00000000-0005-0000-0000-0000A02C0000}"/>
    <cellStyle name="Normal 15 4 4 4 2 2" xfId="11424" xr:uid="{00000000-0005-0000-0000-0000A12C0000}"/>
    <cellStyle name="Normal 15 4 4 4 3" xfId="11425" xr:uid="{00000000-0005-0000-0000-0000A22C0000}"/>
    <cellStyle name="Normal 15 4 4 5" xfId="11426" xr:uid="{00000000-0005-0000-0000-0000A32C0000}"/>
    <cellStyle name="Normal 15 4 4 5 2" xfId="11427" xr:uid="{00000000-0005-0000-0000-0000A42C0000}"/>
    <cellStyle name="Normal 15 4 4 5 2 2" xfId="11428" xr:uid="{00000000-0005-0000-0000-0000A52C0000}"/>
    <cellStyle name="Normal 15 4 4 5 3" xfId="11429" xr:uid="{00000000-0005-0000-0000-0000A62C0000}"/>
    <cellStyle name="Normal 15 4 4 6" xfId="11430" xr:uid="{00000000-0005-0000-0000-0000A72C0000}"/>
    <cellStyle name="Normal 15 4 4 6 2" xfId="11431" xr:uid="{00000000-0005-0000-0000-0000A82C0000}"/>
    <cellStyle name="Normal 15 4 4 6 2 2" xfId="11432" xr:uid="{00000000-0005-0000-0000-0000A92C0000}"/>
    <cellStyle name="Normal 15 4 4 6 3" xfId="11433" xr:uid="{00000000-0005-0000-0000-0000AA2C0000}"/>
    <cellStyle name="Normal 15 4 4 7" xfId="11434" xr:uid="{00000000-0005-0000-0000-0000AB2C0000}"/>
    <cellStyle name="Normal 15 4 4 7 2" xfId="11435" xr:uid="{00000000-0005-0000-0000-0000AC2C0000}"/>
    <cellStyle name="Normal 15 4 4 8" xfId="11436" xr:uid="{00000000-0005-0000-0000-0000AD2C0000}"/>
    <cellStyle name="Normal 15 4 4 8 2" xfId="11437" xr:uid="{00000000-0005-0000-0000-0000AE2C0000}"/>
    <cellStyle name="Normal 15 4 4 9" xfId="11438" xr:uid="{00000000-0005-0000-0000-0000AF2C0000}"/>
    <cellStyle name="Normal 15 4 5" xfId="11439" xr:uid="{00000000-0005-0000-0000-0000B02C0000}"/>
    <cellStyle name="Normal 15 4 5 2" xfId="11440" xr:uid="{00000000-0005-0000-0000-0000B12C0000}"/>
    <cellStyle name="Normal 15 4 5 2 2" xfId="11441" xr:uid="{00000000-0005-0000-0000-0000B22C0000}"/>
    <cellStyle name="Normal 15 4 5 2 2 2" xfId="11442" xr:uid="{00000000-0005-0000-0000-0000B32C0000}"/>
    <cellStyle name="Normal 15 4 5 2 2 2 2" xfId="11443" xr:uid="{00000000-0005-0000-0000-0000B42C0000}"/>
    <cellStyle name="Normal 15 4 5 2 2 3" xfId="11444" xr:uid="{00000000-0005-0000-0000-0000B52C0000}"/>
    <cellStyle name="Normal 15 4 5 2 3" xfId="11445" xr:uid="{00000000-0005-0000-0000-0000B62C0000}"/>
    <cellStyle name="Normal 15 4 5 2 3 2" xfId="11446" xr:uid="{00000000-0005-0000-0000-0000B72C0000}"/>
    <cellStyle name="Normal 15 4 5 2 3 2 2" xfId="11447" xr:uid="{00000000-0005-0000-0000-0000B82C0000}"/>
    <cellStyle name="Normal 15 4 5 2 3 3" xfId="11448" xr:uid="{00000000-0005-0000-0000-0000B92C0000}"/>
    <cellStyle name="Normal 15 4 5 2 4" xfId="11449" xr:uid="{00000000-0005-0000-0000-0000BA2C0000}"/>
    <cellStyle name="Normal 15 4 5 2 4 2" xfId="11450" xr:uid="{00000000-0005-0000-0000-0000BB2C0000}"/>
    <cellStyle name="Normal 15 4 5 2 4 2 2" xfId="11451" xr:uid="{00000000-0005-0000-0000-0000BC2C0000}"/>
    <cellStyle name="Normal 15 4 5 2 4 3" xfId="11452" xr:uid="{00000000-0005-0000-0000-0000BD2C0000}"/>
    <cellStyle name="Normal 15 4 5 2 5" xfId="11453" xr:uid="{00000000-0005-0000-0000-0000BE2C0000}"/>
    <cellStyle name="Normal 15 4 5 2 5 2" xfId="11454" xr:uid="{00000000-0005-0000-0000-0000BF2C0000}"/>
    <cellStyle name="Normal 15 4 5 2 6" xfId="11455" xr:uid="{00000000-0005-0000-0000-0000C02C0000}"/>
    <cellStyle name="Normal 15 4 5 2 6 2" xfId="11456" xr:uid="{00000000-0005-0000-0000-0000C12C0000}"/>
    <cellStyle name="Normal 15 4 5 2 7" xfId="11457" xr:uid="{00000000-0005-0000-0000-0000C22C0000}"/>
    <cellStyle name="Normal 15 4 5 3" xfId="11458" xr:uid="{00000000-0005-0000-0000-0000C32C0000}"/>
    <cellStyle name="Normal 15 4 5 3 2" xfId="11459" xr:uid="{00000000-0005-0000-0000-0000C42C0000}"/>
    <cellStyle name="Normal 15 4 5 3 2 2" xfId="11460" xr:uid="{00000000-0005-0000-0000-0000C52C0000}"/>
    <cellStyle name="Normal 15 4 5 3 3" xfId="11461" xr:uid="{00000000-0005-0000-0000-0000C62C0000}"/>
    <cellStyle name="Normal 15 4 5 4" xfId="11462" xr:uid="{00000000-0005-0000-0000-0000C72C0000}"/>
    <cellStyle name="Normal 15 4 5 4 2" xfId="11463" xr:uid="{00000000-0005-0000-0000-0000C82C0000}"/>
    <cellStyle name="Normal 15 4 5 4 2 2" xfId="11464" xr:uid="{00000000-0005-0000-0000-0000C92C0000}"/>
    <cellStyle name="Normal 15 4 5 4 3" xfId="11465" xr:uid="{00000000-0005-0000-0000-0000CA2C0000}"/>
    <cellStyle name="Normal 15 4 5 5" xfId="11466" xr:uid="{00000000-0005-0000-0000-0000CB2C0000}"/>
    <cellStyle name="Normal 15 4 5 5 2" xfId="11467" xr:uid="{00000000-0005-0000-0000-0000CC2C0000}"/>
    <cellStyle name="Normal 15 4 5 5 2 2" xfId="11468" xr:uid="{00000000-0005-0000-0000-0000CD2C0000}"/>
    <cellStyle name="Normal 15 4 5 5 3" xfId="11469" xr:uid="{00000000-0005-0000-0000-0000CE2C0000}"/>
    <cellStyle name="Normal 15 4 5 6" xfId="11470" xr:uid="{00000000-0005-0000-0000-0000CF2C0000}"/>
    <cellStyle name="Normal 15 4 5 6 2" xfId="11471" xr:uid="{00000000-0005-0000-0000-0000D02C0000}"/>
    <cellStyle name="Normal 15 4 5 7" xfId="11472" xr:uid="{00000000-0005-0000-0000-0000D12C0000}"/>
    <cellStyle name="Normal 15 4 5 7 2" xfId="11473" xr:uid="{00000000-0005-0000-0000-0000D22C0000}"/>
    <cellStyle name="Normal 15 4 5 8" xfId="11474" xr:uid="{00000000-0005-0000-0000-0000D32C0000}"/>
    <cellStyle name="Normal 15 4 6" xfId="11475" xr:uid="{00000000-0005-0000-0000-0000D42C0000}"/>
    <cellStyle name="Normal 15 4 6 2" xfId="11476" xr:uid="{00000000-0005-0000-0000-0000D52C0000}"/>
    <cellStyle name="Normal 15 4 6 2 2" xfId="11477" xr:uid="{00000000-0005-0000-0000-0000D62C0000}"/>
    <cellStyle name="Normal 15 4 6 2 2 2" xfId="11478" xr:uid="{00000000-0005-0000-0000-0000D72C0000}"/>
    <cellStyle name="Normal 15 4 6 2 3" xfId="11479" xr:uid="{00000000-0005-0000-0000-0000D82C0000}"/>
    <cellStyle name="Normal 15 4 6 3" xfId="11480" xr:uid="{00000000-0005-0000-0000-0000D92C0000}"/>
    <cellStyle name="Normal 15 4 6 3 2" xfId="11481" xr:uid="{00000000-0005-0000-0000-0000DA2C0000}"/>
    <cellStyle name="Normal 15 4 6 3 2 2" xfId="11482" xr:uid="{00000000-0005-0000-0000-0000DB2C0000}"/>
    <cellStyle name="Normal 15 4 6 3 3" xfId="11483" xr:uid="{00000000-0005-0000-0000-0000DC2C0000}"/>
    <cellStyle name="Normal 15 4 6 4" xfId="11484" xr:uid="{00000000-0005-0000-0000-0000DD2C0000}"/>
    <cellStyle name="Normal 15 4 6 4 2" xfId="11485" xr:uid="{00000000-0005-0000-0000-0000DE2C0000}"/>
    <cellStyle name="Normal 15 4 6 4 2 2" xfId="11486" xr:uid="{00000000-0005-0000-0000-0000DF2C0000}"/>
    <cellStyle name="Normal 15 4 6 4 3" xfId="11487" xr:uid="{00000000-0005-0000-0000-0000E02C0000}"/>
    <cellStyle name="Normal 15 4 6 5" xfId="11488" xr:uid="{00000000-0005-0000-0000-0000E12C0000}"/>
    <cellStyle name="Normal 15 4 6 5 2" xfId="11489" xr:uid="{00000000-0005-0000-0000-0000E22C0000}"/>
    <cellStyle name="Normal 15 4 6 6" xfId="11490" xr:uid="{00000000-0005-0000-0000-0000E32C0000}"/>
    <cellStyle name="Normal 15 4 6 6 2" xfId="11491" xr:uid="{00000000-0005-0000-0000-0000E42C0000}"/>
    <cellStyle name="Normal 15 4 6 7" xfId="11492" xr:uid="{00000000-0005-0000-0000-0000E52C0000}"/>
    <cellStyle name="Normal 15 4 7" xfId="11493" xr:uid="{00000000-0005-0000-0000-0000E62C0000}"/>
    <cellStyle name="Normal 15 4 7 2" xfId="11494" xr:uid="{00000000-0005-0000-0000-0000E72C0000}"/>
    <cellStyle name="Normal 15 4 7 2 2" xfId="11495" xr:uid="{00000000-0005-0000-0000-0000E82C0000}"/>
    <cellStyle name="Normal 15 4 7 2 2 2" xfId="11496" xr:uid="{00000000-0005-0000-0000-0000E92C0000}"/>
    <cellStyle name="Normal 15 4 7 2 3" xfId="11497" xr:uid="{00000000-0005-0000-0000-0000EA2C0000}"/>
    <cellStyle name="Normal 15 4 7 3" xfId="11498" xr:uid="{00000000-0005-0000-0000-0000EB2C0000}"/>
    <cellStyle name="Normal 15 4 7 3 2" xfId="11499" xr:uid="{00000000-0005-0000-0000-0000EC2C0000}"/>
    <cellStyle name="Normal 15 4 7 3 2 2" xfId="11500" xr:uid="{00000000-0005-0000-0000-0000ED2C0000}"/>
    <cellStyle name="Normal 15 4 7 3 3" xfId="11501" xr:uid="{00000000-0005-0000-0000-0000EE2C0000}"/>
    <cellStyle name="Normal 15 4 7 4" xfId="11502" xr:uid="{00000000-0005-0000-0000-0000EF2C0000}"/>
    <cellStyle name="Normal 15 4 7 4 2" xfId="11503" xr:uid="{00000000-0005-0000-0000-0000F02C0000}"/>
    <cellStyle name="Normal 15 4 7 4 2 2" xfId="11504" xr:uid="{00000000-0005-0000-0000-0000F12C0000}"/>
    <cellStyle name="Normal 15 4 7 4 3" xfId="11505" xr:uid="{00000000-0005-0000-0000-0000F22C0000}"/>
    <cellStyle name="Normal 15 4 7 5" xfId="11506" xr:uid="{00000000-0005-0000-0000-0000F32C0000}"/>
    <cellStyle name="Normal 15 4 7 5 2" xfId="11507" xr:uid="{00000000-0005-0000-0000-0000F42C0000}"/>
    <cellStyle name="Normal 15 4 7 6" xfId="11508" xr:uid="{00000000-0005-0000-0000-0000F52C0000}"/>
    <cellStyle name="Normal 15 4 7 6 2" xfId="11509" xr:uid="{00000000-0005-0000-0000-0000F62C0000}"/>
    <cellStyle name="Normal 15 4 7 7" xfId="11510" xr:uid="{00000000-0005-0000-0000-0000F72C0000}"/>
    <cellStyle name="Normal 15 4 8" xfId="11511" xr:uid="{00000000-0005-0000-0000-0000F82C0000}"/>
    <cellStyle name="Normal 15 4 8 2" xfId="11512" xr:uid="{00000000-0005-0000-0000-0000F92C0000}"/>
    <cellStyle name="Normal 15 4 8 2 2" xfId="11513" xr:uid="{00000000-0005-0000-0000-0000FA2C0000}"/>
    <cellStyle name="Normal 15 4 8 3" xfId="11514" xr:uid="{00000000-0005-0000-0000-0000FB2C0000}"/>
    <cellStyle name="Normal 15 4 9" xfId="11515" xr:uid="{00000000-0005-0000-0000-0000FC2C0000}"/>
    <cellStyle name="Normal 15 4 9 2" xfId="11516" xr:uid="{00000000-0005-0000-0000-0000FD2C0000}"/>
    <cellStyle name="Normal 15 4 9 2 2" xfId="11517" xr:uid="{00000000-0005-0000-0000-0000FE2C0000}"/>
    <cellStyle name="Normal 15 4 9 3" xfId="11518" xr:uid="{00000000-0005-0000-0000-0000FF2C0000}"/>
    <cellStyle name="Normal 15 4_Confidential Information" xfId="11519" xr:uid="{00000000-0005-0000-0000-0000002D0000}"/>
    <cellStyle name="Normal 15 5" xfId="11520" xr:uid="{00000000-0005-0000-0000-0000012D0000}"/>
    <cellStyle name="Normal 15 5 10" xfId="11521" xr:uid="{00000000-0005-0000-0000-0000022D0000}"/>
    <cellStyle name="Normal 15 5 10 2" xfId="11522" xr:uid="{00000000-0005-0000-0000-0000032D0000}"/>
    <cellStyle name="Normal 15 5 11" xfId="11523" xr:uid="{00000000-0005-0000-0000-0000042D0000}"/>
    <cellStyle name="Normal 15 5 2" xfId="11524" xr:uid="{00000000-0005-0000-0000-0000052D0000}"/>
    <cellStyle name="Normal 15 5 2 2" xfId="11525" xr:uid="{00000000-0005-0000-0000-0000062D0000}"/>
    <cellStyle name="Normal 15 5 2 2 2" xfId="11526" xr:uid="{00000000-0005-0000-0000-0000072D0000}"/>
    <cellStyle name="Normal 15 5 2 2 2 2" xfId="11527" xr:uid="{00000000-0005-0000-0000-0000082D0000}"/>
    <cellStyle name="Normal 15 5 2 2 2 2 2" xfId="11528" xr:uid="{00000000-0005-0000-0000-0000092D0000}"/>
    <cellStyle name="Normal 15 5 2 2 2 3" xfId="11529" xr:uid="{00000000-0005-0000-0000-00000A2D0000}"/>
    <cellStyle name="Normal 15 5 2 2 3" xfId="11530" xr:uid="{00000000-0005-0000-0000-00000B2D0000}"/>
    <cellStyle name="Normal 15 5 2 2 3 2" xfId="11531" xr:uid="{00000000-0005-0000-0000-00000C2D0000}"/>
    <cellStyle name="Normal 15 5 2 2 3 2 2" xfId="11532" xr:uid="{00000000-0005-0000-0000-00000D2D0000}"/>
    <cellStyle name="Normal 15 5 2 2 3 3" xfId="11533" xr:uid="{00000000-0005-0000-0000-00000E2D0000}"/>
    <cellStyle name="Normal 15 5 2 2 4" xfId="11534" xr:uid="{00000000-0005-0000-0000-00000F2D0000}"/>
    <cellStyle name="Normal 15 5 2 2 4 2" xfId="11535" xr:uid="{00000000-0005-0000-0000-0000102D0000}"/>
    <cellStyle name="Normal 15 5 2 2 4 2 2" xfId="11536" xr:uid="{00000000-0005-0000-0000-0000112D0000}"/>
    <cellStyle name="Normal 15 5 2 2 4 3" xfId="11537" xr:uid="{00000000-0005-0000-0000-0000122D0000}"/>
    <cellStyle name="Normal 15 5 2 2 5" xfId="11538" xr:uid="{00000000-0005-0000-0000-0000132D0000}"/>
    <cellStyle name="Normal 15 5 2 2 5 2" xfId="11539" xr:uid="{00000000-0005-0000-0000-0000142D0000}"/>
    <cellStyle name="Normal 15 5 2 2 6" xfId="11540" xr:uid="{00000000-0005-0000-0000-0000152D0000}"/>
    <cellStyle name="Normal 15 5 2 2 6 2" xfId="11541" xr:uid="{00000000-0005-0000-0000-0000162D0000}"/>
    <cellStyle name="Normal 15 5 2 2 7" xfId="11542" xr:uid="{00000000-0005-0000-0000-0000172D0000}"/>
    <cellStyle name="Normal 15 5 2 3" xfId="11543" xr:uid="{00000000-0005-0000-0000-0000182D0000}"/>
    <cellStyle name="Normal 15 5 2 3 2" xfId="11544" xr:uid="{00000000-0005-0000-0000-0000192D0000}"/>
    <cellStyle name="Normal 15 5 2 3 2 2" xfId="11545" xr:uid="{00000000-0005-0000-0000-00001A2D0000}"/>
    <cellStyle name="Normal 15 5 2 3 2 2 2" xfId="11546" xr:uid="{00000000-0005-0000-0000-00001B2D0000}"/>
    <cellStyle name="Normal 15 5 2 3 2 3" xfId="11547" xr:uid="{00000000-0005-0000-0000-00001C2D0000}"/>
    <cellStyle name="Normal 15 5 2 3 3" xfId="11548" xr:uid="{00000000-0005-0000-0000-00001D2D0000}"/>
    <cellStyle name="Normal 15 5 2 3 3 2" xfId="11549" xr:uid="{00000000-0005-0000-0000-00001E2D0000}"/>
    <cellStyle name="Normal 15 5 2 3 3 2 2" xfId="11550" xr:uid="{00000000-0005-0000-0000-00001F2D0000}"/>
    <cellStyle name="Normal 15 5 2 3 3 3" xfId="11551" xr:uid="{00000000-0005-0000-0000-0000202D0000}"/>
    <cellStyle name="Normal 15 5 2 3 4" xfId="11552" xr:uid="{00000000-0005-0000-0000-0000212D0000}"/>
    <cellStyle name="Normal 15 5 2 3 4 2" xfId="11553" xr:uid="{00000000-0005-0000-0000-0000222D0000}"/>
    <cellStyle name="Normal 15 5 2 3 4 2 2" xfId="11554" xr:uid="{00000000-0005-0000-0000-0000232D0000}"/>
    <cellStyle name="Normal 15 5 2 3 4 3" xfId="11555" xr:uid="{00000000-0005-0000-0000-0000242D0000}"/>
    <cellStyle name="Normal 15 5 2 3 5" xfId="11556" xr:uid="{00000000-0005-0000-0000-0000252D0000}"/>
    <cellStyle name="Normal 15 5 2 3 5 2" xfId="11557" xr:uid="{00000000-0005-0000-0000-0000262D0000}"/>
    <cellStyle name="Normal 15 5 2 3 6" xfId="11558" xr:uid="{00000000-0005-0000-0000-0000272D0000}"/>
    <cellStyle name="Normal 15 5 2 3 6 2" xfId="11559" xr:uid="{00000000-0005-0000-0000-0000282D0000}"/>
    <cellStyle name="Normal 15 5 2 3 7" xfId="11560" xr:uid="{00000000-0005-0000-0000-0000292D0000}"/>
    <cellStyle name="Normal 15 5 2 4" xfId="11561" xr:uid="{00000000-0005-0000-0000-00002A2D0000}"/>
    <cellStyle name="Normal 15 5 2 4 2" xfId="11562" xr:uid="{00000000-0005-0000-0000-00002B2D0000}"/>
    <cellStyle name="Normal 15 5 2 4 2 2" xfId="11563" xr:uid="{00000000-0005-0000-0000-00002C2D0000}"/>
    <cellStyle name="Normal 15 5 2 4 3" xfId="11564" xr:uid="{00000000-0005-0000-0000-00002D2D0000}"/>
    <cellStyle name="Normal 15 5 2 5" xfId="11565" xr:uid="{00000000-0005-0000-0000-00002E2D0000}"/>
    <cellStyle name="Normal 15 5 2 5 2" xfId="11566" xr:uid="{00000000-0005-0000-0000-00002F2D0000}"/>
    <cellStyle name="Normal 15 5 2 5 2 2" xfId="11567" xr:uid="{00000000-0005-0000-0000-0000302D0000}"/>
    <cellStyle name="Normal 15 5 2 5 3" xfId="11568" xr:uid="{00000000-0005-0000-0000-0000312D0000}"/>
    <cellStyle name="Normal 15 5 2 6" xfId="11569" xr:uid="{00000000-0005-0000-0000-0000322D0000}"/>
    <cellStyle name="Normal 15 5 2 6 2" xfId="11570" xr:uid="{00000000-0005-0000-0000-0000332D0000}"/>
    <cellStyle name="Normal 15 5 2 6 2 2" xfId="11571" xr:uid="{00000000-0005-0000-0000-0000342D0000}"/>
    <cellStyle name="Normal 15 5 2 6 3" xfId="11572" xr:uid="{00000000-0005-0000-0000-0000352D0000}"/>
    <cellStyle name="Normal 15 5 2 7" xfId="11573" xr:uid="{00000000-0005-0000-0000-0000362D0000}"/>
    <cellStyle name="Normal 15 5 2 7 2" xfId="11574" xr:uid="{00000000-0005-0000-0000-0000372D0000}"/>
    <cellStyle name="Normal 15 5 2 8" xfId="11575" xr:uid="{00000000-0005-0000-0000-0000382D0000}"/>
    <cellStyle name="Normal 15 5 2 8 2" xfId="11576" xr:uid="{00000000-0005-0000-0000-0000392D0000}"/>
    <cellStyle name="Normal 15 5 2 9" xfId="11577" xr:uid="{00000000-0005-0000-0000-00003A2D0000}"/>
    <cellStyle name="Normal 15 5 3" xfId="11578" xr:uid="{00000000-0005-0000-0000-00003B2D0000}"/>
    <cellStyle name="Normal 15 5 3 2" xfId="11579" xr:uid="{00000000-0005-0000-0000-00003C2D0000}"/>
    <cellStyle name="Normal 15 5 3 2 2" xfId="11580" xr:uid="{00000000-0005-0000-0000-00003D2D0000}"/>
    <cellStyle name="Normal 15 5 3 2 2 2" xfId="11581" xr:uid="{00000000-0005-0000-0000-00003E2D0000}"/>
    <cellStyle name="Normal 15 5 3 2 2 2 2" xfId="11582" xr:uid="{00000000-0005-0000-0000-00003F2D0000}"/>
    <cellStyle name="Normal 15 5 3 2 2 3" xfId="11583" xr:uid="{00000000-0005-0000-0000-0000402D0000}"/>
    <cellStyle name="Normal 15 5 3 2 3" xfId="11584" xr:uid="{00000000-0005-0000-0000-0000412D0000}"/>
    <cellStyle name="Normal 15 5 3 2 3 2" xfId="11585" xr:uid="{00000000-0005-0000-0000-0000422D0000}"/>
    <cellStyle name="Normal 15 5 3 2 3 2 2" xfId="11586" xr:uid="{00000000-0005-0000-0000-0000432D0000}"/>
    <cellStyle name="Normal 15 5 3 2 3 3" xfId="11587" xr:uid="{00000000-0005-0000-0000-0000442D0000}"/>
    <cellStyle name="Normal 15 5 3 2 4" xfId="11588" xr:uid="{00000000-0005-0000-0000-0000452D0000}"/>
    <cellStyle name="Normal 15 5 3 2 4 2" xfId="11589" xr:uid="{00000000-0005-0000-0000-0000462D0000}"/>
    <cellStyle name="Normal 15 5 3 2 4 2 2" xfId="11590" xr:uid="{00000000-0005-0000-0000-0000472D0000}"/>
    <cellStyle name="Normal 15 5 3 2 4 3" xfId="11591" xr:uid="{00000000-0005-0000-0000-0000482D0000}"/>
    <cellStyle name="Normal 15 5 3 2 5" xfId="11592" xr:uid="{00000000-0005-0000-0000-0000492D0000}"/>
    <cellStyle name="Normal 15 5 3 2 5 2" xfId="11593" xr:uid="{00000000-0005-0000-0000-00004A2D0000}"/>
    <cellStyle name="Normal 15 5 3 2 6" xfId="11594" xr:uid="{00000000-0005-0000-0000-00004B2D0000}"/>
    <cellStyle name="Normal 15 5 3 2 6 2" xfId="11595" xr:uid="{00000000-0005-0000-0000-00004C2D0000}"/>
    <cellStyle name="Normal 15 5 3 2 7" xfId="11596" xr:uid="{00000000-0005-0000-0000-00004D2D0000}"/>
    <cellStyle name="Normal 15 5 3 3" xfId="11597" xr:uid="{00000000-0005-0000-0000-00004E2D0000}"/>
    <cellStyle name="Normal 15 5 3 3 2" xfId="11598" xr:uid="{00000000-0005-0000-0000-00004F2D0000}"/>
    <cellStyle name="Normal 15 5 3 3 2 2" xfId="11599" xr:uid="{00000000-0005-0000-0000-0000502D0000}"/>
    <cellStyle name="Normal 15 5 3 3 3" xfId="11600" xr:uid="{00000000-0005-0000-0000-0000512D0000}"/>
    <cellStyle name="Normal 15 5 3 4" xfId="11601" xr:uid="{00000000-0005-0000-0000-0000522D0000}"/>
    <cellStyle name="Normal 15 5 3 4 2" xfId="11602" xr:uid="{00000000-0005-0000-0000-0000532D0000}"/>
    <cellStyle name="Normal 15 5 3 4 2 2" xfId="11603" xr:uid="{00000000-0005-0000-0000-0000542D0000}"/>
    <cellStyle name="Normal 15 5 3 4 3" xfId="11604" xr:uid="{00000000-0005-0000-0000-0000552D0000}"/>
    <cellStyle name="Normal 15 5 3 5" xfId="11605" xr:uid="{00000000-0005-0000-0000-0000562D0000}"/>
    <cellStyle name="Normal 15 5 3 5 2" xfId="11606" xr:uid="{00000000-0005-0000-0000-0000572D0000}"/>
    <cellStyle name="Normal 15 5 3 5 2 2" xfId="11607" xr:uid="{00000000-0005-0000-0000-0000582D0000}"/>
    <cellStyle name="Normal 15 5 3 5 3" xfId="11608" xr:uid="{00000000-0005-0000-0000-0000592D0000}"/>
    <cellStyle name="Normal 15 5 3 6" xfId="11609" xr:uid="{00000000-0005-0000-0000-00005A2D0000}"/>
    <cellStyle name="Normal 15 5 3 6 2" xfId="11610" xr:uid="{00000000-0005-0000-0000-00005B2D0000}"/>
    <cellStyle name="Normal 15 5 3 7" xfId="11611" xr:uid="{00000000-0005-0000-0000-00005C2D0000}"/>
    <cellStyle name="Normal 15 5 3 7 2" xfId="11612" xr:uid="{00000000-0005-0000-0000-00005D2D0000}"/>
    <cellStyle name="Normal 15 5 3 8" xfId="11613" xr:uid="{00000000-0005-0000-0000-00005E2D0000}"/>
    <cellStyle name="Normal 15 5 4" xfId="11614" xr:uid="{00000000-0005-0000-0000-00005F2D0000}"/>
    <cellStyle name="Normal 15 5 4 2" xfId="11615" xr:uid="{00000000-0005-0000-0000-0000602D0000}"/>
    <cellStyle name="Normal 15 5 4 2 2" xfId="11616" xr:uid="{00000000-0005-0000-0000-0000612D0000}"/>
    <cellStyle name="Normal 15 5 4 2 2 2" xfId="11617" xr:uid="{00000000-0005-0000-0000-0000622D0000}"/>
    <cellStyle name="Normal 15 5 4 2 3" xfId="11618" xr:uid="{00000000-0005-0000-0000-0000632D0000}"/>
    <cellStyle name="Normal 15 5 4 3" xfId="11619" xr:uid="{00000000-0005-0000-0000-0000642D0000}"/>
    <cellStyle name="Normal 15 5 4 3 2" xfId="11620" xr:uid="{00000000-0005-0000-0000-0000652D0000}"/>
    <cellStyle name="Normal 15 5 4 3 2 2" xfId="11621" xr:uid="{00000000-0005-0000-0000-0000662D0000}"/>
    <cellStyle name="Normal 15 5 4 3 3" xfId="11622" xr:uid="{00000000-0005-0000-0000-0000672D0000}"/>
    <cellStyle name="Normal 15 5 4 4" xfId="11623" xr:uid="{00000000-0005-0000-0000-0000682D0000}"/>
    <cellStyle name="Normal 15 5 4 4 2" xfId="11624" xr:uid="{00000000-0005-0000-0000-0000692D0000}"/>
    <cellStyle name="Normal 15 5 4 4 2 2" xfId="11625" xr:uid="{00000000-0005-0000-0000-00006A2D0000}"/>
    <cellStyle name="Normal 15 5 4 4 3" xfId="11626" xr:uid="{00000000-0005-0000-0000-00006B2D0000}"/>
    <cellStyle name="Normal 15 5 4 5" xfId="11627" xr:uid="{00000000-0005-0000-0000-00006C2D0000}"/>
    <cellStyle name="Normal 15 5 4 5 2" xfId="11628" xr:uid="{00000000-0005-0000-0000-00006D2D0000}"/>
    <cellStyle name="Normal 15 5 4 6" xfId="11629" xr:uid="{00000000-0005-0000-0000-00006E2D0000}"/>
    <cellStyle name="Normal 15 5 4 6 2" xfId="11630" xr:uid="{00000000-0005-0000-0000-00006F2D0000}"/>
    <cellStyle name="Normal 15 5 4 7" xfId="11631" xr:uid="{00000000-0005-0000-0000-0000702D0000}"/>
    <cellStyle name="Normal 15 5 5" xfId="11632" xr:uid="{00000000-0005-0000-0000-0000712D0000}"/>
    <cellStyle name="Normal 15 5 5 2" xfId="11633" xr:uid="{00000000-0005-0000-0000-0000722D0000}"/>
    <cellStyle name="Normal 15 5 5 2 2" xfId="11634" xr:uid="{00000000-0005-0000-0000-0000732D0000}"/>
    <cellStyle name="Normal 15 5 5 2 2 2" xfId="11635" xr:uid="{00000000-0005-0000-0000-0000742D0000}"/>
    <cellStyle name="Normal 15 5 5 2 3" xfId="11636" xr:uid="{00000000-0005-0000-0000-0000752D0000}"/>
    <cellStyle name="Normal 15 5 5 3" xfId="11637" xr:uid="{00000000-0005-0000-0000-0000762D0000}"/>
    <cellStyle name="Normal 15 5 5 3 2" xfId="11638" xr:uid="{00000000-0005-0000-0000-0000772D0000}"/>
    <cellStyle name="Normal 15 5 5 3 2 2" xfId="11639" xr:uid="{00000000-0005-0000-0000-0000782D0000}"/>
    <cellStyle name="Normal 15 5 5 3 3" xfId="11640" xr:uid="{00000000-0005-0000-0000-0000792D0000}"/>
    <cellStyle name="Normal 15 5 5 4" xfId="11641" xr:uid="{00000000-0005-0000-0000-00007A2D0000}"/>
    <cellStyle name="Normal 15 5 5 4 2" xfId="11642" xr:uid="{00000000-0005-0000-0000-00007B2D0000}"/>
    <cellStyle name="Normal 15 5 5 4 2 2" xfId="11643" xr:uid="{00000000-0005-0000-0000-00007C2D0000}"/>
    <cellStyle name="Normal 15 5 5 4 3" xfId="11644" xr:uid="{00000000-0005-0000-0000-00007D2D0000}"/>
    <cellStyle name="Normal 15 5 5 5" xfId="11645" xr:uid="{00000000-0005-0000-0000-00007E2D0000}"/>
    <cellStyle name="Normal 15 5 5 5 2" xfId="11646" xr:uid="{00000000-0005-0000-0000-00007F2D0000}"/>
    <cellStyle name="Normal 15 5 5 6" xfId="11647" xr:uid="{00000000-0005-0000-0000-0000802D0000}"/>
    <cellStyle name="Normal 15 5 5 6 2" xfId="11648" xr:uid="{00000000-0005-0000-0000-0000812D0000}"/>
    <cellStyle name="Normal 15 5 5 7" xfId="11649" xr:uid="{00000000-0005-0000-0000-0000822D0000}"/>
    <cellStyle name="Normal 15 5 6" xfId="11650" xr:uid="{00000000-0005-0000-0000-0000832D0000}"/>
    <cellStyle name="Normal 15 5 6 2" xfId="11651" xr:uid="{00000000-0005-0000-0000-0000842D0000}"/>
    <cellStyle name="Normal 15 5 6 2 2" xfId="11652" xr:uid="{00000000-0005-0000-0000-0000852D0000}"/>
    <cellStyle name="Normal 15 5 6 3" xfId="11653" xr:uid="{00000000-0005-0000-0000-0000862D0000}"/>
    <cellStyle name="Normal 15 5 7" xfId="11654" xr:uid="{00000000-0005-0000-0000-0000872D0000}"/>
    <cellStyle name="Normal 15 5 7 2" xfId="11655" xr:uid="{00000000-0005-0000-0000-0000882D0000}"/>
    <cellStyle name="Normal 15 5 7 2 2" xfId="11656" xr:uid="{00000000-0005-0000-0000-0000892D0000}"/>
    <cellStyle name="Normal 15 5 7 3" xfId="11657" xr:uid="{00000000-0005-0000-0000-00008A2D0000}"/>
    <cellStyle name="Normal 15 5 8" xfId="11658" xr:uid="{00000000-0005-0000-0000-00008B2D0000}"/>
    <cellStyle name="Normal 15 5 8 2" xfId="11659" xr:uid="{00000000-0005-0000-0000-00008C2D0000}"/>
    <cellStyle name="Normal 15 5 8 2 2" xfId="11660" xr:uid="{00000000-0005-0000-0000-00008D2D0000}"/>
    <cellStyle name="Normal 15 5 8 3" xfId="11661" xr:uid="{00000000-0005-0000-0000-00008E2D0000}"/>
    <cellStyle name="Normal 15 5 9" xfId="11662" xr:uid="{00000000-0005-0000-0000-00008F2D0000}"/>
    <cellStyle name="Normal 15 5 9 2" xfId="11663" xr:uid="{00000000-0005-0000-0000-0000902D0000}"/>
    <cellStyle name="Normal 15 6" xfId="11664" xr:uid="{00000000-0005-0000-0000-0000912D0000}"/>
    <cellStyle name="Normal 15 6 10" xfId="11665" xr:uid="{00000000-0005-0000-0000-0000922D0000}"/>
    <cellStyle name="Normal 15 6 10 2" xfId="11666" xr:uid="{00000000-0005-0000-0000-0000932D0000}"/>
    <cellStyle name="Normal 15 6 11" xfId="11667" xr:uid="{00000000-0005-0000-0000-0000942D0000}"/>
    <cellStyle name="Normal 15 6 2" xfId="11668" xr:uid="{00000000-0005-0000-0000-0000952D0000}"/>
    <cellStyle name="Normal 15 6 2 2" xfId="11669" xr:uid="{00000000-0005-0000-0000-0000962D0000}"/>
    <cellStyle name="Normal 15 6 2 2 2" xfId="11670" xr:uid="{00000000-0005-0000-0000-0000972D0000}"/>
    <cellStyle name="Normal 15 6 2 2 2 2" xfId="11671" xr:uid="{00000000-0005-0000-0000-0000982D0000}"/>
    <cellStyle name="Normal 15 6 2 2 2 2 2" xfId="11672" xr:uid="{00000000-0005-0000-0000-0000992D0000}"/>
    <cellStyle name="Normal 15 6 2 2 2 3" xfId="11673" xr:uid="{00000000-0005-0000-0000-00009A2D0000}"/>
    <cellStyle name="Normal 15 6 2 2 3" xfId="11674" xr:uid="{00000000-0005-0000-0000-00009B2D0000}"/>
    <cellStyle name="Normal 15 6 2 2 3 2" xfId="11675" xr:uid="{00000000-0005-0000-0000-00009C2D0000}"/>
    <cellStyle name="Normal 15 6 2 2 3 2 2" xfId="11676" xr:uid="{00000000-0005-0000-0000-00009D2D0000}"/>
    <cellStyle name="Normal 15 6 2 2 3 3" xfId="11677" xr:uid="{00000000-0005-0000-0000-00009E2D0000}"/>
    <cellStyle name="Normal 15 6 2 2 4" xfId="11678" xr:uid="{00000000-0005-0000-0000-00009F2D0000}"/>
    <cellStyle name="Normal 15 6 2 2 4 2" xfId="11679" xr:uid="{00000000-0005-0000-0000-0000A02D0000}"/>
    <cellStyle name="Normal 15 6 2 2 4 2 2" xfId="11680" xr:uid="{00000000-0005-0000-0000-0000A12D0000}"/>
    <cellStyle name="Normal 15 6 2 2 4 3" xfId="11681" xr:uid="{00000000-0005-0000-0000-0000A22D0000}"/>
    <cellStyle name="Normal 15 6 2 2 5" xfId="11682" xr:uid="{00000000-0005-0000-0000-0000A32D0000}"/>
    <cellStyle name="Normal 15 6 2 2 5 2" xfId="11683" xr:uid="{00000000-0005-0000-0000-0000A42D0000}"/>
    <cellStyle name="Normal 15 6 2 2 6" xfId="11684" xr:uid="{00000000-0005-0000-0000-0000A52D0000}"/>
    <cellStyle name="Normal 15 6 2 2 6 2" xfId="11685" xr:uid="{00000000-0005-0000-0000-0000A62D0000}"/>
    <cellStyle name="Normal 15 6 2 2 7" xfId="11686" xr:uid="{00000000-0005-0000-0000-0000A72D0000}"/>
    <cellStyle name="Normal 15 6 2 3" xfId="11687" xr:uid="{00000000-0005-0000-0000-0000A82D0000}"/>
    <cellStyle name="Normal 15 6 2 3 2" xfId="11688" xr:uid="{00000000-0005-0000-0000-0000A92D0000}"/>
    <cellStyle name="Normal 15 6 2 3 2 2" xfId="11689" xr:uid="{00000000-0005-0000-0000-0000AA2D0000}"/>
    <cellStyle name="Normal 15 6 2 3 2 2 2" xfId="11690" xr:uid="{00000000-0005-0000-0000-0000AB2D0000}"/>
    <cellStyle name="Normal 15 6 2 3 2 3" xfId="11691" xr:uid="{00000000-0005-0000-0000-0000AC2D0000}"/>
    <cellStyle name="Normal 15 6 2 3 3" xfId="11692" xr:uid="{00000000-0005-0000-0000-0000AD2D0000}"/>
    <cellStyle name="Normal 15 6 2 3 3 2" xfId="11693" xr:uid="{00000000-0005-0000-0000-0000AE2D0000}"/>
    <cellStyle name="Normal 15 6 2 3 3 2 2" xfId="11694" xr:uid="{00000000-0005-0000-0000-0000AF2D0000}"/>
    <cellStyle name="Normal 15 6 2 3 3 3" xfId="11695" xr:uid="{00000000-0005-0000-0000-0000B02D0000}"/>
    <cellStyle name="Normal 15 6 2 3 4" xfId="11696" xr:uid="{00000000-0005-0000-0000-0000B12D0000}"/>
    <cellStyle name="Normal 15 6 2 3 4 2" xfId="11697" xr:uid="{00000000-0005-0000-0000-0000B22D0000}"/>
    <cellStyle name="Normal 15 6 2 3 4 2 2" xfId="11698" xr:uid="{00000000-0005-0000-0000-0000B32D0000}"/>
    <cellStyle name="Normal 15 6 2 3 4 3" xfId="11699" xr:uid="{00000000-0005-0000-0000-0000B42D0000}"/>
    <cellStyle name="Normal 15 6 2 3 5" xfId="11700" xr:uid="{00000000-0005-0000-0000-0000B52D0000}"/>
    <cellStyle name="Normal 15 6 2 3 5 2" xfId="11701" xr:uid="{00000000-0005-0000-0000-0000B62D0000}"/>
    <cellStyle name="Normal 15 6 2 3 6" xfId="11702" xr:uid="{00000000-0005-0000-0000-0000B72D0000}"/>
    <cellStyle name="Normal 15 6 2 3 6 2" xfId="11703" xr:uid="{00000000-0005-0000-0000-0000B82D0000}"/>
    <cellStyle name="Normal 15 6 2 3 7" xfId="11704" xr:uid="{00000000-0005-0000-0000-0000B92D0000}"/>
    <cellStyle name="Normal 15 6 2 4" xfId="11705" xr:uid="{00000000-0005-0000-0000-0000BA2D0000}"/>
    <cellStyle name="Normal 15 6 2 4 2" xfId="11706" xr:uid="{00000000-0005-0000-0000-0000BB2D0000}"/>
    <cellStyle name="Normal 15 6 2 4 2 2" xfId="11707" xr:uid="{00000000-0005-0000-0000-0000BC2D0000}"/>
    <cellStyle name="Normal 15 6 2 4 3" xfId="11708" xr:uid="{00000000-0005-0000-0000-0000BD2D0000}"/>
    <cellStyle name="Normal 15 6 2 5" xfId="11709" xr:uid="{00000000-0005-0000-0000-0000BE2D0000}"/>
    <cellStyle name="Normal 15 6 2 5 2" xfId="11710" xr:uid="{00000000-0005-0000-0000-0000BF2D0000}"/>
    <cellStyle name="Normal 15 6 2 5 2 2" xfId="11711" xr:uid="{00000000-0005-0000-0000-0000C02D0000}"/>
    <cellStyle name="Normal 15 6 2 5 3" xfId="11712" xr:uid="{00000000-0005-0000-0000-0000C12D0000}"/>
    <cellStyle name="Normal 15 6 2 6" xfId="11713" xr:uid="{00000000-0005-0000-0000-0000C22D0000}"/>
    <cellStyle name="Normal 15 6 2 6 2" xfId="11714" xr:uid="{00000000-0005-0000-0000-0000C32D0000}"/>
    <cellStyle name="Normal 15 6 2 6 2 2" xfId="11715" xr:uid="{00000000-0005-0000-0000-0000C42D0000}"/>
    <cellStyle name="Normal 15 6 2 6 3" xfId="11716" xr:uid="{00000000-0005-0000-0000-0000C52D0000}"/>
    <cellStyle name="Normal 15 6 2 7" xfId="11717" xr:uid="{00000000-0005-0000-0000-0000C62D0000}"/>
    <cellStyle name="Normal 15 6 2 7 2" xfId="11718" xr:uid="{00000000-0005-0000-0000-0000C72D0000}"/>
    <cellStyle name="Normal 15 6 2 8" xfId="11719" xr:uid="{00000000-0005-0000-0000-0000C82D0000}"/>
    <cellStyle name="Normal 15 6 2 8 2" xfId="11720" xr:uid="{00000000-0005-0000-0000-0000C92D0000}"/>
    <cellStyle name="Normal 15 6 2 9" xfId="11721" xr:uid="{00000000-0005-0000-0000-0000CA2D0000}"/>
    <cellStyle name="Normal 15 6 3" xfId="11722" xr:uid="{00000000-0005-0000-0000-0000CB2D0000}"/>
    <cellStyle name="Normal 15 6 3 2" xfId="11723" xr:uid="{00000000-0005-0000-0000-0000CC2D0000}"/>
    <cellStyle name="Normal 15 6 3 2 2" xfId="11724" xr:uid="{00000000-0005-0000-0000-0000CD2D0000}"/>
    <cellStyle name="Normal 15 6 3 2 2 2" xfId="11725" xr:uid="{00000000-0005-0000-0000-0000CE2D0000}"/>
    <cellStyle name="Normal 15 6 3 2 2 2 2" xfId="11726" xr:uid="{00000000-0005-0000-0000-0000CF2D0000}"/>
    <cellStyle name="Normal 15 6 3 2 2 3" xfId="11727" xr:uid="{00000000-0005-0000-0000-0000D02D0000}"/>
    <cellStyle name="Normal 15 6 3 2 3" xfId="11728" xr:uid="{00000000-0005-0000-0000-0000D12D0000}"/>
    <cellStyle name="Normal 15 6 3 2 3 2" xfId="11729" xr:uid="{00000000-0005-0000-0000-0000D22D0000}"/>
    <cellStyle name="Normal 15 6 3 2 3 2 2" xfId="11730" xr:uid="{00000000-0005-0000-0000-0000D32D0000}"/>
    <cellStyle name="Normal 15 6 3 2 3 3" xfId="11731" xr:uid="{00000000-0005-0000-0000-0000D42D0000}"/>
    <cellStyle name="Normal 15 6 3 2 4" xfId="11732" xr:uid="{00000000-0005-0000-0000-0000D52D0000}"/>
    <cellStyle name="Normal 15 6 3 2 4 2" xfId="11733" xr:uid="{00000000-0005-0000-0000-0000D62D0000}"/>
    <cellStyle name="Normal 15 6 3 2 4 2 2" xfId="11734" xr:uid="{00000000-0005-0000-0000-0000D72D0000}"/>
    <cellStyle name="Normal 15 6 3 2 4 3" xfId="11735" xr:uid="{00000000-0005-0000-0000-0000D82D0000}"/>
    <cellStyle name="Normal 15 6 3 2 5" xfId="11736" xr:uid="{00000000-0005-0000-0000-0000D92D0000}"/>
    <cellStyle name="Normal 15 6 3 2 5 2" xfId="11737" xr:uid="{00000000-0005-0000-0000-0000DA2D0000}"/>
    <cellStyle name="Normal 15 6 3 2 6" xfId="11738" xr:uid="{00000000-0005-0000-0000-0000DB2D0000}"/>
    <cellStyle name="Normal 15 6 3 2 6 2" xfId="11739" xr:uid="{00000000-0005-0000-0000-0000DC2D0000}"/>
    <cellStyle name="Normal 15 6 3 2 7" xfId="11740" xr:uid="{00000000-0005-0000-0000-0000DD2D0000}"/>
    <cellStyle name="Normal 15 6 3 3" xfId="11741" xr:uid="{00000000-0005-0000-0000-0000DE2D0000}"/>
    <cellStyle name="Normal 15 6 3 3 2" xfId="11742" xr:uid="{00000000-0005-0000-0000-0000DF2D0000}"/>
    <cellStyle name="Normal 15 6 3 3 2 2" xfId="11743" xr:uid="{00000000-0005-0000-0000-0000E02D0000}"/>
    <cellStyle name="Normal 15 6 3 3 3" xfId="11744" xr:uid="{00000000-0005-0000-0000-0000E12D0000}"/>
    <cellStyle name="Normal 15 6 3 4" xfId="11745" xr:uid="{00000000-0005-0000-0000-0000E22D0000}"/>
    <cellStyle name="Normal 15 6 3 4 2" xfId="11746" xr:uid="{00000000-0005-0000-0000-0000E32D0000}"/>
    <cellStyle name="Normal 15 6 3 4 2 2" xfId="11747" xr:uid="{00000000-0005-0000-0000-0000E42D0000}"/>
    <cellStyle name="Normal 15 6 3 4 3" xfId="11748" xr:uid="{00000000-0005-0000-0000-0000E52D0000}"/>
    <cellStyle name="Normal 15 6 3 5" xfId="11749" xr:uid="{00000000-0005-0000-0000-0000E62D0000}"/>
    <cellStyle name="Normal 15 6 3 5 2" xfId="11750" xr:uid="{00000000-0005-0000-0000-0000E72D0000}"/>
    <cellStyle name="Normal 15 6 3 5 2 2" xfId="11751" xr:uid="{00000000-0005-0000-0000-0000E82D0000}"/>
    <cellStyle name="Normal 15 6 3 5 3" xfId="11752" xr:uid="{00000000-0005-0000-0000-0000E92D0000}"/>
    <cellStyle name="Normal 15 6 3 6" xfId="11753" xr:uid="{00000000-0005-0000-0000-0000EA2D0000}"/>
    <cellStyle name="Normal 15 6 3 6 2" xfId="11754" xr:uid="{00000000-0005-0000-0000-0000EB2D0000}"/>
    <cellStyle name="Normal 15 6 3 7" xfId="11755" xr:uid="{00000000-0005-0000-0000-0000EC2D0000}"/>
    <cellStyle name="Normal 15 6 3 7 2" xfId="11756" xr:uid="{00000000-0005-0000-0000-0000ED2D0000}"/>
    <cellStyle name="Normal 15 6 3 8" xfId="11757" xr:uid="{00000000-0005-0000-0000-0000EE2D0000}"/>
    <cellStyle name="Normal 15 6 4" xfId="11758" xr:uid="{00000000-0005-0000-0000-0000EF2D0000}"/>
    <cellStyle name="Normal 15 6 4 2" xfId="11759" xr:uid="{00000000-0005-0000-0000-0000F02D0000}"/>
    <cellStyle name="Normal 15 6 4 2 2" xfId="11760" xr:uid="{00000000-0005-0000-0000-0000F12D0000}"/>
    <cellStyle name="Normal 15 6 4 2 2 2" xfId="11761" xr:uid="{00000000-0005-0000-0000-0000F22D0000}"/>
    <cellStyle name="Normal 15 6 4 2 3" xfId="11762" xr:uid="{00000000-0005-0000-0000-0000F32D0000}"/>
    <cellStyle name="Normal 15 6 4 3" xfId="11763" xr:uid="{00000000-0005-0000-0000-0000F42D0000}"/>
    <cellStyle name="Normal 15 6 4 3 2" xfId="11764" xr:uid="{00000000-0005-0000-0000-0000F52D0000}"/>
    <cellStyle name="Normal 15 6 4 3 2 2" xfId="11765" xr:uid="{00000000-0005-0000-0000-0000F62D0000}"/>
    <cellStyle name="Normal 15 6 4 3 3" xfId="11766" xr:uid="{00000000-0005-0000-0000-0000F72D0000}"/>
    <cellStyle name="Normal 15 6 4 4" xfId="11767" xr:uid="{00000000-0005-0000-0000-0000F82D0000}"/>
    <cellStyle name="Normal 15 6 4 4 2" xfId="11768" xr:uid="{00000000-0005-0000-0000-0000F92D0000}"/>
    <cellStyle name="Normal 15 6 4 4 2 2" xfId="11769" xr:uid="{00000000-0005-0000-0000-0000FA2D0000}"/>
    <cellStyle name="Normal 15 6 4 4 3" xfId="11770" xr:uid="{00000000-0005-0000-0000-0000FB2D0000}"/>
    <cellStyle name="Normal 15 6 4 5" xfId="11771" xr:uid="{00000000-0005-0000-0000-0000FC2D0000}"/>
    <cellStyle name="Normal 15 6 4 5 2" xfId="11772" xr:uid="{00000000-0005-0000-0000-0000FD2D0000}"/>
    <cellStyle name="Normal 15 6 4 6" xfId="11773" xr:uid="{00000000-0005-0000-0000-0000FE2D0000}"/>
    <cellStyle name="Normal 15 6 4 6 2" xfId="11774" xr:uid="{00000000-0005-0000-0000-0000FF2D0000}"/>
    <cellStyle name="Normal 15 6 4 7" xfId="11775" xr:uid="{00000000-0005-0000-0000-0000002E0000}"/>
    <cellStyle name="Normal 15 6 5" xfId="11776" xr:uid="{00000000-0005-0000-0000-0000012E0000}"/>
    <cellStyle name="Normal 15 6 5 2" xfId="11777" xr:uid="{00000000-0005-0000-0000-0000022E0000}"/>
    <cellStyle name="Normal 15 6 5 2 2" xfId="11778" xr:uid="{00000000-0005-0000-0000-0000032E0000}"/>
    <cellStyle name="Normal 15 6 5 2 2 2" xfId="11779" xr:uid="{00000000-0005-0000-0000-0000042E0000}"/>
    <cellStyle name="Normal 15 6 5 2 3" xfId="11780" xr:uid="{00000000-0005-0000-0000-0000052E0000}"/>
    <cellStyle name="Normal 15 6 5 3" xfId="11781" xr:uid="{00000000-0005-0000-0000-0000062E0000}"/>
    <cellStyle name="Normal 15 6 5 3 2" xfId="11782" xr:uid="{00000000-0005-0000-0000-0000072E0000}"/>
    <cellStyle name="Normal 15 6 5 3 2 2" xfId="11783" xr:uid="{00000000-0005-0000-0000-0000082E0000}"/>
    <cellStyle name="Normal 15 6 5 3 3" xfId="11784" xr:uid="{00000000-0005-0000-0000-0000092E0000}"/>
    <cellStyle name="Normal 15 6 5 4" xfId="11785" xr:uid="{00000000-0005-0000-0000-00000A2E0000}"/>
    <cellStyle name="Normal 15 6 5 4 2" xfId="11786" xr:uid="{00000000-0005-0000-0000-00000B2E0000}"/>
    <cellStyle name="Normal 15 6 5 4 2 2" xfId="11787" xr:uid="{00000000-0005-0000-0000-00000C2E0000}"/>
    <cellStyle name="Normal 15 6 5 4 3" xfId="11788" xr:uid="{00000000-0005-0000-0000-00000D2E0000}"/>
    <cellStyle name="Normal 15 6 5 5" xfId="11789" xr:uid="{00000000-0005-0000-0000-00000E2E0000}"/>
    <cellStyle name="Normal 15 6 5 5 2" xfId="11790" xr:uid="{00000000-0005-0000-0000-00000F2E0000}"/>
    <cellStyle name="Normal 15 6 5 6" xfId="11791" xr:uid="{00000000-0005-0000-0000-0000102E0000}"/>
    <cellStyle name="Normal 15 6 5 6 2" xfId="11792" xr:uid="{00000000-0005-0000-0000-0000112E0000}"/>
    <cellStyle name="Normal 15 6 5 7" xfId="11793" xr:uid="{00000000-0005-0000-0000-0000122E0000}"/>
    <cellStyle name="Normal 15 6 6" xfId="11794" xr:uid="{00000000-0005-0000-0000-0000132E0000}"/>
    <cellStyle name="Normal 15 6 6 2" xfId="11795" xr:uid="{00000000-0005-0000-0000-0000142E0000}"/>
    <cellStyle name="Normal 15 6 6 2 2" xfId="11796" xr:uid="{00000000-0005-0000-0000-0000152E0000}"/>
    <cellStyle name="Normal 15 6 6 3" xfId="11797" xr:uid="{00000000-0005-0000-0000-0000162E0000}"/>
    <cellStyle name="Normal 15 6 7" xfId="11798" xr:uid="{00000000-0005-0000-0000-0000172E0000}"/>
    <cellStyle name="Normal 15 6 7 2" xfId="11799" xr:uid="{00000000-0005-0000-0000-0000182E0000}"/>
    <cellStyle name="Normal 15 6 7 2 2" xfId="11800" xr:uid="{00000000-0005-0000-0000-0000192E0000}"/>
    <cellStyle name="Normal 15 6 7 3" xfId="11801" xr:uid="{00000000-0005-0000-0000-00001A2E0000}"/>
    <cellStyle name="Normal 15 6 8" xfId="11802" xr:uid="{00000000-0005-0000-0000-00001B2E0000}"/>
    <cellStyle name="Normal 15 6 8 2" xfId="11803" xr:uid="{00000000-0005-0000-0000-00001C2E0000}"/>
    <cellStyle name="Normal 15 6 8 2 2" xfId="11804" xr:uid="{00000000-0005-0000-0000-00001D2E0000}"/>
    <cellStyle name="Normal 15 6 8 3" xfId="11805" xr:uid="{00000000-0005-0000-0000-00001E2E0000}"/>
    <cellStyle name="Normal 15 6 9" xfId="11806" xr:uid="{00000000-0005-0000-0000-00001F2E0000}"/>
    <cellStyle name="Normal 15 6 9 2" xfId="11807" xr:uid="{00000000-0005-0000-0000-0000202E0000}"/>
    <cellStyle name="Normal 15 7" xfId="11808" xr:uid="{00000000-0005-0000-0000-0000212E0000}"/>
    <cellStyle name="Normal 15 7 2" xfId="11809" xr:uid="{00000000-0005-0000-0000-0000222E0000}"/>
    <cellStyle name="Normal 15 7 2 2" xfId="11810" xr:uid="{00000000-0005-0000-0000-0000232E0000}"/>
    <cellStyle name="Normal 15 7 2 2 2" xfId="11811" xr:uid="{00000000-0005-0000-0000-0000242E0000}"/>
    <cellStyle name="Normal 15 7 2 2 2 2" xfId="11812" xr:uid="{00000000-0005-0000-0000-0000252E0000}"/>
    <cellStyle name="Normal 15 7 2 2 3" xfId="11813" xr:uid="{00000000-0005-0000-0000-0000262E0000}"/>
    <cellStyle name="Normal 15 7 2 3" xfId="11814" xr:uid="{00000000-0005-0000-0000-0000272E0000}"/>
    <cellStyle name="Normal 15 7 2 3 2" xfId="11815" xr:uid="{00000000-0005-0000-0000-0000282E0000}"/>
    <cellStyle name="Normal 15 7 2 3 2 2" xfId="11816" xr:uid="{00000000-0005-0000-0000-0000292E0000}"/>
    <cellStyle name="Normal 15 7 2 3 3" xfId="11817" xr:uid="{00000000-0005-0000-0000-00002A2E0000}"/>
    <cellStyle name="Normal 15 7 2 4" xfId="11818" xr:uid="{00000000-0005-0000-0000-00002B2E0000}"/>
    <cellStyle name="Normal 15 7 2 4 2" xfId="11819" xr:uid="{00000000-0005-0000-0000-00002C2E0000}"/>
    <cellStyle name="Normal 15 7 2 4 2 2" xfId="11820" xr:uid="{00000000-0005-0000-0000-00002D2E0000}"/>
    <cellStyle name="Normal 15 7 2 4 3" xfId="11821" xr:uid="{00000000-0005-0000-0000-00002E2E0000}"/>
    <cellStyle name="Normal 15 7 2 5" xfId="11822" xr:uid="{00000000-0005-0000-0000-00002F2E0000}"/>
    <cellStyle name="Normal 15 7 2 5 2" xfId="11823" xr:uid="{00000000-0005-0000-0000-0000302E0000}"/>
    <cellStyle name="Normal 15 7 2 6" xfId="11824" xr:uid="{00000000-0005-0000-0000-0000312E0000}"/>
    <cellStyle name="Normal 15 7 2 6 2" xfId="11825" xr:uid="{00000000-0005-0000-0000-0000322E0000}"/>
    <cellStyle name="Normal 15 7 2 7" xfId="11826" xr:uid="{00000000-0005-0000-0000-0000332E0000}"/>
    <cellStyle name="Normal 15 7 3" xfId="11827" xr:uid="{00000000-0005-0000-0000-0000342E0000}"/>
    <cellStyle name="Normal 15 7 3 2" xfId="11828" xr:uid="{00000000-0005-0000-0000-0000352E0000}"/>
    <cellStyle name="Normal 15 7 3 2 2" xfId="11829" xr:uid="{00000000-0005-0000-0000-0000362E0000}"/>
    <cellStyle name="Normal 15 7 3 2 2 2" xfId="11830" xr:uid="{00000000-0005-0000-0000-0000372E0000}"/>
    <cellStyle name="Normal 15 7 3 2 3" xfId="11831" xr:uid="{00000000-0005-0000-0000-0000382E0000}"/>
    <cellStyle name="Normal 15 7 3 3" xfId="11832" xr:uid="{00000000-0005-0000-0000-0000392E0000}"/>
    <cellStyle name="Normal 15 7 3 3 2" xfId="11833" xr:uid="{00000000-0005-0000-0000-00003A2E0000}"/>
    <cellStyle name="Normal 15 7 3 3 2 2" xfId="11834" xr:uid="{00000000-0005-0000-0000-00003B2E0000}"/>
    <cellStyle name="Normal 15 7 3 3 3" xfId="11835" xr:uid="{00000000-0005-0000-0000-00003C2E0000}"/>
    <cellStyle name="Normal 15 7 3 4" xfId="11836" xr:uid="{00000000-0005-0000-0000-00003D2E0000}"/>
    <cellStyle name="Normal 15 7 3 4 2" xfId="11837" xr:uid="{00000000-0005-0000-0000-00003E2E0000}"/>
    <cellStyle name="Normal 15 7 3 4 2 2" xfId="11838" xr:uid="{00000000-0005-0000-0000-00003F2E0000}"/>
    <cellStyle name="Normal 15 7 3 4 3" xfId="11839" xr:uid="{00000000-0005-0000-0000-0000402E0000}"/>
    <cellStyle name="Normal 15 7 3 5" xfId="11840" xr:uid="{00000000-0005-0000-0000-0000412E0000}"/>
    <cellStyle name="Normal 15 7 3 5 2" xfId="11841" xr:uid="{00000000-0005-0000-0000-0000422E0000}"/>
    <cellStyle name="Normal 15 7 3 6" xfId="11842" xr:uid="{00000000-0005-0000-0000-0000432E0000}"/>
    <cellStyle name="Normal 15 7 3 6 2" xfId="11843" xr:uid="{00000000-0005-0000-0000-0000442E0000}"/>
    <cellStyle name="Normal 15 7 3 7" xfId="11844" xr:uid="{00000000-0005-0000-0000-0000452E0000}"/>
    <cellStyle name="Normal 15 7 4" xfId="11845" xr:uid="{00000000-0005-0000-0000-0000462E0000}"/>
    <cellStyle name="Normal 15 7 4 2" xfId="11846" xr:uid="{00000000-0005-0000-0000-0000472E0000}"/>
    <cellStyle name="Normal 15 7 4 2 2" xfId="11847" xr:uid="{00000000-0005-0000-0000-0000482E0000}"/>
    <cellStyle name="Normal 15 7 4 3" xfId="11848" xr:uid="{00000000-0005-0000-0000-0000492E0000}"/>
    <cellStyle name="Normal 15 7 5" xfId="11849" xr:uid="{00000000-0005-0000-0000-00004A2E0000}"/>
    <cellStyle name="Normal 15 7 5 2" xfId="11850" xr:uid="{00000000-0005-0000-0000-00004B2E0000}"/>
    <cellStyle name="Normal 15 7 5 2 2" xfId="11851" xr:uid="{00000000-0005-0000-0000-00004C2E0000}"/>
    <cellStyle name="Normal 15 7 5 3" xfId="11852" xr:uid="{00000000-0005-0000-0000-00004D2E0000}"/>
    <cellStyle name="Normal 15 7 6" xfId="11853" xr:uid="{00000000-0005-0000-0000-00004E2E0000}"/>
    <cellStyle name="Normal 15 7 6 2" xfId="11854" xr:uid="{00000000-0005-0000-0000-00004F2E0000}"/>
    <cellStyle name="Normal 15 7 6 2 2" xfId="11855" xr:uid="{00000000-0005-0000-0000-0000502E0000}"/>
    <cellStyle name="Normal 15 7 6 3" xfId="11856" xr:uid="{00000000-0005-0000-0000-0000512E0000}"/>
    <cellStyle name="Normal 15 7 7" xfId="11857" xr:uid="{00000000-0005-0000-0000-0000522E0000}"/>
    <cellStyle name="Normal 15 7 7 2" xfId="11858" xr:uid="{00000000-0005-0000-0000-0000532E0000}"/>
    <cellStyle name="Normal 15 7 8" xfId="11859" xr:uid="{00000000-0005-0000-0000-0000542E0000}"/>
    <cellStyle name="Normal 15 7 8 2" xfId="11860" xr:uid="{00000000-0005-0000-0000-0000552E0000}"/>
    <cellStyle name="Normal 15 7 9" xfId="11861" xr:uid="{00000000-0005-0000-0000-0000562E0000}"/>
    <cellStyle name="Normal 15 8" xfId="11862" xr:uid="{00000000-0005-0000-0000-0000572E0000}"/>
    <cellStyle name="Normal 15 8 2" xfId="11863" xr:uid="{00000000-0005-0000-0000-0000582E0000}"/>
    <cellStyle name="Normal 15 8 2 2" xfId="11864" xr:uid="{00000000-0005-0000-0000-0000592E0000}"/>
    <cellStyle name="Normal 15 8 2 2 2" xfId="11865" xr:uid="{00000000-0005-0000-0000-00005A2E0000}"/>
    <cellStyle name="Normal 15 8 2 2 2 2" xfId="11866" xr:uid="{00000000-0005-0000-0000-00005B2E0000}"/>
    <cellStyle name="Normal 15 8 2 2 3" xfId="11867" xr:uid="{00000000-0005-0000-0000-00005C2E0000}"/>
    <cellStyle name="Normal 15 8 2 3" xfId="11868" xr:uid="{00000000-0005-0000-0000-00005D2E0000}"/>
    <cellStyle name="Normal 15 8 2 3 2" xfId="11869" xr:uid="{00000000-0005-0000-0000-00005E2E0000}"/>
    <cellStyle name="Normal 15 8 2 3 2 2" xfId="11870" xr:uid="{00000000-0005-0000-0000-00005F2E0000}"/>
    <cellStyle name="Normal 15 8 2 3 3" xfId="11871" xr:uid="{00000000-0005-0000-0000-0000602E0000}"/>
    <cellStyle name="Normal 15 8 2 4" xfId="11872" xr:uid="{00000000-0005-0000-0000-0000612E0000}"/>
    <cellStyle name="Normal 15 8 2 4 2" xfId="11873" xr:uid="{00000000-0005-0000-0000-0000622E0000}"/>
    <cellStyle name="Normal 15 8 2 4 2 2" xfId="11874" xr:uid="{00000000-0005-0000-0000-0000632E0000}"/>
    <cellStyle name="Normal 15 8 2 4 3" xfId="11875" xr:uid="{00000000-0005-0000-0000-0000642E0000}"/>
    <cellStyle name="Normal 15 8 2 5" xfId="11876" xr:uid="{00000000-0005-0000-0000-0000652E0000}"/>
    <cellStyle name="Normal 15 8 2 5 2" xfId="11877" xr:uid="{00000000-0005-0000-0000-0000662E0000}"/>
    <cellStyle name="Normal 15 8 2 6" xfId="11878" xr:uid="{00000000-0005-0000-0000-0000672E0000}"/>
    <cellStyle name="Normal 15 8 2 6 2" xfId="11879" xr:uid="{00000000-0005-0000-0000-0000682E0000}"/>
    <cellStyle name="Normal 15 8 2 7" xfId="11880" xr:uid="{00000000-0005-0000-0000-0000692E0000}"/>
    <cellStyle name="Normal 15 8 3" xfId="11881" xr:uid="{00000000-0005-0000-0000-00006A2E0000}"/>
    <cellStyle name="Normal 15 8 3 2" xfId="11882" xr:uid="{00000000-0005-0000-0000-00006B2E0000}"/>
    <cellStyle name="Normal 15 8 3 2 2" xfId="11883" xr:uid="{00000000-0005-0000-0000-00006C2E0000}"/>
    <cellStyle name="Normal 15 8 3 2 2 2" xfId="11884" xr:uid="{00000000-0005-0000-0000-00006D2E0000}"/>
    <cellStyle name="Normal 15 8 3 2 3" xfId="11885" xr:uid="{00000000-0005-0000-0000-00006E2E0000}"/>
    <cellStyle name="Normal 15 8 3 3" xfId="11886" xr:uid="{00000000-0005-0000-0000-00006F2E0000}"/>
    <cellStyle name="Normal 15 8 3 3 2" xfId="11887" xr:uid="{00000000-0005-0000-0000-0000702E0000}"/>
    <cellStyle name="Normal 15 8 3 3 2 2" xfId="11888" xr:uid="{00000000-0005-0000-0000-0000712E0000}"/>
    <cellStyle name="Normal 15 8 3 3 3" xfId="11889" xr:uid="{00000000-0005-0000-0000-0000722E0000}"/>
    <cellStyle name="Normal 15 8 3 4" xfId="11890" xr:uid="{00000000-0005-0000-0000-0000732E0000}"/>
    <cellStyle name="Normal 15 8 3 4 2" xfId="11891" xr:uid="{00000000-0005-0000-0000-0000742E0000}"/>
    <cellStyle name="Normal 15 8 3 4 2 2" xfId="11892" xr:uid="{00000000-0005-0000-0000-0000752E0000}"/>
    <cellStyle name="Normal 15 8 3 4 3" xfId="11893" xr:uid="{00000000-0005-0000-0000-0000762E0000}"/>
    <cellStyle name="Normal 15 8 3 5" xfId="11894" xr:uid="{00000000-0005-0000-0000-0000772E0000}"/>
    <cellStyle name="Normal 15 8 3 5 2" xfId="11895" xr:uid="{00000000-0005-0000-0000-0000782E0000}"/>
    <cellStyle name="Normal 15 8 3 6" xfId="11896" xr:uid="{00000000-0005-0000-0000-0000792E0000}"/>
    <cellStyle name="Normal 15 8 3 6 2" xfId="11897" xr:uid="{00000000-0005-0000-0000-00007A2E0000}"/>
    <cellStyle name="Normal 15 8 3 7" xfId="11898" xr:uid="{00000000-0005-0000-0000-00007B2E0000}"/>
    <cellStyle name="Normal 15 8 4" xfId="11899" xr:uid="{00000000-0005-0000-0000-00007C2E0000}"/>
    <cellStyle name="Normal 15 8 4 2" xfId="11900" xr:uid="{00000000-0005-0000-0000-00007D2E0000}"/>
    <cellStyle name="Normal 15 8 4 2 2" xfId="11901" xr:uid="{00000000-0005-0000-0000-00007E2E0000}"/>
    <cellStyle name="Normal 15 8 4 3" xfId="11902" xr:uid="{00000000-0005-0000-0000-00007F2E0000}"/>
    <cellStyle name="Normal 15 8 5" xfId="11903" xr:uid="{00000000-0005-0000-0000-0000802E0000}"/>
    <cellStyle name="Normal 15 8 5 2" xfId="11904" xr:uid="{00000000-0005-0000-0000-0000812E0000}"/>
    <cellStyle name="Normal 15 8 5 2 2" xfId="11905" xr:uid="{00000000-0005-0000-0000-0000822E0000}"/>
    <cellStyle name="Normal 15 8 5 3" xfId="11906" xr:uid="{00000000-0005-0000-0000-0000832E0000}"/>
    <cellStyle name="Normal 15 8 6" xfId="11907" xr:uid="{00000000-0005-0000-0000-0000842E0000}"/>
    <cellStyle name="Normal 15 8 6 2" xfId="11908" xr:uid="{00000000-0005-0000-0000-0000852E0000}"/>
    <cellStyle name="Normal 15 8 6 2 2" xfId="11909" xr:uid="{00000000-0005-0000-0000-0000862E0000}"/>
    <cellStyle name="Normal 15 8 6 3" xfId="11910" xr:uid="{00000000-0005-0000-0000-0000872E0000}"/>
    <cellStyle name="Normal 15 8 7" xfId="11911" xr:uid="{00000000-0005-0000-0000-0000882E0000}"/>
    <cellStyle name="Normal 15 8 7 2" xfId="11912" xr:uid="{00000000-0005-0000-0000-0000892E0000}"/>
    <cellStyle name="Normal 15 8 8" xfId="11913" xr:uid="{00000000-0005-0000-0000-00008A2E0000}"/>
    <cellStyle name="Normal 15 8 8 2" xfId="11914" xr:uid="{00000000-0005-0000-0000-00008B2E0000}"/>
    <cellStyle name="Normal 15 8 9" xfId="11915" xr:uid="{00000000-0005-0000-0000-00008C2E0000}"/>
    <cellStyle name="Normal 15 9" xfId="11916" xr:uid="{00000000-0005-0000-0000-00008D2E0000}"/>
    <cellStyle name="Normal 15 9 2" xfId="11917" xr:uid="{00000000-0005-0000-0000-00008E2E0000}"/>
    <cellStyle name="Normal 15 9 2 2" xfId="11918" xr:uid="{00000000-0005-0000-0000-00008F2E0000}"/>
    <cellStyle name="Normal 15 9 2 2 2" xfId="11919" xr:uid="{00000000-0005-0000-0000-0000902E0000}"/>
    <cellStyle name="Normal 15 9 2 3" xfId="11920" xr:uid="{00000000-0005-0000-0000-0000912E0000}"/>
    <cellStyle name="Normal 15 9 3" xfId="11921" xr:uid="{00000000-0005-0000-0000-0000922E0000}"/>
    <cellStyle name="Normal 15 9 3 2" xfId="11922" xr:uid="{00000000-0005-0000-0000-0000932E0000}"/>
    <cellStyle name="Normal 15 9 3 2 2" xfId="11923" xr:uid="{00000000-0005-0000-0000-0000942E0000}"/>
    <cellStyle name="Normal 15 9 3 3" xfId="11924" xr:uid="{00000000-0005-0000-0000-0000952E0000}"/>
    <cellStyle name="Normal 15 9 4" xfId="11925" xr:uid="{00000000-0005-0000-0000-0000962E0000}"/>
    <cellStyle name="Normal 15 9 4 2" xfId="11926" xr:uid="{00000000-0005-0000-0000-0000972E0000}"/>
    <cellStyle name="Normal 15 9 4 2 2" xfId="11927" xr:uid="{00000000-0005-0000-0000-0000982E0000}"/>
    <cellStyle name="Normal 15 9 4 3" xfId="11928" xr:uid="{00000000-0005-0000-0000-0000992E0000}"/>
    <cellStyle name="Normal 15 9 5" xfId="11929" xr:uid="{00000000-0005-0000-0000-00009A2E0000}"/>
    <cellStyle name="Normal 15 9 5 2" xfId="11930" xr:uid="{00000000-0005-0000-0000-00009B2E0000}"/>
    <cellStyle name="Normal 15 9 6" xfId="11931" xr:uid="{00000000-0005-0000-0000-00009C2E0000}"/>
    <cellStyle name="Normal 15 9 6 2" xfId="11932" xr:uid="{00000000-0005-0000-0000-00009D2E0000}"/>
    <cellStyle name="Normal 15 9 7" xfId="11933" xr:uid="{00000000-0005-0000-0000-00009E2E0000}"/>
    <cellStyle name="Normal 15_Confidential Information" xfId="11934" xr:uid="{00000000-0005-0000-0000-00009F2E0000}"/>
    <cellStyle name="Normal 16" xfId="11935" xr:uid="{00000000-0005-0000-0000-0000A02E0000}"/>
    <cellStyle name="Normal 17" xfId="11936" xr:uid="{00000000-0005-0000-0000-0000A12E0000}"/>
    <cellStyle name="Normal 18" xfId="11937" xr:uid="{00000000-0005-0000-0000-0000A22E0000}"/>
    <cellStyle name="Normal 18 2" xfId="11938" xr:uid="{00000000-0005-0000-0000-0000A32E0000}"/>
    <cellStyle name="Normal 18 2 10" xfId="11939" xr:uid="{00000000-0005-0000-0000-0000A42E0000}"/>
    <cellStyle name="Normal 18 2 10 2" xfId="11940" xr:uid="{00000000-0005-0000-0000-0000A52E0000}"/>
    <cellStyle name="Normal 18 2 10 2 2" xfId="11941" xr:uid="{00000000-0005-0000-0000-0000A62E0000}"/>
    <cellStyle name="Normal 18 2 10 3" xfId="11942" xr:uid="{00000000-0005-0000-0000-0000A72E0000}"/>
    <cellStyle name="Normal 18 2 11" xfId="11943" xr:uid="{00000000-0005-0000-0000-0000A82E0000}"/>
    <cellStyle name="Normal 18 2 11 2" xfId="11944" xr:uid="{00000000-0005-0000-0000-0000A92E0000}"/>
    <cellStyle name="Normal 18 2 11 2 2" xfId="11945" xr:uid="{00000000-0005-0000-0000-0000AA2E0000}"/>
    <cellStyle name="Normal 18 2 11 3" xfId="11946" xr:uid="{00000000-0005-0000-0000-0000AB2E0000}"/>
    <cellStyle name="Normal 18 2 12" xfId="11947" xr:uid="{00000000-0005-0000-0000-0000AC2E0000}"/>
    <cellStyle name="Normal 18 2 12 2" xfId="11948" xr:uid="{00000000-0005-0000-0000-0000AD2E0000}"/>
    <cellStyle name="Normal 18 2 12 2 2" xfId="11949" xr:uid="{00000000-0005-0000-0000-0000AE2E0000}"/>
    <cellStyle name="Normal 18 2 12 3" xfId="11950" xr:uid="{00000000-0005-0000-0000-0000AF2E0000}"/>
    <cellStyle name="Normal 18 2 13" xfId="11951" xr:uid="{00000000-0005-0000-0000-0000B02E0000}"/>
    <cellStyle name="Normal 18 2 13 2" xfId="11952" xr:uid="{00000000-0005-0000-0000-0000B12E0000}"/>
    <cellStyle name="Normal 18 2 14" xfId="11953" xr:uid="{00000000-0005-0000-0000-0000B22E0000}"/>
    <cellStyle name="Normal 18 2 14 2" xfId="11954" xr:uid="{00000000-0005-0000-0000-0000B32E0000}"/>
    <cellStyle name="Normal 18 2 15" xfId="11955" xr:uid="{00000000-0005-0000-0000-0000B42E0000}"/>
    <cellStyle name="Normal 18 2 2" xfId="11956" xr:uid="{00000000-0005-0000-0000-0000B52E0000}"/>
    <cellStyle name="Normal 18 2 2 10" xfId="11957" xr:uid="{00000000-0005-0000-0000-0000B62E0000}"/>
    <cellStyle name="Normal 18 2 2 10 2" xfId="11958" xr:uid="{00000000-0005-0000-0000-0000B72E0000}"/>
    <cellStyle name="Normal 18 2 2 10 2 2" xfId="11959" xr:uid="{00000000-0005-0000-0000-0000B82E0000}"/>
    <cellStyle name="Normal 18 2 2 10 3" xfId="11960" xr:uid="{00000000-0005-0000-0000-0000B92E0000}"/>
    <cellStyle name="Normal 18 2 2 11" xfId="11961" xr:uid="{00000000-0005-0000-0000-0000BA2E0000}"/>
    <cellStyle name="Normal 18 2 2 11 2" xfId="11962" xr:uid="{00000000-0005-0000-0000-0000BB2E0000}"/>
    <cellStyle name="Normal 18 2 2 12" xfId="11963" xr:uid="{00000000-0005-0000-0000-0000BC2E0000}"/>
    <cellStyle name="Normal 18 2 2 12 2" xfId="11964" xr:uid="{00000000-0005-0000-0000-0000BD2E0000}"/>
    <cellStyle name="Normal 18 2 2 13" xfId="11965" xr:uid="{00000000-0005-0000-0000-0000BE2E0000}"/>
    <cellStyle name="Normal 18 2 2 2" xfId="11966" xr:uid="{00000000-0005-0000-0000-0000BF2E0000}"/>
    <cellStyle name="Normal 18 2 2 2 10" xfId="11967" xr:uid="{00000000-0005-0000-0000-0000C02E0000}"/>
    <cellStyle name="Normal 18 2 2 2 10 2" xfId="11968" xr:uid="{00000000-0005-0000-0000-0000C12E0000}"/>
    <cellStyle name="Normal 18 2 2 2 11" xfId="11969" xr:uid="{00000000-0005-0000-0000-0000C22E0000}"/>
    <cellStyle name="Normal 18 2 2 2 2" xfId="11970" xr:uid="{00000000-0005-0000-0000-0000C32E0000}"/>
    <cellStyle name="Normal 18 2 2 2 2 2" xfId="11971" xr:uid="{00000000-0005-0000-0000-0000C42E0000}"/>
    <cellStyle name="Normal 18 2 2 2 2 2 2" xfId="11972" xr:uid="{00000000-0005-0000-0000-0000C52E0000}"/>
    <cellStyle name="Normal 18 2 2 2 2 2 2 2" xfId="11973" xr:uid="{00000000-0005-0000-0000-0000C62E0000}"/>
    <cellStyle name="Normal 18 2 2 2 2 2 2 2 2" xfId="11974" xr:uid="{00000000-0005-0000-0000-0000C72E0000}"/>
    <cellStyle name="Normal 18 2 2 2 2 2 2 3" xfId="11975" xr:uid="{00000000-0005-0000-0000-0000C82E0000}"/>
    <cellStyle name="Normal 18 2 2 2 2 2 3" xfId="11976" xr:uid="{00000000-0005-0000-0000-0000C92E0000}"/>
    <cellStyle name="Normal 18 2 2 2 2 2 3 2" xfId="11977" xr:uid="{00000000-0005-0000-0000-0000CA2E0000}"/>
    <cellStyle name="Normal 18 2 2 2 2 2 3 2 2" xfId="11978" xr:uid="{00000000-0005-0000-0000-0000CB2E0000}"/>
    <cellStyle name="Normal 18 2 2 2 2 2 3 3" xfId="11979" xr:uid="{00000000-0005-0000-0000-0000CC2E0000}"/>
    <cellStyle name="Normal 18 2 2 2 2 2 4" xfId="11980" xr:uid="{00000000-0005-0000-0000-0000CD2E0000}"/>
    <cellStyle name="Normal 18 2 2 2 2 2 4 2" xfId="11981" xr:uid="{00000000-0005-0000-0000-0000CE2E0000}"/>
    <cellStyle name="Normal 18 2 2 2 2 2 4 2 2" xfId="11982" xr:uid="{00000000-0005-0000-0000-0000CF2E0000}"/>
    <cellStyle name="Normal 18 2 2 2 2 2 4 3" xfId="11983" xr:uid="{00000000-0005-0000-0000-0000D02E0000}"/>
    <cellStyle name="Normal 18 2 2 2 2 2 5" xfId="11984" xr:uid="{00000000-0005-0000-0000-0000D12E0000}"/>
    <cellStyle name="Normal 18 2 2 2 2 2 5 2" xfId="11985" xr:uid="{00000000-0005-0000-0000-0000D22E0000}"/>
    <cellStyle name="Normal 18 2 2 2 2 2 6" xfId="11986" xr:uid="{00000000-0005-0000-0000-0000D32E0000}"/>
    <cellStyle name="Normal 18 2 2 2 2 2 6 2" xfId="11987" xr:uid="{00000000-0005-0000-0000-0000D42E0000}"/>
    <cellStyle name="Normal 18 2 2 2 2 2 7" xfId="11988" xr:uid="{00000000-0005-0000-0000-0000D52E0000}"/>
    <cellStyle name="Normal 18 2 2 2 2 3" xfId="11989" xr:uid="{00000000-0005-0000-0000-0000D62E0000}"/>
    <cellStyle name="Normal 18 2 2 2 2 3 2" xfId="11990" xr:uid="{00000000-0005-0000-0000-0000D72E0000}"/>
    <cellStyle name="Normal 18 2 2 2 2 3 2 2" xfId="11991" xr:uid="{00000000-0005-0000-0000-0000D82E0000}"/>
    <cellStyle name="Normal 18 2 2 2 2 3 2 2 2" xfId="11992" xr:uid="{00000000-0005-0000-0000-0000D92E0000}"/>
    <cellStyle name="Normal 18 2 2 2 2 3 2 3" xfId="11993" xr:uid="{00000000-0005-0000-0000-0000DA2E0000}"/>
    <cellStyle name="Normal 18 2 2 2 2 3 3" xfId="11994" xr:uid="{00000000-0005-0000-0000-0000DB2E0000}"/>
    <cellStyle name="Normal 18 2 2 2 2 3 3 2" xfId="11995" xr:uid="{00000000-0005-0000-0000-0000DC2E0000}"/>
    <cellStyle name="Normal 18 2 2 2 2 3 3 2 2" xfId="11996" xr:uid="{00000000-0005-0000-0000-0000DD2E0000}"/>
    <cellStyle name="Normal 18 2 2 2 2 3 3 3" xfId="11997" xr:uid="{00000000-0005-0000-0000-0000DE2E0000}"/>
    <cellStyle name="Normal 18 2 2 2 2 3 4" xfId="11998" xr:uid="{00000000-0005-0000-0000-0000DF2E0000}"/>
    <cellStyle name="Normal 18 2 2 2 2 3 4 2" xfId="11999" xr:uid="{00000000-0005-0000-0000-0000E02E0000}"/>
    <cellStyle name="Normal 18 2 2 2 2 3 4 2 2" xfId="12000" xr:uid="{00000000-0005-0000-0000-0000E12E0000}"/>
    <cellStyle name="Normal 18 2 2 2 2 3 4 3" xfId="12001" xr:uid="{00000000-0005-0000-0000-0000E22E0000}"/>
    <cellStyle name="Normal 18 2 2 2 2 3 5" xfId="12002" xr:uid="{00000000-0005-0000-0000-0000E32E0000}"/>
    <cellStyle name="Normal 18 2 2 2 2 3 5 2" xfId="12003" xr:uid="{00000000-0005-0000-0000-0000E42E0000}"/>
    <cellStyle name="Normal 18 2 2 2 2 3 6" xfId="12004" xr:uid="{00000000-0005-0000-0000-0000E52E0000}"/>
    <cellStyle name="Normal 18 2 2 2 2 3 6 2" xfId="12005" xr:uid="{00000000-0005-0000-0000-0000E62E0000}"/>
    <cellStyle name="Normal 18 2 2 2 2 3 7" xfId="12006" xr:uid="{00000000-0005-0000-0000-0000E72E0000}"/>
    <cellStyle name="Normal 18 2 2 2 2 4" xfId="12007" xr:uid="{00000000-0005-0000-0000-0000E82E0000}"/>
    <cellStyle name="Normal 18 2 2 2 2 4 2" xfId="12008" xr:uid="{00000000-0005-0000-0000-0000E92E0000}"/>
    <cellStyle name="Normal 18 2 2 2 2 4 2 2" xfId="12009" xr:uid="{00000000-0005-0000-0000-0000EA2E0000}"/>
    <cellStyle name="Normal 18 2 2 2 2 4 3" xfId="12010" xr:uid="{00000000-0005-0000-0000-0000EB2E0000}"/>
    <cellStyle name="Normal 18 2 2 2 2 5" xfId="12011" xr:uid="{00000000-0005-0000-0000-0000EC2E0000}"/>
    <cellStyle name="Normal 18 2 2 2 2 5 2" xfId="12012" xr:uid="{00000000-0005-0000-0000-0000ED2E0000}"/>
    <cellStyle name="Normal 18 2 2 2 2 5 2 2" xfId="12013" xr:uid="{00000000-0005-0000-0000-0000EE2E0000}"/>
    <cellStyle name="Normal 18 2 2 2 2 5 3" xfId="12014" xr:uid="{00000000-0005-0000-0000-0000EF2E0000}"/>
    <cellStyle name="Normal 18 2 2 2 2 6" xfId="12015" xr:uid="{00000000-0005-0000-0000-0000F02E0000}"/>
    <cellStyle name="Normal 18 2 2 2 2 6 2" xfId="12016" xr:uid="{00000000-0005-0000-0000-0000F12E0000}"/>
    <cellStyle name="Normal 18 2 2 2 2 6 2 2" xfId="12017" xr:uid="{00000000-0005-0000-0000-0000F22E0000}"/>
    <cellStyle name="Normal 18 2 2 2 2 6 3" xfId="12018" xr:uid="{00000000-0005-0000-0000-0000F32E0000}"/>
    <cellStyle name="Normal 18 2 2 2 2 7" xfId="12019" xr:uid="{00000000-0005-0000-0000-0000F42E0000}"/>
    <cellStyle name="Normal 18 2 2 2 2 7 2" xfId="12020" xr:uid="{00000000-0005-0000-0000-0000F52E0000}"/>
    <cellStyle name="Normal 18 2 2 2 2 8" xfId="12021" xr:uid="{00000000-0005-0000-0000-0000F62E0000}"/>
    <cellStyle name="Normal 18 2 2 2 2 8 2" xfId="12022" xr:uid="{00000000-0005-0000-0000-0000F72E0000}"/>
    <cellStyle name="Normal 18 2 2 2 2 9" xfId="12023" xr:uid="{00000000-0005-0000-0000-0000F82E0000}"/>
    <cellStyle name="Normal 18 2 2 2 3" xfId="12024" xr:uid="{00000000-0005-0000-0000-0000F92E0000}"/>
    <cellStyle name="Normal 18 2 2 2 3 2" xfId="12025" xr:uid="{00000000-0005-0000-0000-0000FA2E0000}"/>
    <cellStyle name="Normal 18 2 2 2 3 2 2" xfId="12026" xr:uid="{00000000-0005-0000-0000-0000FB2E0000}"/>
    <cellStyle name="Normal 18 2 2 2 3 2 2 2" xfId="12027" xr:uid="{00000000-0005-0000-0000-0000FC2E0000}"/>
    <cellStyle name="Normal 18 2 2 2 3 2 2 2 2" xfId="12028" xr:uid="{00000000-0005-0000-0000-0000FD2E0000}"/>
    <cellStyle name="Normal 18 2 2 2 3 2 2 3" xfId="12029" xr:uid="{00000000-0005-0000-0000-0000FE2E0000}"/>
    <cellStyle name="Normal 18 2 2 2 3 2 3" xfId="12030" xr:uid="{00000000-0005-0000-0000-0000FF2E0000}"/>
    <cellStyle name="Normal 18 2 2 2 3 2 3 2" xfId="12031" xr:uid="{00000000-0005-0000-0000-0000002F0000}"/>
    <cellStyle name="Normal 18 2 2 2 3 2 3 2 2" xfId="12032" xr:uid="{00000000-0005-0000-0000-0000012F0000}"/>
    <cellStyle name="Normal 18 2 2 2 3 2 3 3" xfId="12033" xr:uid="{00000000-0005-0000-0000-0000022F0000}"/>
    <cellStyle name="Normal 18 2 2 2 3 2 4" xfId="12034" xr:uid="{00000000-0005-0000-0000-0000032F0000}"/>
    <cellStyle name="Normal 18 2 2 2 3 2 4 2" xfId="12035" xr:uid="{00000000-0005-0000-0000-0000042F0000}"/>
    <cellStyle name="Normal 18 2 2 2 3 2 4 2 2" xfId="12036" xr:uid="{00000000-0005-0000-0000-0000052F0000}"/>
    <cellStyle name="Normal 18 2 2 2 3 2 4 3" xfId="12037" xr:uid="{00000000-0005-0000-0000-0000062F0000}"/>
    <cellStyle name="Normal 18 2 2 2 3 2 5" xfId="12038" xr:uid="{00000000-0005-0000-0000-0000072F0000}"/>
    <cellStyle name="Normal 18 2 2 2 3 2 5 2" xfId="12039" xr:uid="{00000000-0005-0000-0000-0000082F0000}"/>
    <cellStyle name="Normal 18 2 2 2 3 2 6" xfId="12040" xr:uid="{00000000-0005-0000-0000-0000092F0000}"/>
    <cellStyle name="Normal 18 2 2 2 3 2 6 2" xfId="12041" xr:uid="{00000000-0005-0000-0000-00000A2F0000}"/>
    <cellStyle name="Normal 18 2 2 2 3 2 7" xfId="12042" xr:uid="{00000000-0005-0000-0000-00000B2F0000}"/>
    <cellStyle name="Normal 18 2 2 2 3 3" xfId="12043" xr:uid="{00000000-0005-0000-0000-00000C2F0000}"/>
    <cellStyle name="Normal 18 2 2 2 3 3 2" xfId="12044" xr:uid="{00000000-0005-0000-0000-00000D2F0000}"/>
    <cellStyle name="Normal 18 2 2 2 3 3 2 2" xfId="12045" xr:uid="{00000000-0005-0000-0000-00000E2F0000}"/>
    <cellStyle name="Normal 18 2 2 2 3 3 3" xfId="12046" xr:uid="{00000000-0005-0000-0000-00000F2F0000}"/>
    <cellStyle name="Normal 18 2 2 2 3 4" xfId="12047" xr:uid="{00000000-0005-0000-0000-0000102F0000}"/>
    <cellStyle name="Normal 18 2 2 2 3 4 2" xfId="12048" xr:uid="{00000000-0005-0000-0000-0000112F0000}"/>
    <cellStyle name="Normal 18 2 2 2 3 4 2 2" xfId="12049" xr:uid="{00000000-0005-0000-0000-0000122F0000}"/>
    <cellStyle name="Normal 18 2 2 2 3 4 3" xfId="12050" xr:uid="{00000000-0005-0000-0000-0000132F0000}"/>
    <cellStyle name="Normal 18 2 2 2 3 5" xfId="12051" xr:uid="{00000000-0005-0000-0000-0000142F0000}"/>
    <cellStyle name="Normal 18 2 2 2 3 5 2" xfId="12052" xr:uid="{00000000-0005-0000-0000-0000152F0000}"/>
    <cellStyle name="Normal 18 2 2 2 3 5 2 2" xfId="12053" xr:uid="{00000000-0005-0000-0000-0000162F0000}"/>
    <cellStyle name="Normal 18 2 2 2 3 5 3" xfId="12054" xr:uid="{00000000-0005-0000-0000-0000172F0000}"/>
    <cellStyle name="Normal 18 2 2 2 3 6" xfId="12055" xr:uid="{00000000-0005-0000-0000-0000182F0000}"/>
    <cellStyle name="Normal 18 2 2 2 3 6 2" xfId="12056" xr:uid="{00000000-0005-0000-0000-0000192F0000}"/>
    <cellStyle name="Normal 18 2 2 2 3 7" xfId="12057" xr:uid="{00000000-0005-0000-0000-00001A2F0000}"/>
    <cellStyle name="Normal 18 2 2 2 3 7 2" xfId="12058" xr:uid="{00000000-0005-0000-0000-00001B2F0000}"/>
    <cellStyle name="Normal 18 2 2 2 3 8" xfId="12059" xr:uid="{00000000-0005-0000-0000-00001C2F0000}"/>
    <cellStyle name="Normal 18 2 2 2 4" xfId="12060" xr:uid="{00000000-0005-0000-0000-00001D2F0000}"/>
    <cellStyle name="Normal 18 2 2 2 4 2" xfId="12061" xr:uid="{00000000-0005-0000-0000-00001E2F0000}"/>
    <cellStyle name="Normal 18 2 2 2 4 2 2" xfId="12062" xr:uid="{00000000-0005-0000-0000-00001F2F0000}"/>
    <cellStyle name="Normal 18 2 2 2 4 2 2 2" xfId="12063" xr:uid="{00000000-0005-0000-0000-0000202F0000}"/>
    <cellStyle name="Normal 18 2 2 2 4 2 3" xfId="12064" xr:uid="{00000000-0005-0000-0000-0000212F0000}"/>
    <cellStyle name="Normal 18 2 2 2 4 3" xfId="12065" xr:uid="{00000000-0005-0000-0000-0000222F0000}"/>
    <cellStyle name="Normal 18 2 2 2 4 3 2" xfId="12066" xr:uid="{00000000-0005-0000-0000-0000232F0000}"/>
    <cellStyle name="Normal 18 2 2 2 4 3 2 2" xfId="12067" xr:uid="{00000000-0005-0000-0000-0000242F0000}"/>
    <cellStyle name="Normal 18 2 2 2 4 3 3" xfId="12068" xr:uid="{00000000-0005-0000-0000-0000252F0000}"/>
    <cellStyle name="Normal 18 2 2 2 4 4" xfId="12069" xr:uid="{00000000-0005-0000-0000-0000262F0000}"/>
    <cellStyle name="Normal 18 2 2 2 4 4 2" xfId="12070" xr:uid="{00000000-0005-0000-0000-0000272F0000}"/>
    <cellStyle name="Normal 18 2 2 2 4 4 2 2" xfId="12071" xr:uid="{00000000-0005-0000-0000-0000282F0000}"/>
    <cellStyle name="Normal 18 2 2 2 4 4 3" xfId="12072" xr:uid="{00000000-0005-0000-0000-0000292F0000}"/>
    <cellStyle name="Normal 18 2 2 2 4 5" xfId="12073" xr:uid="{00000000-0005-0000-0000-00002A2F0000}"/>
    <cellStyle name="Normal 18 2 2 2 4 5 2" xfId="12074" xr:uid="{00000000-0005-0000-0000-00002B2F0000}"/>
    <cellStyle name="Normal 18 2 2 2 4 6" xfId="12075" xr:uid="{00000000-0005-0000-0000-00002C2F0000}"/>
    <cellStyle name="Normal 18 2 2 2 4 6 2" xfId="12076" xr:uid="{00000000-0005-0000-0000-00002D2F0000}"/>
    <cellStyle name="Normal 18 2 2 2 4 7" xfId="12077" xr:uid="{00000000-0005-0000-0000-00002E2F0000}"/>
    <cellStyle name="Normal 18 2 2 2 5" xfId="12078" xr:uid="{00000000-0005-0000-0000-00002F2F0000}"/>
    <cellStyle name="Normal 18 2 2 2 5 2" xfId="12079" xr:uid="{00000000-0005-0000-0000-0000302F0000}"/>
    <cellStyle name="Normal 18 2 2 2 5 2 2" xfId="12080" xr:uid="{00000000-0005-0000-0000-0000312F0000}"/>
    <cellStyle name="Normal 18 2 2 2 5 2 2 2" xfId="12081" xr:uid="{00000000-0005-0000-0000-0000322F0000}"/>
    <cellStyle name="Normal 18 2 2 2 5 2 3" xfId="12082" xr:uid="{00000000-0005-0000-0000-0000332F0000}"/>
    <cellStyle name="Normal 18 2 2 2 5 3" xfId="12083" xr:uid="{00000000-0005-0000-0000-0000342F0000}"/>
    <cellStyle name="Normal 18 2 2 2 5 3 2" xfId="12084" xr:uid="{00000000-0005-0000-0000-0000352F0000}"/>
    <cellStyle name="Normal 18 2 2 2 5 3 2 2" xfId="12085" xr:uid="{00000000-0005-0000-0000-0000362F0000}"/>
    <cellStyle name="Normal 18 2 2 2 5 3 3" xfId="12086" xr:uid="{00000000-0005-0000-0000-0000372F0000}"/>
    <cellStyle name="Normal 18 2 2 2 5 4" xfId="12087" xr:uid="{00000000-0005-0000-0000-0000382F0000}"/>
    <cellStyle name="Normal 18 2 2 2 5 4 2" xfId="12088" xr:uid="{00000000-0005-0000-0000-0000392F0000}"/>
    <cellStyle name="Normal 18 2 2 2 5 4 2 2" xfId="12089" xr:uid="{00000000-0005-0000-0000-00003A2F0000}"/>
    <cellStyle name="Normal 18 2 2 2 5 4 3" xfId="12090" xr:uid="{00000000-0005-0000-0000-00003B2F0000}"/>
    <cellStyle name="Normal 18 2 2 2 5 5" xfId="12091" xr:uid="{00000000-0005-0000-0000-00003C2F0000}"/>
    <cellStyle name="Normal 18 2 2 2 5 5 2" xfId="12092" xr:uid="{00000000-0005-0000-0000-00003D2F0000}"/>
    <cellStyle name="Normal 18 2 2 2 5 6" xfId="12093" xr:uid="{00000000-0005-0000-0000-00003E2F0000}"/>
    <cellStyle name="Normal 18 2 2 2 5 6 2" xfId="12094" xr:uid="{00000000-0005-0000-0000-00003F2F0000}"/>
    <cellStyle name="Normal 18 2 2 2 5 7" xfId="12095" xr:uid="{00000000-0005-0000-0000-0000402F0000}"/>
    <cellStyle name="Normal 18 2 2 2 6" xfId="12096" xr:uid="{00000000-0005-0000-0000-0000412F0000}"/>
    <cellStyle name="Normal 18 2 2 2 6 2" xfId="12097" xr:uid="{00000000-0005-0000-0000-0000422F0000}"/>
    <cellStyle name="Normal 18 2 2 2 6 2 2" xfId="12098" xr:uid="{00000000-0005-0000-0000-0000432F0000}"/>
    <cellStyle name="Normal 18 2 2 2 6 3" xfId="12099" xr:uid="{00000000-0005-0000-0000-0000442F0000}"/>
    <cellStyle name="Normal 18 2 2 2 7" xfId="12100" xr:uid="{00000000-0005-0000-0000-0000452F0000}"/>
    <cellStyle name="Normal 18 2 2 2 7 2" xfId="12101" xr:uid="{00000000-0005-0000-0000-0000462F0000}"/>
    <cellStyle name="Normal 18 2 2 2 7 2 2" xfId="12102" xr:uid="{00000000-0005-0000-0000-0000472F0000}"/>
    <cellStyle name="Normal 18 2 2 2 7 3" xfId="12103" xr:uid="{00000000-0005-0000-0000-0000482F0000}"/>
    <cellStyle name="Normal 18 2 2 2 8" xfId="12104" xr:uid="{00000000-0005-0000-0000-0000492F0000}"/>
    <cellStyle name="Normal 18 2 2 2 8 2" xfId="12105" xr:uid="{00000000-0005-0000-0000-00004A2F0000}"/>
    <cellStyle name="Normal 18 2 2 2 8 2 2" xfId="12106" xr:uid="{00000000-0005-0000-0000-00004B2F0000}"/>
    <cellStyle name="Normal 18 2 2 2 8 3" xfId="12107" xr:uid="{00000000-0005-0000-0000-00004C2F0000}"/>
    <cellStyle name="Normal 18 2 2 2 9" xfId="12108" xr:uid="{00000000-0005-0000-0000-00004D2F0000}"/>
    <cellStyle name="Normal 18 2 2 2 9 2" xfId="12109" xr:uid="{00000000-0005-0000-0000-00004E2F0000}"/>
    <cellStyle name="Normal 18 2 2 3" xfId="12110" xr:uid="{00000000-0005-0000-0000-00004F2F0000}"/>
    <cellStyle name="Normal 18 2 2 3 10" xfId="12111" xr:uid="{00000000-0005-0000-0000-0000502F0000}"/>
    <cellStyle name="Normal 18 2 2 3 10 2" xfId="12112" xr:uid="{00000000-0005-0000-0000-0000512F0000}"/>
    <cellStyle name="Normal 18 2 2 3 11" xfId="12113" xr:uid="{00000000-0005-0000-0000-0000522F0000}"/>
    <cellStyle name="Normal 18 2 2 3 2" xfId="12114" xr:uid="{00000000-0005-0000-0000-0000532F0000}"/>
    <cellStyle name="Normal 18 2 2 3 2 2" xfId="12115" xr:uid="{00000000-0005-0000-0000-0000542F0000}"/>
    <cellStyle name="Normal 18 2 2 3 2 2 2" xfId="12116" xr:uid="{00000000-0005-0000-0000-0000552F0000}"/>
    <cellStyle name="Normal 18 2 2 3 2 2 2 2" xfId="12117" xr:uid="{00000000-0005-0000-0000-0000562F0000}"/>
    <cellStyle name="Normal 18 2 2 3 2 2 2 2 2" xfId="12118" xr:uid="{00000000-0005-0000-0000-0000572F0000}"/>
    <cellStyle name="Normal 18 2 2 3 2 2 2 3" xfId="12119" xr:uid="{00000000-0005-0000-0000-0000582F0000}"/>
    <cellStyle name="Normal 18 2 2 3 2 2 3" xfId="12120" xr:uid="{00000000-0005-0000-0000-0000592F0000}"/>
    <cellStyle name="Normal 18 2 2 3 2 2 3 2" xfId="12121" xr:uid="{00000000-0005-0000-0000-00005A2F0000}"/>
    <cellStyle name="Normal 18 2 2 3 2 2 3 2 2" xfId="12122" xr:uid="{00000000-0005-0000-0000-00005B2F0000}"/>
    <cellStyle name="Normal 18 2 2 3 2 2 3 3" xfId="12123" xr:uid="{00000000-0005-0000-0000-00005C2F0000}"/>
    <cellStyle name="Normal 18 2 2 3 2 2 4" xfId="12124" xr:uid="{00000000-0005-0000-0000-00005D2F0000}"/>
    <cellStyle name="Normal 18 2 2 3 2 2 4 2" xfId="12125" xr:uid="{00000000-0005-0000-0000-00005E2F0000}"/>
    <cellStyle name="Normal 18 2 2 3 2 2 4 2 2" xfId="12126" xr:uid="{00000000-0005-0000-0000-00005F2F0000}"/>
    <cellStyle name="Normal 18 2 2 3 2 2 4 3" xfId="12127" xr:uid="{00000000-0005-0000-0000-0000602F0000}"/>
    <cellStyle name="Normal 18 2 2 3 2 2 5" xfId="12128" xr:uid="{00000000-0005-0000-0000-0000612F0000}"/>
    <cellStyle name="Normal 18 2 2 3 2 2 5 2" xfId="12129" xr:uid="{00000000-0005-0000-0000-0000622F0000}"/>
    <cellStyle name="Normal 18 2 2 3 2 2 6" xfId="12130" xr:uid="{00000000-0005-0000-0000-0000632F0000}"/>
    <cellStyle name="Normal 18 2 2 3 2 2 6 2" xfId="12131" xr:uid="{00000000-0005-0000-0000-0000642F0000}"/>
    <cellStyle name="Normal 18 2 2 3 2 2 7" xfId="12132" xr:uid="{00000000-0005-0000-0000-0000652F0000}"/>
    <cellStyle name="Normal 18 2 2 3 2 3" xfId="12133" xr:uid="{00000000-0005-0000-0000-0000662F0000}"/>
    <cellStyle name="Normal 18 2 2 3 2 3 2" xfId="12134" xr:uid="{00000000-0005-0000-0000-0000672F0000}"/>
    <cellStyle name="Normal 18 2 2 3 2 3 2 2" xfId="12135" xr:uid="{00000000-0005-0000-0000-0000682F0000}"/>
    <cellStyle name="Normal 18 2 2 3 2 3 2 2 2" xfId="12136" xr:uid="{00000000-0005-0000-0000-0000692F0000}"/>
    <cellStyle name="Normal 18 2 2 3 2 3 2 3" xfId="12137" xr:uid="{00000000-0005-0000-0000-00006A2F0000}"/>
    <cellStyle name="Normal 18 2 2 3 2 3 3" xfId="12138" xr:uid="{00000000-0005-0000-0000-00006B2F0000}"/>
    <cellStyle name="Normal 18 2 2 3 2 3 3 2" xfId="12139" xr:uid="{00000000-0005-0000-0000-00006C2F0000}"/>
    <cellStyle name="Normal 18 2 2 3 2 3 3 2 2" xfId="12140" xr:uid="{00000000-0005-0000-0000-00006D2F0000}"/>
    <cellStyle name="Normal 18 2 2 3 2 3 3 3" xfId="12141" xr:uid="{00000000-0005-0000-0000-00006E2F0000}"/>
    <cellStyle name="Normal 18 2 2 3 2 3 4" xfId="12142" xr:uid="{00000000-0005-0000-0000-00006F2F0000}"/>
    <cellStyle name="Normal 18 2 2 3 2 3 4 2" xfId="12143" xr:uid="{00000000-0005-0000-0000-0000702F0000}"/>
    <cellStyle name="Normal 18 2 2 3 2 3 4 2 2" xfId="12144" xr:uid="{00000000-0005-0000-0000-0000712F0000}"/>
    <cellStyle name="Normal 18 2 2 3 2 3 4 3" xfId="12145" xr:uid="{00000000-0005-0000-0000-0000722F0000}"/>
    <cellStyle name="Normal 18 2 2 3 2 3 5" xfId="12146" xr:uid="{00000000-0005-0000-0000-0000732F0000}"/>
    <cellStyle name="Normal 18 2 2 3 2 3 5 2" xfId="12147" xr:uid="{00000000-0005-0000-0000-0000742F0000}"/>
    <cellStyle name="Normal 18 2 2 3 2 3 6" xfId="12148" xr:uid="{00000000-0005-0000-0000-0000752F0000}"/>
    <cellStyle name="Normal 18 2 2 3 2 3 6 2" xfId="12149" xr:uid="{00000000-0005-0000-0000-0000762F0000}"/>
    <cellStyle name="Normal 18 2 2 3 2 3 7" xfId="12150" xr:uid="{00000000-0005-0000-0000-0000772F0000}"/>
    <cellStyle name="Normal 18 2 2 3 2 4" xfId="12151" xr:uid="{00000000-0005-0000-0000-0000782F0000}"/>
    <cellStyle name="Normal 18 2 2 3 2 4 2" xfId="12152" xr:uid="{00000000-0005-0000-0000-0000792F0000}"/>
    <cellStyle name="Normal 18 2 2 3 2 4 2 2" xfId="12153" xr:uid="{00000000-0005-0000-0000-00007A2F0000}"/>
    <cellStyle name="Normal 18 2 2 3 2 4 3" xfId="12154" xr:uid="{00000000-0005-0000-0000-00007B2F0000}"/>
    <cellStyle name="Normal 18 2 2 3 2 5" xfId="12155" xr:uid="{00000000-0005-0000-0000-00007C2F0000}"/>
    <cellStyle name="Normal 18 2 2 3 2 5 2" xfId="12156" xr:uid="{00000000-0005-0000-0000-00007D2F0000}"/>
    <cellStyle name="Normal 18 2 2 3 2 5 2 2" xfId="12157" xr:uid="{00000000-0005-0000-0000-00007E2F0000}"/>
    <cellStyle name="Normal 18 2 2 3 2 5 3" xfId="12158" xr:uid="{00000000-0005-0000-0000-00007F2F0000}"/>
    <cellStyle name="Normal 18 2 2 3 2 6" xfId="12159" xr:uid="{00000000-0005-0000-0000-0000802F0000}"/>
    <cellStyle name="Normal 18 2 2 3 2 6 2" xfId="12160" xr:uid="{00000000-0005-0000-0000-0000812F0000}"/>
    <cellStyle name="Normal 18 2 2 3 2 6 2 2" xfId="12161" xr:uid="{00000000-0005-0000-0000-0000822F0000}"/>
    <cellStyle name="Normal 18 2 2 3 2 6 3" xfId="12162" xr:uid="{00000000-0005-0000-0000-0000832F0000}"/>
    <cellStyle name="Normal 18 2 2 3 2 7" xfId="12163" xr:uid="{00000000-0005-0000-0000-0000842F0000}"/>
    <cellStyle name="Normal 18 2 2 3 2 7 2" xfId="12164" xr:uid="{00000000-0005-0000-0000-0000852F0000}"/>
    <cellStyle name="Normal 18 2 2 3 2 8" xfId="12165" xr:uid="{00000000-0005-0000-0000-0000862F0000}"/>
    <cellStyle name="Normal 18 2 2 3 2 8 2" xfId="12166" xr:uid="{00000000-0005-0000-0000-0000872F0000}"/>
    <cellStyle name="Normal 18 2 2 3 2 9" xfId="12167" xr:uid="{00000000-0005-0000-0000-0000882F0000}"/>
    <cellStyle name="Normal 18 2 2 3 3" xfId="12168" xr:uid="{00000000-0005-0000-0000-0000892F0000}"/>
    <cellStyle name="Normal 18 2 2 3 3 2" xfId="12169" xr:uid="{00000000-0005-0000-0000-00008A2F0000}"/>
    <cellStyle name="Normal 18 2 2 3 3 2 2" xfId="12170" xr:uid="{00000000-0005-0000-0000-00008B2F0000}"/>
    <cellStyle name="Normal 18 2 2 3 3 2 2 2" xfId="12171" xr:uid="{00000000-0005-0000-0000-00008C2F0000}"/>
    <cellStyle name="Normal 18 2 2 3 3 2 2 2 2" xfId="12172" xr:uid="{00000000-0005-0000-0000-00008D2F0000}"/>
    <cellStyle name="Normal 18 2 2 3 3 2 2 3" xfId="12173" xr:uid="{00000000-0005-0000-0000-00008E2F0000}"/>
    <cellStyle name="Normal 18 2 2 3 3 2 3" xfId="12174" xr:uid="{00000000-0005-0000-0000-00008F2F0000}"/>
    <cellStyle name="Normal 18 2 2 3 3 2 3 2" xfId="12175" xr:uid="{00000000-0005-0000-0000-0000902F0000}"/>
    <cellStyle name="Normal 18 2 2 3 3 2 3 2 2" xfId="12176" xr:uid="{00000000-0005-0000-0000-0000912F0000}"/>
    <cellStyle name="Normal 18 2 2 3 3 2 3 3" xfId="12177" xr:uid="{00000000-0005-0000-0000-0000922F0000}"/>
    <cellStyle name="Normal 18 2 2 3 3 2 4" xfId="12178" xr:uid="{00000000-0005-0000-0000-0000932F0000}"/>
    <cellStyle name="Normal 18 2 2 3 3 2 4 2" xfId="12179" xr:uid="{00000000-0005-0000-0000-0000942F0000}"/>
    <cellStyle name="Normal 18 2 2 3 3 2 4 2 2" xfId="12180" xr:uid="{00000000-0005-0000-0000-0000952F0000}"/>
    <cellStyle name="Normal 18 2 2 3 3 2 4 3" xfId="12181" xr:uid="{00000000-0005-0000-0000-0000962F0000}"/>
    <cellStyle name="Normal 18 2 2 3 3 2 5" xfId="12182" xr:uid="{00000000-0005-0000-0000-0000972F0000}"/>
    <cellStyle name="Normal 18 2 2 3 3 2 5 2" xfId="12183" xr:uid="{00000000-0005-0000-0000-0000982F0000}"/>
    <cellStyle name="Normal 18 2 2 3 3 2 6" xfId="12184" xr:uid="{00000000-0005-0000-0000-0000992F0000}"/>
    <cellStyle name="Normal 18 2 2 3 3 2 6 2" xfId="12185" xr:uid="{00000000-0005-0000-0000-00009A2F0000}"/>
    <cellStyle name="Normal 18 2 2 3 3 2 7" xfId="12186" xr:uid="{00000000-0005-0000-0000-00009B2F0000}"/>
    <cellStyle name="Normal 18 2 2 3 3 3" xfId="12187" xr:uid="{00000000-0005-0000-0000-00009C2F0000}"/>
    <cellStyle name="Normal 18 2 2 3 3 3 2" xfId="12188" xr:uid="{00000000-0005-0000-0000-00009D2F0000}"/>
    <cellStyle name="Normal 18 2 2 3 3 3 2 2" xfId="12189" xr:uid="{00000000-0005-0000-0000-00009E2F0000}"/>
    <cellStyle name="Normal 18 2 2 3 3 3 3" xfId="12190" xr:uid="{00000000-0005-0000-0000-00009F2F0000}"/>
    <cellStyle name="Normal 18 2 2 3 3 4" xfId="12191" xr:uid="{00000000-0005-0000-0000-0000A02F0000}"/>
    <cellStyle name="Normal 18 2 2 3 3 4 2" xfId="12192" xr:uid="{00000000-0005-0000-0000-0000A12F0000}"/>
    <cellStyle name="Normal 18 2 2 3 3 4 2 2" xfId="12193" xr:uid="{00000000-0005-0000-0000-0000A22F0000}"/>
    <cellStyle name="Normal 18 2 2 3 3 4 3" xfId="12194" xr:uid="{00000000-0005-0000-0000-0000A32F0000}"/>
    <cellStyle name="Normal 18 2 2 3 3 5" xfId="12195" xr:uid="{00000000-0005-0000-0000-0000A42F0000}"/>
    <cellStyle name="Normal 18 2 2 3 3 5 2" xfId="12196" xr:uid="{00000000-0005-0000-0000-0000A52F0000}"/>
    <cellStyle name="Normal 18 2 2 3 3 5 2 2" xfId="12197" xr:uid="{00000000-0005-0000-0000-0000A62F0000}"/>
    <cellStyle name="Normal 18 2 2 3 3 5 3" xfId="12198" xr:uid="{00000000-0005-0000-0000-0000A72F0000}"/>
    <cellStyle name="Normal 18 2 2 3 3 6" xfId="12199" xr:uid="{00000000-0005-0000-0000-0000A82F0000}"/>
    <cellStyle name="Normal 18 2 2 3 3 6 2" xfId="12200" xr:uid="{00000000-0005-0000-0000-0000A92F0000}"/>
    <cellStyle name="Normal 18 2 2 3 3 7" xfId="12201" xr:uid="{00000000-0005-0000-0000-0000AA2F0000}"/>
    <cellStyle name="Normal 18 2 2 3 3 7 2" xfId="12202" xr:uid="{00000000-0005-0000-0000-0000AB2F0000}"/>
    <cellStyle name="Normal 18 2 2 3 3 8" xfId="12203" xr:uid="{00000000-0005-0000-0000-0000AC2F0000}"/>
    <cellStyle name="Normal 18 2 2 3 4" xfId="12204" xr:uid="{00000000-0005-0000-0000-0000AD2F0000}"/>
    <cellStyle name="Normal 18 2 2 3 4 2" xfId="12205" xr:uid="{00000000-0005-0000-0000-0000AE2F0000}"/>
    <cellStyle name="Normal 18 2 2 3 4 2 2" xfId="12206" xr:uid="{00000000-0005-0000-0000-0000AF2F0000}"/>
    <cellStyle name="Normal 18 2 2 3 4 2 2 2" xfId="12207" xr:uid="{00000000-0005-0000-0000-0000B02F0000}"/>
    <cellStyle name="Normal 18 2 2 3 4 2 3" xfId="12208" xr:uid="{00000000-0005-0000-0000-0000B12F0000}"/>
    <cellStyle name="Normal 18 2 2 3 4 3" xfId="12209" xr:uid="{00000000-0005-0000-0000-0000B22F0000}"/>
    <cellStyle name="Normal 18 2 2 3 4 3 2" xfId="12210" xr:uid="{00000000-0005-0000-0000-0000B32F0000}"/>
    <cellStyle name="Normal 18 2 2 3 4 3 2 2" xfId="12211" xr:uid="{00000000-0005-0000-0000-0000B42F0000}"/>
    <cellStyle name="Normal 18 2 2 3 4 3 3" xfId="12212" xr:uid="{00000000-0005-0000-0000-0000B52F0000}"/>
    <cellStyle name="Normal 18 2 2 3 4 4" xfId="12213" xr:uid="{00000000-0005-0000-0000-0000B62F0000}"/>
    <cellStyle name="Normal 18 2 2 3 4 4 2" xfId="12214" xr:uid="{00000000-0005-0000-0000-0000B72F0000}"/>
    <cellStyle name="Normal 18 2 2 3 4 4 2 2" xfId="12215" xr:uid="{00000000-0005-0000-0000-0000B82F0000}"/>
    <cellStyle name="Normal 18 2 2 3 4 4 3" xfId="12216" xr:uid="{00000000-0005-0000-0000-0000B92F0000}"/>
    <cellStyle name="Normal 18 2 2 3 4 5" xfId="12217" xr:uid="{00000000-0005-0000-0000-0000BA2F0000}"/>
    <cellStyle name="Normal 18 2 2 3 4 5 2" xfId="12218" xr:uid="{00000000-0005-0000-0000-0000BB2F0000}"/>
    <cellStyle name="Normal 18 2 2 3 4 6" xfId="12219" xr:uid="{00000000-0005-0000-0000-0000BC2F0000}"/>
    <cellStyle name="Normal 18 2 2 3 4 6 2" xfId="12220" xr:uid="{00000000-0005-0000-0000-0000BD2F0000}"/>
    <cellStyle name="Normal 18 2 2 3 4 7" xfId="12221" xr:uid="{00000000-0005-0000-0000-0000BE2F0000}"/>
    <cellStyle name="Normal 18 2 2 3 5" xfId="12222" xr:uid="{00000000-0005-0000-0000-0000BF2F0000}"/>
    <cellStyle name="Normal 18 2 2 3 5 2" xfId="12223" xr:uid="{00000000-0005-0000-0000-0000C02F0000}"/>
    <cellStyle name="Normal 18 2 2 3 5 2 2" xfId="12224" xr:uid="{00000000-0005-0000-0000-0000C12F0000}"/>
    <cellStyle name="Normal 18 2 2 3 5 2 2 2" xfId="12225" xr:uid="{00000000-0005-0000-0000-0000C22F0000}"/>
    <cellStyle name="Normal 18 2 2 3 5 2 3" xfId="12226" xr:uid="{00000000-0005-0000-0000-0000C32F0000}"/>
    <cellStyle name="Normal 18 2 2 3 5 3" xfId="12227" xr:uid="{00000000-0005-0000-0000-0000C42F0000}"/>
    <cellStyle name="Normal 18 2 2 3 5 3 2" xfId="12228" xr:uid="{00000000-0005-0000-0000-0000C52F0000}"/>
    <cellStyle name="Normal 18 2 2 3 5 3 2 2" xfId="12229" xr:uid="{00000000-0005-0000-0000-0000C62F0000}"/>
    <cellStyle name="Normal 18 2 2 3 5 3 3" xfId="12230" xr:uid="{00000000-0005-0000-0000-0000C72F0000}"/>
    <cellStyle name="Normal 18 2 2 3 5 4" xfId="12231" xr:uid="{00000000-0005-0000-0000-0000C82F0000}"/>
    <cellStyle name="Normal 18 2 2 3 5 4 2" xfId="12232" xr:uid="{00000000-0005-0000-0000-0000C92F0000}"/>
    <cellStyle name="Normal 18 2 2 3 5 4 2 2" xfId="12233" xr:uid="{00000000-0005-0000-0000-0000CA2F0000}"/>
    <cellStyle name="Normal 18 2 2 3 5 4 3" xfId="12234" xr:uid="{00000000-0005-0000-0000-0000CB2F0000}"/>
    <cellStyle name="Normal 18 2 2 3 5 5" xfId="12235" xr:uid="{00000000-0005-0000-0000-0000CC2F0000}"/>
    <cellStyle name="Normal 18 2 2 3 5 5 2" xfId="12236" xr:uid="{00000000-0005-0000-0000-0000CD2F0000}"/>
    <cellStyle name="Normal 18 2 2 3 5 6" xfId="12237" xr:uid="{00000000-0005-0000-0000-0000CE2F0000}"/>
    <cellStyle name="Normal 18 2 2 3 5 6 2" xfId="12238" xr:uid="{00000000-0005-0000-0000-0000CF2F0000}"/>
    <cellStyle name="Normal 18 2 2 3 5 7" xfId="12239" xr:uid="{00000000-0005-0000-0000-0000D02F0000}"/>
    <cellStyle name="Normal 18 2 2 3 6" xfId="12240" xr:uid="{00000000-0005-0000-0000-0000D12F0000}"/>
    <cellStyle name="Normal 18 2 2 3 6 2" xfId="12241" xr:uid="{00000000-0005-0000-0000-0000D22F0000}"/>
    <cellStyle name="Normal 18 2 2 3 6 2 2" xfId="12242" xr:uid="{00000000-0005-0000-0000-0000D32F0000}"/>
    <cellStyle name="Normal 18 2 2 3 6 3" xfId="12243" xr:uid="{00000000-0005-0000-0000-0000D42F0000}"/>
    <cellStyle name="Normal 18 2 2 3 7" xfId="12244" xr:uid="{00000000-0005-0000-0000-0000D52F0000}"/>
    <cellStyle name="Normal 18 2 2 3 7 2" xfId="12245" xr:uid="{00000000-0005-0000-0000-0000D62F0000}"/>
    <cellStyle name="Normal 18 2 2 3 7 2 2" xfId="12246" xr:uid="{00000000-0005-0000-0000-0000D72F0000}"/>
    <cellStyle name="Normal 18 2 2 3 7 3" xfId="12247" xr:uid="{00000000-0005-0000-0000-0000D82F0000}"/>
    <cellStyle name="Normal 18 2 2 3 8" xfId="12248" xr:uid="{00000000-0005-0000-0000-0000D92F0000}"/>
    <cellStyle name="Normal 18 2 2 3 8 2" xfId="12249" xr:uid="{00000000-0005-0000-0000-0000DA2F0000}"/>
    <cellStyle name="Normal 18 2 2 3 8 2 2" xfId="12250" xr:uid="{00000000-0005-0000-0000-0000DB2F0000}"/>
    <cellStyle name="Normal 18 2 2 3 8 3" xfId="12251" xr:uid="{00000000-0005-0000-0000-0000DC2F0000}"/>
    <cellStyle name="Normal 18 2 2 3 9" xfId="12252" xr:uid="{00000000-0005-0000-0000-0000DD2F0000}"/>
    <cellStyle name="Normal 18 2 2 3 9 2" xfId="12253" xr:uid="{00000000-0005-0000-0000-0000DE2F0000}"/>
    <cellStyle name="Normal 18 2 2 4" xfId="12254" xr:uid="{00000000-0005-0000-0000-0000DF2F0000}"/>
    <cellStyle name="Normal 18 2 2 4 2" xfId="12255" xr:uid="{00000000-0005-0000-0000-0000E02F0000}"/>
    <cellStyle name="Normal 18 2 2 4 2 2" xfId="12256" xr:uid="{00000000-0005-0000-0000-0000E12F0000}"/>
    <cellStyle name="Normal 18 2 2 4 2 2 2" xfId="12257" xr:uid="{00000000-0005-0000-0000-0000E22F0000}"/>
    <cellStyle name="Normal 18 2 2 4 2 2 2 2" xfId="12258" xr:uid="{00000000-0005-0000-0000-0000E32F0000}"/>
    <cellStyle name="Normal 18 2 2 4 2 2 3" xfId="12259" xr:uid="{00000000-0005-0000-0000-0000E42F0000}"/>
    <cellStyle name="Normal 18 2 2 4 2 3" xfId="12260" xr:uid="{00000000-0005-0000-0000-0000E52F0000}"/>
    <cellStyle name="Normal 18 2 2 4 2 3 2" xfId="12261" xr:uid="{00000000-0005-0000-0000-0000E62F0000}"/>
    <cellStyle name="Normal 18 2 2 4 2 3 2 2" xfId="12262" xr:uid="{00000000-0005-0000-0000-0000E72F0000}"/>
    <cellStyle name="Normal 18 2 2 4 2 3 3" xfId="12263" xr:uid="{00000000-0005-0000-0000-0000E82F0000}"/>
    <cellStyle name="Normal 18 2 2 4 2 4" xfId="12264" xr:uid="{00000000-0005-0000-0000-0000E92F0000}"/>
    <cellStyle name="Normal 18 2 2 4 2 4 2" xfId="12265" xr:uid="{00000000-0005-0000-0000-0000EA2F0000}"/>
    <cellStyle name="Normal 18 2 2 4 2 4 2 2" xfId="12266" xr:uid="{00000000-0005-0000-0000-0000EB2F0000}"/>
    <cellStyle name="Normal 18 2 2 4 2 4 3" xfId="12267" xr:uid="{00000000-0005-0000-0000-0000EC2F0000}"/>
    <cellStyle name="Normal 18 2 2 4 2 5" xfId="12268" xr:uid="{00000000-0005-0000-0000-0000ED2F0000}"/>
    <cellStyle name="Normal 18 2 2 4 2 5 2" xfId="12269" xr:uid="{00000000-0005-0000-0000-0000EE2F0000}"/>
    <cellStyle name="Normal 18 2 2 4 2 6" xfId="12270" xr:uid="{00000000-0005-0000-0000-0000EF2F0000}"/>
    <cellStyle name="Normal 18 2 2 4 2 6 2" xfId="12271" xr:uid="{00000000-0005-0000-0000-0000F02F0000}"/>
    <cellStyle name="Normal 18 2 2 4 2 7" xfId="12272" xr:uid="{00000000-0005-0000-0000-0000F12F0000}"/>
    <cellStyle name="Normal 18 2 2 4 3" xfId="12273" xr:uid="{00000000-0005-0000-0000-0000F22F0000}"/>
    <cellStyle name="Normal 18 2 2 4 3 2" xfId="12274" xr:uid="{00000000-0005-0000-0000-0000F32F0000}"/>
    <cellStyle name="Normal 18 2 2 4 3 2 2" xfId="12275" xr:uid="{00000000-0005-0000-0000-0000F42F0000}"/>
    <cellStyle name="Normal 18 2 2 4 3 2 2 2" xfId="12276" xr:uid="{00000000-0005-0000-0000-0000F52F0000}"/>
    <cellStyle name="Normal 18 2 2 4 3 2 3" xfId="12277" xr:uid="{00000000-0005-0000-0000-0000F62F0000}"/>
    <cellStyle name="Normal 18 2 2 4 3 3" xfId="12278" xr:uid="{00000000-0005-0000-0000-0000F72F0000}"/>
    <cellStyle name="Normal 18 2 2 4 3 3 2" xfId="12279" xr:uid="{00000000-0005-0000-0000-0000F82F0000}"/>
    <cellStyle name="Normal 18 2 2 4 3 3 2 2" xfId="12280" xr:uid="{00000000-0005-0000-0000-0000F92F0000}"/>
    <cellStyle name="Normal 18 2 2 4 3 3 3" xfId="12281" xr:uid="{00000000-0005-0000-0000-0000FA2F0000}"/>
    <cellStyle name="Normal 18 2 2 4 3 4" xfId="12282" xr:uid="{00000000-0005-0000-0000-0000FB2F0000}"/>
    <cellStyle name="Normal 18 2 2 4 3 4 2" xfId="12283" xr:uid="{00000000-0005-0000-0000-0000FC2F0000}"/>
    <cellStyle name="Normal 18 2 2 4 3 4 2 2" xfId="12284" xr:uid="{00000000-0005-0000-0000-0000FD2F0000}"/>
    <cellStyle name="Normal 18 2 2 4 3 4 3" xfId="12285" xr:uid="{00000000-0005-0000-0000-0000FE2F0000}"/>
    <cellStyle name="Normal 18 2 2 4 3 5" xfId="12286" xr:uid="{00000000-0005-0000-0000-0000FF2F0000}"/>
    <cellStyle name="Normal 18 2 2 4 3 5 2" xfId="12287" xr:uid="{00000000-0005-0000-0000-000000300000}"/>
    <cellStyle name="Normal 18 2 2 4 3 6" xfId="12288" xr:uid="{00000000-0005-0000-0000-000001300000}"/>
    <cellStyle name="Normal 18 2 2 4 3 6 2" xfId="12289" xr:uid="{00000000-0005-0000-0000-000002300000}"/>
    <cellStyle name="Normal 18 2 2 4 3 7" xfId="12290" xr:uid="{00000000-0005-0000-0000-000003300000}"/>
    <cellStyle name="Normal 18 2 2 4 4" xfId="12291" xr:uid="{00000000-0005-0000-0000-000004300000}"/>
    <cellStyle name="Normal 18 2 2 4 4 2" xfId="12292" xr:uid="{00000000-0005-0000-0000-000005300000}"/>
    <cellStyle name="Normal 18 2 2 4 4 2 2" xfId="12293" xr:uid="{00000000-0005-0000-0000-000006300000}"/>
    <cellStyle name="Normal 18 2 2 4 4 3" xfId="12294" xr:uid="{00000000-0005-0000-0000-000007300000}"/>
    <cellStyle name="Normal 18 2 2 4 5" xfId="12295" xr:uid="{00000000-0005-0000-0000-000008300000}"/>
    <cellStyle name="Normal 18 2 2 4 5 2" xfId="12296" xr:uid="{00000000-0005-0000-0000-000009300000}"/>
    <cellStyle name="Normal 18 2 2 4 5 2 2" xfId="12297" xr:uid="{00000000-0005-0000-0000-00000A300000}"/>
    <cellStyle name="Normal 18 2 2 4 5 3" xfId="12298" xr:uid="{00000000-0005-0000-0000-00000B300000}"/>
    <cellStyle name="Normal 18 2 2 4 6" xfId="12299" xr:uid="{00000000-0005-0000-0000-00000C300000}"/>
    <cellStyle name="Normal 18 2 2 4 6 2" xfId="12300" xr:uid="{00000000-0005-0000-0000-00000D300000}"/>
    <cellStyle name="Normal 18 2 2 4 6 2 2" xfId="12301" xr:uid="{00000000-0005-0000-0000-00000E300000}"/>
    <cellStyle name="Normal 18 2 2 4 6 3" xfId="12302" xr:uid="{00000000-0005-0000-0000-00000F300000}"/>
    <cellStyle name="Normal 18 2 2 4 7" xfId="12303" xr:uid="{00000000-0005-0000-0000-000010300000}"/>
    <cellStyle name="Normal 18 2 2 4 7 2" xfId="12304" xr:uid="{00000000-0005-0000-0000-000011300000}"/>
    <cellStyle name="Normal 18 2 2 4 8" xfId="12305" xr:uid="{00000000-0005-0000-0000-000012300000}"/>
    <cellStyle name="Normal 18 2 2 4 8 2" xfId="12306" xr:uid="{00000000-0005-0000-0000-000013300000}"/>
    <cellStyle name="Normal 18 2 2 4 9" xfId="12307" xr:uid="{00000000-0005-0000-0000-000014300000}"/>
    <cellStyle name="Normal 18 2 2 5" xfId="12308" xr:uid="{00000000-0005-0000-0000-000015300000}"/>
    <cellStyle name="Normal 18 2 2 5 2" xfId="12309" xr:uid="{00000000-0005-0000-0000-000016300000}"/>
    <cellStyle name="Normal 18 2 2 5 2 2" xfId="12310" xr:uid="{00000000-0005-0000-0000-000017300000}"/>
    <cellStyle name="Normal 18 2 2 5 2 2 2" xfId="12311" xr:uid="{00000000-0005-0000-0000-000018300000}"/>
    <cellStyle name="Normal 18 2 2 5 2 2 2 2" xfId="12312" xr:uid="{00000000-0005-0000-0000-000019300000}"/>
    <cellStyle name="Normal 18 2 2 5 2 2 3" xfId="12313" xr:uid="{00000000-0005-0000-0000-00001A300000}"/>
    <cellStyle name="Normal 18 2 2 5 2 3" xfId="12314" xr:uid="{00000000-0005-0000-0000-00001B300000}"/>
    <cellStyle name="Normal 18 2 2 5 2 3 2" xfId="12315" xr:uid="{00000000-0005-0000-0000-00001C300000}"/>
    <cellStyle name="Normal 18 2 2 5 2 3 2 2" xfId="12316" xr:uid="{00000000-0005-0000-0000-00001D300000}"/>
    <cellStyle name="Normal 18 2 2 5 2 3 3" xfId="12317" xr:uid="{00000000-0005-0000-0000-00001E300000}"/>
    <cellStyle name="Normal 18 2 2 5 2 4" xfId="12318" xr:uid="{00000000-0005-0000-0000-00001F300000}"/>
    <cellStyle name="Normal 18 2 2 5 2 4 2" xfId="12319" xr:uid="{00000000-0005-0000-0000-000020300000}"/>
    <cellStyle name="Normal 18 2 2 5 2 4 2 2" xfId="12320" xr:uid="{00000000-0005-0000-0000-000021300000}"/>
    <cellStyle name="Normal 18 2 2 5 2 4 3" xfId="12321" xr:uid="{00000000-0005-0000-0000-000022300000}"/>
    <cellStyle name="Normal 18 2 2 5 2 5" xfId="12322" xr:uid="{00000000-0005-0000-0000-000023300000}"/>
    <cellStyle name="Normal 18 2 2 5 2 5 2" xfId="12323" xr:uid="{00000000-0005-0000-0000-000024300000}"/>
    <cellStyle name="Normal 18 2 2 5 2 6" xfId="12324" xr:uid="{00000000-0005-0000-0000-000025300000}"/>
    <cellStyle name="Normal 18 2 2 5 2 6 2" xfId="12325" xr:uid="{00000000-0005-0000-0000-000026300000}"/>
    <cellStyle name="Normal 18 2 2 5 2 7" xfId="12326" xr:uid="{00000000-0005-0000-0000-000027300000}"/>
    <cellStyle name="Normal 18 2 2 5 3" xfId="12327" xr:uid="{00000000-0005-0000-0000-000028300000}"/>
    <cellStyle name="Normal 18 2 2 5 3 2" xfId="12328" xr:uid="{00000000-0005-0000-0000-000029300000}"/>
    <cellStyle name="Normal 18 2 2 5 3 2 2" xfId="12329" xr:uid="{00000000-0005-0000-0000-00002A300000}"/>
    <cellStyle name="Normal 18 2 2 5 3 3" xfId="12330" xr:uid="{00000000-0005-0000-0000-00002B300000}"/>
    <cellStyle name="Normal 18 2 2 5 4" xfId="12331" xr:uid="{00000000-0005-0000-0000-00002C300000}"/>
    <cellStyle name="Normal 18 2 2 5 4 2" xfId="12332" xr:uid="{00000000-0005-0000-0000-00002D300000}"/>
    <cellStyle name="Normal 18 2 2 5 4 2 2" xfId="12333" xr:uid="{00000000-0005-0000-0000-00002E300000}"/>
    <cellStyle name="Normal 18 2 2 5 4 3" xfId="12334" xr:uid="{00000000-0005-0000-0000-00002F300000}"/>
    <cellStyle name="Normal 18 2 2 5 5" xfId="12335" xr:uid="{00000000-0005-0000-0000-000030300000}"/>
    <cellStyle name="Normal 18 2 2 5 5 2" xfId="12336" xr:uid="{00000000-0005-0000-0000-000031300000}"/>
    <cellStyle name="Normal 18 2 2 5 5 2 2" xfId="12337" xr:uid="{00000000-0005-0000-0000-000032300000}"/>
    <cellStyle name="Normal 18 2 2 5 5 3" xfId="12338" xr:uid="{00000000-0005-0000-0000-000033300000}"/>
    <cellStyle name="Normal 18 2 2 5 6" xfId="12339" xr:uid="{00000000-0005-0000-0000-000034300000}"/>
    <cellStyle name="Normal 18 2 2 5 6 2" xfId="12340" xr:uid="{00000000-0005-0000-0000-000035300000}"/>
    <cellStyle name="Normal 18 2 2 5 7" xfId="12341" xr:uid="{00000000-0005-0000-0000-000036300000}"/>
    <cellStyle name="Normal 18 2 2 5 7 2" xfId="12342" xr:uid="{00000000-0005-0000-0000-000037300000}"/>
    <cellStyle name="Normal 18 2 2 5 8" xfId="12343" xr:uid="{00000000-0005-0000-0000-000038300000}"/>
    <cellStyle name="Normal 18 2 2 6" xfId="12344" xr:uid="{00000000-0005-0000-0000-000039300000}"/>
    <cellStyle name="Normal 18 2 2 6 2" xfId="12345" xr:uid="{00000000-0005-0000-0000-00003A300000}"/>
    <cellStyle name="Normal 18 2 2 6 2 2" xfId="12346" xr:uid="{00000000-0005-0000-0000-00003B300000}"/>
    <cellStyle name="Normal 18 2 2 6 2 2 2" xfId="12347" xr:uid="{00000000-0005-0000-0000-00003C300000}"/>
    <cellStyle name="Normal 18 2 2 6 2 3" xfId="12348" xr:uid="{00000000-0005-0000-0000-00003D300000}"/>
    <cellStyle name="Normal 18 2 2 6 3" xfId="12349" xr:uid="{00000000-0005-0000-0000-00003E300000}"/>
    <cellStyle name="Normal 18 2 2 6 3 2" xfId="12350" xr:uid="{00000000-0005-0000-0000-00003F300000}"/>
    <cellStyle name="Normal 18 2 2 6 3 2 2" xfId="12351" xr:uid="{00000000-0005-0000-0000-000040300000}"/>
    <cellStyle name="Normal 18 2 2 6 3 3" xfId="12352" xr:uid="{00000000-0005-0000-0000-000041300000}"/>
    <cellStyle name="Normal 18 2 2 6 4" xfId="12353" xr:uid="{00000000-0005-0000-0000-000042300000}"/>
    <cellStyle name="Normal 18 2 2 6 4 2" xfId="12354" xr:uid="{00000000-0005-0000-0000-000043300000}"/>
    <cellStyle name="Normal 18 2 2 6 4 2 2" xfId="12355" xr:uid="{00000000-0005-0000-0000-000044300000}"/>
    <cellStyle name="Normal 18 2 2 6 4 3" xfId="12356" xr:uid="{00000000-0005-0000-0000-000045300000}"/>
    <cellStyle name="Normal 18 2 2 6 5" xfId="12357" xr:uid="{00000000-0005-0000-0000-000046300000}"/>
    <cellStyle name="Normal 18 2 2 6 5 2" xfId="12358" xr:uid="{00000000-0005-0000-0000-000047300000}"/>
    <cellStyle name="Normal 18 2 2 6 6" xfId="12359" xr:uid="{00000000-0005-0000-0000-000048300000}"/>
    <cellStyle name="Normal 18 2 2 6 6 2" xfId="12360" xr:uid="{00000000-0005-0000-0000-000049300000}"/>
    <cellStyle name="Normal 18 2 2 6 7" xfId="12361" xr:uid="{00000000-0005-0000-0000-00004A300000}"/>
    <cellStyle name="Normal 18 2 2 7" xfId="12362" xr:uid="{00000000-0005-0000-0000-00004B300000}"/>
    <cellStyle name="Normal 18 2 2 7 2" xfId="12363" xr:uid="{00000000-0005-0000-0000-00004C300000}"/>
    <cellStyle name="Normal 18 2 2 7 2 2" xfId="12364" xr:uid="{00000000-0005-0000-0000-00004D300000}"/>
    <cellStyle name="Normal 18 2 2 7 2 2 2" xfId="12365" xr:uid="{00000000-0005-0000-0000-00004E300000}"/>
    <cellStyle name="Normal 18 2 2 7 2 3" xfId="12366" xr:uid="{00000000-0005-0000-0000-00004F300000}"/>
    <cellStyle name="Normal 18 2 2 7 3" xfId="12367" xr:uid="{00000000-0005-0000-0000-000050300000}"/>
    <cellStyle name="Normal 18 2 2 7 3 2" xfId="12368" xr:uid="{00000000-0005-0000-0000-000051300000}"/>
    <cellStyle name="Normal 18 2 2 7 3 2 2" xfId="12369" xr:uid="{00000000-0005-0000-0000-000052300000}"/>
    <cellStyle name="Normal 18 2 2 7 3 3" xfId="12370" xr:uid="{00000000-0005-0000-0000-000053300000}"/>
    <cellStyle name="Normal 18 2 2 7 4" xfId="12371" xr:uid="{00000000-0005-0000-0000-000054300000}"/>
    <cellStyle name="Normal 18 2 2 7 4 2" xfId="12372" xr:uid="{00000000-0005-0000-0000-000055300000}"/>
    <cellStyle name="Normal 18 2 2 7 4 2 2" xfId="12373" xr:uid="{00000000-0005-0000-0000-000056300000}"/>
    <cellStyle name="Normal 18 2 2 7 4 3" xfId="12374" xr:uid="{00000000-0005-0000-0000-000057300000}"/>
    <cellStyle name="Normal 18 2 2 7 5" xfId="12375" xr:uid="{00000000-0005-0000-0000-000058300000}"/>
    <cellStyle name="Normal 18 2 2 7 5 2" xfId="12376" xr:uid="{00000000-0005-0000-0000-000059300000}"/>
    <cellStyle name="Normal 18 2 2 7 6" xfId="12377" xr:uid="{00000000-0005-0000-0000-00005A300000}"/>
    <cellStyle name="Normal 18 2 2 7 6 2" xfId="12378" xr:uid="{00000000-0005-0000-0000-00005B300000}"/>
    <cellStyle name="Normal 18 2 2 7 7" xfId="12379" xr:uid="{00000000-0005-0000-0000-00005C300000}"/>
    <cellStyle name="Normal 18 2 2 8" xfId="12380" xr:uid="{00000000-0005-0000-0000-00005D300000}"/>
    <cellStyle name="Normal 18 2 2 8 2" xfId="12381" xr:uid="{00000000-0005-0000-0000-00005E300000}"/>
    <cellStyle name="Normal 18 2 2 8 2 2" xfId="12382" xr:uid="{00000000-0005-0000-0000-00005F300000}"/>
    <cellStyle name="Normal 18 2 2 8 3" xfId="12383" xr:uid="{00000000-0005-0000-0000-000060300000}"/>
    <cellStyle name="Normal 18 2 2 9" xfId="12384" xr:uid="{00000000-0005-0000-0000-000061300000}"/>
    <cellStyle name="Normal 18 2 2 9 2" xfId="12385" xr:uid="{00000000-0005-0000-0000-000062300000}"/>
    <cellStyle name="Normal 18 2 2 9 2 2" xfId="12386" xr:uid="{00000000-0005-0000-0000-000063300000}"/>
    <cellStyle name="Normal 18 2 2 9 3" xfId="12387" xr:uid="{00000000-0005-0000-0000-000064300000}"/>
    <cellStyle name="Normal 18 2 2_Confidential Information" xfId="12388" xr:uid="{00000000-0005-0000-0000-000065300000}"/>
    <cellStyle name="Normal 18 2 3" xfId="12389" xr:uid="{00000000-0005-0000-0000-000066300000}"/>
    <cellStyle name="Normal 18 2 3 10" xfId="12390" xr:uid="{00000000-0005-0000-0000-000067300000}"/>
    <cellStyle name="Normal 18 2 3 10 2" xfId="12391" xr:uid="{00000000-0005-0000-0000-000068300000}"/>
    <cellStyle name="Normal 18 2 3 10 2 2" xfId="12392" xr:uid="{00000000-0005-0000-0000-000069300000}"/>
    <cellStyle name="Normal 18 2 3 10 3" xfId="12393" xr:uid="{00000000-0005-0000-0000-00006A300000}"/>
    <cellStyle name="Normal 18 2 3 11" xfId="12394" xr:uid="{00000000-0005-0000-0000-00006B300000}"/>
    <cellStyle name="Normal 18 2 3 11 2" xfId="12395" xr:uid="{00000000-0005-0000-0000-00006C300000}"/>
    <cellStyle name="Normal 18 2 3 12" xfId="12396" xr:uid="{00000000-0005-0000-0000-00006D300000}"/>
    <cellStyle name="Normal 18 2 3 12 2" xfId="12397" xr:uid="{00000000-0005-0000-0000-00006E300000}"/>
    <cellStyle name="Normal 18 2 3 13" xfId="12398" xr:uid="{00000000-0005-0000-0000-00006F300000}"/>
    <cellStyle name="Normal 18 2 3 2" xfId="12399" xr:uid="{00000000-0005-0000-0000-000070300000}"/>
    <cellStyle name="Normal 18 2 3 2 10" xfId="12400" xr:uid="{00000000-0005-0000-0000-000071300000}"/>
    <cellStyle name="Normal 18 2 3 2 10 2" xfId="12401" xr:uid="{00000000-0005-0000-0000-000072300000}"/>
    <cellStyle name="Normal 18 2 3 2 11" xfId="12402" xr:uid="{00000000-0005-0000-0000-000073300000}"/>
    <cellStyle name="Normal 18 2 3 2 2" xfId="12403" xr:uid="{00000000-0005-0000-0000-000074300000}"/>
    <cellStyle name="Normal 18 2 3 2 2 2" xfId="12404" xr:uid="{00000000-0005-0000-0000-000075300000}"/>
    <cellStyle name="Normal 18 2 3 2 2 2 2" xfId="12405" xr:uid="{00000000-0005-0000-0000-000076300000}"/>
    <cellStyle name="Normal 18 2 3 2 2 2 2 2" xfId="12406" xr:uid="{00000000-0005-0000-0000-000077300000}"/>
    <cellStyle name="Normal 18 2 3 2 2 2 2 2 2" xfId="12407" xr:uid="{00000000-0005-0000-0000-000078300000}"/>
    <cellStyle name="Normal 18 2 3 2 2 2 2 3" xfId="12408" xr:uid="{00000000-0005-0000-0000-000079300000}"/>
    <cellStyle name="Normal 18 2 3 2 2 2 3" xfId="12409" xr:uid="{00000000-0005-0000-0000-00007A300000}"/>
    <cellStyle name="Normal 18 2 3 2 2 2 3 2" xfId="12410" xr:uid="{00000000-0005-0000-0000-00007B300000}"/>
    <cellStyle name="Normal 18 2 3 2 2 2 3 2 2" xfId="12411" xr:uid="{00000000-0005-0000-0000-00007C300000}"/>
    <cellStyle name="Normal 18 2 3 2 2 2 3 3" xfId="12412" xr:uid="{00000000-0005-0000-0000-00007D300000}"/>
    <cellStyle name="Normal 18 2 3 2 2 2 4" xfId="12413" xr:uid="{00000000-0005-0000-0000-00007E300000}"/>
    <cellStyle name="Normal 18 2 3 2 2 2 4 2" xfId="12414" xr:uid="{00000000-0005-0000-0000-00007F300000}"/>
    <cellStyle name="Normal 18 2 3 2 2 2 4 2 2" xfId="12415" xr:uid="{00000000-0005-0000-0000-000080300000}"/>
    <cellStyle name="Normal 18 2 3 2 2 2 4 3" xfId="12416" xr:uid="{00000000-0005-0000-0000-000081300000}"/>
    <cellStyle name="Normal 18 2 3 2 2 2 5" xfId="12417" xr:uid="{00000000-0005-0000-0000-000082300000}"/>
    <cellStyle name="Normal 18 2 3 2 2 2 5 2" xfId="12418" xr:uid="{00000000-0005-0000-0000-000083300000}"/>
    <cellStyle name="Normal 18 2 3 2 2 2 6" xfId="12419" xr:uid="{00000000-0005-0000-0000-000084300000}"/>
    <cellStyle name="Normal 18 2 3 2 2 2 6 2" xfId="12420" xr:uid="{00000000-0005-0000-0000-000085300000}"/>
    <cellStyle name="Normal 18 2 3 2 2 2 7" xfId="12421" xr:uid="{00000000-0005-0000-0000-000086300000}"/>
    <cellStyle name="Normal 18 2 3 2 2 3" xfId="12422" xr:uid="{00000000-0005-0000-0000-000087300000}"/>
    <cellStyle name="Normal 18 2 3 2 2 3 2" xfId="12423" xr:uid="{00000000-0005-0000-0000-000088300000}"/>
    <cellStyle name="Normal 18 2 3 2 2 3 2 2" xfId="12424" xr:uid="{00000000-0005-0000-0000-000089300000}"/>
    <cellStyle name="Normal 18 2 3 2 2 3 2 2 2" xfId="12425" xr:uid="{00000000-0005-0000-0000-00008A300000}"/>
    <cellStyle name="Normal 18 2 3 2 2 3 2 3" xfId="12426" xr:uid="{00000000-0005-0000-0000-00008B300000}"/>
    <cellStyle name="Normal 18 2 3 2 2 3 3" xfId="12427" xr:uid="{00000000-0005-0000-0000-00008C300000}"/>
    <cellStyle name="Normal 18 2 3 2 2 3 3 2" xfId="12428" xr:uid="{00000000-0005-0000-0000-00008D300000}"/>
    <cellStyle name="Normal 18 2 3 2 2 3 3 2 2" xfId="12429" xr:uid="{00000000-0005-0000-0000-00008E300000}"/>
    <cellStyle name="Normal 18 2 3 2 2 3 3 3" xfId="12430" xr:uid="{00000000-0005-0000-0000-00008F300000}"/>
    <cellStyle name="Normal 18 2 3 2 2 3 4" xfId="12431" xr:uid="{00000000-0005-0000-0000-000090300000}"/>
    <cellStyle name="Normal 18 2 3 2 2 3 4 2" xfId="12432" xr:uid="{00000000-0005-0000-0000-000091300000}"/>
    <cellStyle name="Normal 18 2 3 2 2 3 4 2 2" xfId="12433" xr:uid="{00000000-0005-0000-0000-000092300000}"/>
    <cellStyle name="Normal 18 2 3 2 2 3 4 3" xfId="12434" xr:uid="{00000000-0005-0000-0000-000093300000}"/>
    <cellStyle name="Normal 18 2 3 2 2 3 5" xfId="12435" xr:uid="{00000000-0005-0000-0000-000094300000}"/>
    <cellStyle name="Normal 18 2 3 2 2 3 5 2" xfId="12436" xr:uid="{00000000-0005-0000-0000-000095300000}"/>
    <cellStyle name="Normal 18 2 3 2 2 3 6" xfId="12437" xr:uid="{00000000-0005-0000-0000-000096300000}"/>
    <cellStyle name="Normal 18 2 3 2 2 3 6 2" xfId="12438" xr:uid="{00000000-0005-0000-0000-000097300000}"/>
    <cellStyle name="Normal 18 2 3 2 2 3 7" xfId="12439" xr:uid="{00000000-0005-0000-0000-000098300000}"/>
    <cellStyle name="Normal 18 2 3 2 2 4" xfId="12440" xr:uid="{00000000-0005-0000-0000-000099300000}"/>
    <cellStyle name="Normal 18 2 3 2 2 4 2" xfId="12441" xr:uid="{00000000-0005-0000-0000-00009A300000}"/>
    <cellStyle name="Normal 18 2 3 2 2 4 2 2" xfId="12442" xr:uid="{00000000-0005-0000-0000-00009B300000}"/>
    <cellStyle name="Normal 18 2 3 2 2 4 3" xfId="12443" xr:uid="{00000000-0005-0000-0000-00009C300000}"/>
    <cellStyle name="Normal 18 2 3 2 2 5" xfId="12444" xr:uid="{00000000-0005-0000-0000-00009D300000}"/>
    <cellStyle name="Normal 18 2 3 2 2 5 2" xfId="12445" xr:uid="{00000000-0005-0000-0000-00009E300000}"/>
    <cellStyle name="Normal 18 2 3 2 2 5 2 2" xfId="12446" xr:uid="{00000000-0005-0000-0000-00009F300000}"/>
    <cellStyle name="Normal 18 2 3 2 2 5 3" xfId="12447" xr:uid="{00000000-0005-0000-0000-0000A0300000}"/>
    <cellStyle name="Normal 18 2 3 2 2 6" xfId="12448" xr:uid="{00000000-0005-0000-0000-0000A1300000}"/>
    <cellStyle name="Normal 18 2 3 2 2 6 2" xfId="12449" xr:uid="{00000000-0005-0000-0000-0000A2300000}"/>
    <cellStyle name="Normal 18 2 3 2 2 6 2 2" xfId="12450" xr:uid="{00000000-0005-0000-0000-0000A3300000}"/>
    <cellStyle name="Normal 18 2 3 2 2 6 3" xfId="12451" xr:uid="{00000000-0005-0000-0000-0000A4300000}"/>
    <cellStyle name="Normal 18 2 3 2 2 7" xfId="12452" xr:uid="{00000000-0005-0000-0000-0000A5300000}"/>
    <cellStyle name="Normal 18 2 3 2 2 7 2" xfId="12453" xr:uid="{00000000-0005-0000-0000-0000A6300000}"/>
    <cellStyle name="Normal 18 2 3 2 2 8" xfId="12454" xr:uid="{00000000-0005-0000-0000-0000A7300000}"/>
    <cellStyle name="Normal 18 2 3 2 2 8 2" xfId="12455" xr:uid="{00000000-0005-0000-0000-0000A8300000}"/>
    <cellStyle name="Normal 18 2 3 2 2 9" xfId="12456" xr:uid="{00000000-0005-0000-0000-0000A9300000}"/>
    <cellStyle name="Normal 18 2 3 2 3" xfId="12457" xr:uid="{00000000-0005-0000-0000-0000AA300000}"/>
    <cellStyle name="Normal 18 2 3 2 3 2" xfId="12458" xr:uid="{00000000-0005-0000-0000-0000AB300000}"/>
    <cellStyle name="Normal 18 2 3 2 3 2 2" xfId="12459" xr:uid="{00000000-0005-0000-0000-0000AC300000}"/>
    <cellStyle name="Normal 18 2 3 2 3 2 2 2" xfId="12460" xr:uid="{00000000-0005-0000-0000-0000AD300000}"/>
    <cellStyle name="Normal 18 2 3 2 3 2 2 2 2" xfId="12461" xr:uid="{00000000-0005-0000-0000-0000AE300000}"/>
    <cellStyle name="Normal 18 2 3 2 3 2 2 3" xfId="12462" xr:uid="{00000000-0005-0000-0000-0000AF300000}"/>
    <cellStyle name="Normal 18 2 3 2 3 2 3" xfId="12463" xr:uid="{00000000-0005-0000-0000-0000B0300000}"/>
    <cellStyle name="Normal 18 2 3 2 3 2 3 2" xfId="12464" xr:uid="{00000000-0005-0000-0000-0000B1300000}"/>
    <cellStyle name="Normal 18 2 3 2 3 2 3 2 2" xfId="12465" xr:uid="{00000000-0005-0000-0000-0000B2300000}"/>
    <cellStyle name="Normal 18 2 3 2 3 2 3 3" xfId="12466" xr:uid="{00000000-0005-0000-0000-0000B3300000}"/>
    <cellStyle name="Normal 18 2 3 2 3 2 4" xfId="12467" xr:uid="{00000000-0005-0000-0000-0000B4300000}"/>
    <cellStyle name="Normal 18 2 3 2 3 2 4 2" xfId="12468" xr:uid="{00000000-0005-0000-0000-0000B5300000}"/>
    <cellStyle name="Normal 18 2 3 2 3 2 4 2 2" xfId="12469" xr:uid="{00000000-0005-0000-0000-0000B6300000}"/>
    <cellStyle name="Normal 18 2 3 2 3 2 4 3" xfId="12470" xr:uid="{00000000-0005-0000-0000-0000B7300000}"/>
    <cellStyle name="Normal 18 2 3 2 3 2 5" xfId="12471" xr:uid="{00000000-0005-0000-0000-0000B8300000}"/>
    <cellStyle name="Normal 18 2 3 2 3 2 5 2" xfId="12472" xr:uid="{00000000-0005-0000-0000-0000B9300000}"/>
    <cellStyle name="Normal 18 2 3 2 3 2 6" xfId="12473" xr:uid="{00000000-0005-0000-0000-0000BA300000}"/>
    <cellStyle name="Normal 18 2 3 2 3 2 6 2" xfId="12474" xr:uid="{00000000-0005-0000-0000-0000BB300000}"/>
    <cellStyle name="Normal 18 2 3 2 3 2 7" xfId="12475" xr:uid="{00000000-0005-0000-0000-0000BC300000}"/>
    <cellStyle name="Normal 18 2 3 2 3 3" xfId="12476" xr:uid="{00000000-0005-0000-0000-0000BD300000}"/>
    <cellStyle name="Normal 18 2 3 2 3 3 2" xfId="12477" xr:uid="{00000000-0005-0000-0000-0000BE300000}"/>
    <cellStyle name="Normal 18 2 3 2 3 3 2 2" xfId="12478" xr:uid="{00000000-0005-0000-0000-0000BF300000}"/>
    <cellStyle name="Normal 18 2 3 2 3 3 3" xfId="12479" xr:uid="{00000000-0005-0000-0000-0000C0300000}"/>
    <cellStyle name="Normal 18 2 3 2 3 4" xfId="12480" xr:uid="{00000000-0005-0000-0000-0000C1300000}"/>
    <cellStyle name="Normal 18 2 3 2 3 4 2" xfId="12481" xr:uid="{00000000-0005-0000-0000-0000C2300000}"/>
    <cellStyle name="Normal 18 2 3 2 3 4 2 2" xfId="12482" xr:uid="{00000000-0005-0000-0000-0000C3300000}"/>
    <cellStyle name="Normal 18 2 3 2 3 4 3" xfId="12483" xr:uid="{00000000-0005-0000-0000-0000C4300000}"/>
    <cellStyle name="Normal 18 2 3 2 3 5" xfId="12484" xr:uid="{00000000-0005-0000-0000-0000C5300000}"/>
    <cellStyle name="Normal 18 2 3 2 3 5 2" xfId="12485" xr:uid="{00000000-0005-0000-0000-0000C6300000}"/>
    <cellStyle name="Normal 18 2 3 2 3 5 2 2" xfId="12486" xr:uid="{00000000-0005-0000-0000-0000C7300000}"/>
    <cellStyle name="Normal 18 2 3 2 3 5 3" xfId="12487" xr:uid="{00000000-0005-0000-0000-0000C8300000}"/>
    <cellStyle name="Normal 18 2 3 2 3 6" xfId="12488" xr:uid="{00000000-0005-0000-0000-0000C9300000}"/>
    <cellStyle name="Normal 18 2 3 2 3 6 2" xfId="12489" xr:uid="{00000000-0005-0000-0000-0000CA300000}"/>
    <cellStyle name="Normal 18 2 3 2 3 7" xfId="12490" xr:uid="{00000000-0005-0000-0000-0000CB300000}"/>
    <cellStyle name="Normal 18 2 3 2 3 7 2" xfId="12491" xr:uid="{00000000-0005-0000-0000-0000CC300000}"/>
    <cellStyle name="Normal 18 2 3 2 3 8" xfId="12492" xr:uid="{00000000-0005-0000-0000-0000CD300000}"/>
    <cellStyle name="Normal 18 2 3 2 4" xfId="12493" xr:uid="{00000000-0005-0000-0000-0000CE300000}"/>
    <cellStyle name="Normal 18 2 3 2 4 2" xfId="12494" xr:uid="{00000000-0005-0000-0000-0000CF300000}"/>
    <cellStyle name="Normal 18 2 3 2 4 2 2" xfId="12495" xr:uid="{00000000-0005-0000-0000-0000D0300000}"/>
    <cellStyle name="Normal 18 2 3 2 4 2 2 2" xfId="12496" xr:uid="{00000000-0005-0000-0000-0000D1300000}"/>
    <cellStyle name="Normal 18 2 3 2 4 2 3" xfId="12497" xr:uid="{00000000-0005-0000-0000-0000D2300000}"/>
    <cellStyle name="Normal 18 2 3 2 4 3" xfId="12498" xr:uid="{00000000-0005-0000-0000-0000D3300000}"/>
    <cellStyle name="Normal 18 2 3 2 4 3 2" xfId="12499" xr:uid="{00000000-0005-0000-0000-0000D4300000}"/>
    <cellStyle name="Normal 18 2 3 2 4 3 2 2" xfId="12500" xr:uid="{00000000-0005-0000-0000-0000D5300000}"/>
    <cellStyle name="Normal 18 2 3 2 4 3 3" xfId="12501" xr:uid="{00000000-0005-0000-0000-0000D6300000}"/>
    <cellStyle name="Normal 18 2 3 2 4 4" xfId="12502" xr:uid="{00000000-0005-0000-0000-0000D7300000}"/>
    <cellStyle name="Normal 18 2 3 2 4 4 2" xfId="12503" xr:uid="{00000000-0005-0000-0000-0000D8300000}"/>
    <cellStyle name="Normal 18 2 3 2 4 4 2 2" xfId="12504" xr:uid="{00000000-0005-0000-0000-0000D9300000}"/>
    <cellStyle name="Normal 18 2 3 2 4 4 3" xfId="12505" xr:uid="{00000000-0005-0000-0000-0000DA300000}"/>
    <cellStyle name="Normal 18 2 3 2 4 5" xfId="12506" xr:uid="{00000000-0005-0000-0000-0000DB300000}"/>
    <cellStyle name="Normal 18 2 3 2 4 5 2" xfId="12507" xr:uid="{00000000-0005-0000-0000-0000DC300000}"/>
    <cellStyle name="Normal 18 2 3 2 4 6" xfId="12508" xr:uid="{00000000-0005-0000-0000-0000DD300000}"/>
    <cellStyle name="Normal 18 2 3 2 4 6 2" xfId="12509" xr:uid="{00000000-0005-0000-0000-0000DE300000}"/>
    <cellStyle name="Normal 18 2 3 2 4 7" xfId="12510" xr:uid="{00000000-0005-0000-0000-0000DF300000}"/>
    <cellStyle name="Normal 18 2 3 2 5" xfId="12511" xr:uid="{00000000-0005-0000-0000-0000E0300000}"/>
    <cellStyle name="Normal 18 2 3 2 5 2" xfId="12512" xr:uid="{00000000-0005-0000-0000-0000E1300000}"/>
    <cellStyle name="Normal 18 2 3 2 5 2 2" xfId="12513" xr:uid="{00000000-0005-0000-0000-0000E2300000}"/>
    <cellStyle name="Normal 18 2 3 2 5 2 2 2" xfId="12514" xr:uid="{00000000-0005-0000-0000-0000E3300000}"/>
    <cellStyle name="Normal 18 2 3 2 5 2 3" xfId="12515" xr:uid="{00000000-0005-0000-0000-0000E4300000}"/>
    <cellStyle name="Normal 18 2 3 2 5 3" xfId="12516" xr:uid="{00000000-0005-0000-0000-0000E5300000}"/>
    <cellStyle name="Normal 18 2 3 2 5 3 2" xfId="12517" xr:uid="{00000000-0005-0000-0000-0000E6300000}"/>
    <cellStyle name="Normal 18 2 3 2 5 3 2 2" xfId="12518" xr:uid="{00000000-0005-0000-0000-0000E7300000}"/>
    <cellStyle name="Normal 18 2 3 2 5 3 3" xfId="12519" xr:uid="{00000000-0005-0000-0000-0000E8300000}"/>
    <cellStyle name="Normal 18 2 3 2 5 4" xfId="12520" xr:uid="{00000000-0005-0000-0000-0000E9300000}"/>
    <cellStyle name="Normal 18 2 3 2 5 4 2" xfId="12521" xr:uid="{00000000-0005-0000-0000-0000EA300000}"/>
    <cellStyle name="Normal 18 2 3 2 5 4 2 2" xfId="12522" xr:uid="{00000000-0005-0000-0000-0000EB300000}"/>
    <cellStyle name="Normal 18 2 3 2 5 4 3" xfId="12523" xr:uid="{00000000-0005-0000-0000-0000EC300000}"/>
    <cellStyle name="Normal 18 2 3 2 5 5" xfId="12524" xr:uid="{00000000-0005-0000-0000-0000ED300000}"/>
    <cellStyle name="Normal 18 2 3 2 5 5 2" xfId="12525" xr:uid="{00000000-0005-0000-0000-0000EE300000}"/>
    <cellStyle name="Normal 18 2 3 2 5 6" xfId="12526" xr:uid="{00000000-0005-0000-0000-0000EF300000}"/>
    <cellStyle name="Normal 18 2 3 2 5 6 2" xfId="12527" xr:uid="{00000000-0005-0000-0000-0000F0300000}"/>
    <cellStyle name="Normal 18 2 3 2 5 7" xfId="12528" xr:uid="{00000000-0005-0000-0000-0000F1300000}"/>
    <cellStyle name="Normal 18 2 3 2 6" xfId="12529" xr:uid="{00000000-0005-0000-0000-0000F2300000}"/>
    <cellStyle name="Normal 18 2 3 2 6 2" xfId="12530" xr:uid="{00000000-0005-0000-0000-0000F3300000}"/>
    <cellStyle name="Normal 18 2 3 2 6 2 2" xfId="12531" xr:uid="{00000000-0005-0000-0000-0000F4300000}"/>
    <cellStyle name="Normal 18 2 3 2 6 3" xfId="12532" xr:uid="{00000000-0005-0000-0000-0000F5300000}"/>
    <cellStyle name="Normal 18 2 3 2 7" xfId="12533" xr:uid="{00000000-0005-0000-0000-0000F6300000}"/>
    <cellStyle name="Normal 18 2 3 2 7 2" xfId="12534" xr:uid="{00000000-0005-0000-0000-0000F7300000}"/>
    <cellStyle name="Normal 18 2 3 2 7 2 2" xfId="12535" xr:uid="{00000000-0005-0000-0000-0000F8300000}"/>
    <cellStyle name="Normal 18 2 3 2 7 3" xfId="12536" xr:uid="{00000000-0005-0000-0000-0000F9300000}"/>
    <cellStyle name="Normal 18 2 3 2 8" xfId="12537" xr:uid="{00000000-0005-0000-0000-0000FA300000}"/>
    <cellStyle name="Normal 18 2 3 2 8 2" xfId="12538" xr:uid="{00000000-0005-0000-0000-0000FB300000}"/>
    <cellStyle name="Normal 18 2 3 2 8 2 2" xfId="12539" xr:uid="{00000000-0005-0000-0000-0000FC300000}"/>
    <cellStyle name="Normal 18 2 3 2 8 3" xfId="12540" xr:uid="{00000000-0005-0000-0000-0000FD300000}"/>
    <cellStyle name="Normal 18 2 3 2 9" xfId="12541" xr:uid="{00000000-0005-0000-0000-0000FE300000}"/>
    <cellStyle name="Normal 18 2 3 2 9 2" xfId="12542" xr:uid="{00000000-0005-0000-0000-0000FF300000}"/>
    <cellStyle name="Normal 18 2 3 3" xfId="12543" xr:uid="{00000000-0005-0000-0000-000000310000}"/>
    <cellStyle name="Normal 18 2 3 3 10" xfId="12544" xr:uid="{00000000-0005-0000-0000-000001310000}"/>
    <cellStyle name="Normal 18 2 3 3 10 2" xfId="12545" xr:uid="{00000000-0005-0000-0000-000002310000}"/>
    <cellStyle name="Normal 18 2 3 3 11" xfId="12546" xr:uid="{00000000-0005-0000-0000-000003310000}"/>
    <cellStyle name="Normal 18 2 3 3 2" xfId="12547" xr:uid="{00000000-0005-0000-0000-000004310000}"/>
    <cellStyle name="Normal 18 2 3 3 2 2" xfId="12548" xr:uid="{00000000-0005-0000-0000-000005310000}"/>
    <cellStyle name="Normal 18 2 3 3 2 2 2" xfId="12549" xr:uid="{00000000-0005-0000-0000-000006310000}"/>
    <cellStyle name="Normal 18 2 3 3 2 2 2 2" xfId="12550" xr:uid="{00000000-0005-0000-0000-000007310000}"/>
    <cellStyle name="Normal 18 2 3 3 2 2 2 2 2" xfId="12551" xr:uid="{00000000-0005-0000-0000-000008310000}"/>
    <cellStyle name="Normal 18 2 3 3 2 2 2 3" xfId="12552" xr:uid="{00000000-0005-0000-0000-000009310000}"/>
    <cellStyle name="Normal 18 2 3 3 2 2 3" xfId="12553" xr:uid="{00000000-0005-0000-0000-00000A310000}"/>
    <cellStyle name="Normal 18 2 3 3 2 2 3 2" xfId="12554" xr:uid="{00000000-0005-0000-0000-00000B310000}"/>
    <cellStyle name="Normal 18 2 3 3 2 2 3 2 2" xfId="12555" xr:uid="{00000000-0005-0000-0000-00000C310000}"/>
    <cellStyle name="Normal 18 2 3 3 2 2 3 3" xfId="12556" xr:uid="{00000000-0005-0000-0000-00000D310000}"/>
    <cellStyle name="Normal 18 2 3 3 2 2 4" xfId="12557" xr:uid="{00000000-0005-0000-0000-00000E310000}"/>
    <cellStyle name="Normal 18 2 3 3 2 2 4 2" xfId="12558" xr:uid="{00000000-0005-0000-0000-00000F310000}"/>
    <cellStyle name="Normal 18 2 3 3 2 2 4 2 2" xfId="12559" xr:uid="{00000000-0005-0000-0000-000010310000}"/>
    <cellStyle name="Normal 18 2 3 3 2 2 4 3" xfId="12560" xr:uid="{00000000-0005-0000-0000-000011310000}"/>
    <cellStyle name="Normal 18 2 3 3 2 2 5" xfId="12561" xr:uid="{00000000-0005-0000-0000-000012310000}"/>
    <cellStyle name="Normal 18 2 3 3 2 2 5 2" xfId="12562" xr:uid="{00000000-0005-0000-0000-000013310000}"/>
    <cellStyle name="Normal 18 2 3 3 2 2 6" xfId="12563" xr:uid="{00000000-0005-0000-0000-000014310000}"/>
    <cellStyle name="Normal 18 2 3 3 2 2 6 2" xfId="12564" xr:uid="{00000000-0005-0000-0000-000015310000}"/>
    <cellStyle name="Normal 18 2 3 3 2 2 7" xfId="12565" xr:uid="{00000000-0005-0000-0000-000016310000}"/>
    <cellStyle name="Normal 18 2 3 3 2 3" xfId="12566" xr:uid="{00000000-0005-0000-0000-000017310000}"/>
    <cellStyle name="Normal 18 2 3 3 2 3 2" xfId="12567" xr:uid="{00000000-0005-0000-0000-000018310000}"/>
    <cellStyle name="Normal 18 2 3 3 2 3 2 2" xfId="12568" xr:uid="{00000000-0005-0000-0000-000019310000}"/>
    <cellStyle name="Normal 18 2 3 3 2 3 2 2 2" xfId="12569" xr:uid="{00000000-0005-0000-0000-00001A310000}"/>
    <cellStyle name="Normal 18 2 3 3 2 3 2 3" xfId="12570" xr:uid="{00000000-0005-0000-0000-00001B310000}"/>
    <cellStyle name="Normal 18 2 3 3 2 3 3" xfId="12571" xr:uid="{00000000-0005-0000-0000-00001C310000}"/>
    <cellStyle name="Normal 18 2 3 3 2 3 3 2" xfId="12572" xr:uid="{00000000-0005-0000-0000-00001D310000}"/>
    <cellStyle name="Normal 18 2 3 3 2 3 3 2 2" xfId="12573" xr:uid="{00000000-0005-0000-0000-00001E310000}"/>
    <cellStyle name="Normal 18 2 3 3 2 3 3 3" xfId="12574" xr:uid="{00000000-0005-0000-0000-00001F310000}"/>
    <cellStyle name="Normal 18 2 3 3 2 3 4" xfId="12575" xr:uid="{00000000-0005-0000-0000-000020310000}"/>
    <cellStyle name="Normal 18 2 3 3 2 3 4 2" xfId="12576" xr:uid="{00000000-0005-0000-0000-000021310000}"/>
    <cellStyle name="Normal 18 2 3 3 2 3 4 2 2" xfId="12577" xr:uid="{00000000-0005-0000-0000-000022310000}"/>
    <cellStyle name="Normal 18 2 3 3 2 3 4 3" xfId="12578" xr:uid="{00000000-0005-0000-0000-000023310000}"/>
    <cellStyle name="Normal 18 2 3 3 2 3 5" xfId="12579" xr:uid="{00000000-0005-0000-0000-000024310000}"/>
    <cellStyle name="Normal 18 2 3 3 2 3 5 2" xfId="12580" xr:uid="{00000000-0005-0000-0000-000025310000}"/>
    <cellStyle name="Normal 18 2 3 3 2 3 6" xfId="12581" xr:uid="{00000000-0005-0000-0000-000026310000}"/>
    <cellStyle name="Normal 18 2 3 3 2 3 6 2" xfId="12582" xr:uid="{00000000-0005-0000-0000-000027310000}"/>
    <cellStyle name="Normal 18 2 3 3 2 3 7" xfId="12583" xr:uid="{00000000-0005-0000-0000-000028310000}"/>
    <cellStyle name="Normal 18 2 3 3 2 4" xfId="12584" xr:uid="{00000000-0005-0000-0000-000029310000}"/>
    <cellStyle name="Normal 18 2 3 3 2 4 2" xfId="12585" xr:uid="{00000000-0005-0000-0000-00002A310000}"/>
    <cellStyle name="Normal 18 2 3 3 2 4 2 2" xfId="12586" xr:uid="{00000000-0005-0000-0000-00002B310000}"/>
    <cellStyle name="Normal 18 2 3 3 2 4 3" xfId="12587" xr:uid="{00000000-0005-0000-0000-00002C310000}"/>
    <cellStyle name="Normal 18 2 3 3 2 5" xfId="12588" xr:uid="{00000000-0005-0000-0000-00002D310000}"/>
    <cellStyle name="Normal 18 2 3 3 2 5 2" xfId="12589" xr:uid="{00000000-0005-0000-0000-00002E310000}"/>
    <cellStyle name="Normal 18 2 3 3 2 5 2 2" xfId="12590" xr:uid="{00000000-0005-0000-0000-00002F310000}"/>
    <cellStyle name="Normal 18 2 3 3 2 5 3" xfId="12591" xr:uid="{00000000-0005-0000-0000-000030310000}"/>
    <cellStyle name="Normal 18 2 3 3 2 6" xfId="12592" xr:uid="{00000000-0005-0000-0000-000031310000}"/>
    <cellStyle name="Normal 18 2 3 3 2 6 2" xfId="12593" xr:uid="{00000000-0005-0000-0000-000032310000}"/>
    <cellStyle name="Normal 18 2 3 3 2 6 2 2" xfId="12594" xr:uid="{00000000-0005-0000-0000-000033310000}"/>
    <cellStyle name="Normal 18 2 3 3 2 6 3" xfId="12595" xr:uid="{00000000-0005-0000-0000-000034310000}"/>
    <cellStyle name="Normal 18 2 3 3 2 7" xfId="12596" xr:uid="{00000000-0005-0000-0000-000035310000}"/>
    <cellStyle name="Normal 18 2 3 3 2 7 2" xfId="12597" xr:uid="{00000000-0005-0000-0000-000036310000}"/>
    <cellStyle name="Normal 18 2 3 3 2 8" xfId="12598" xr:uid="{00000000-0005-0000-0000-000037310000}"/>
    <cellStyle name="Normal 18 2 3 3 2 8 2" xfId="12599" xr:uid="{00000000-0005-0000-0000-000038310000}"/>
    <cellStyle name="Normal 18 2 3 3 2 9" xfId="12600" xr:uid="{00000000-0005-0000-0000-000039310000}"/>
    <cellStyle name="Normal 18 2 3 3 3" xfId="12601" xr:uid="{00000000-0005-0000-0000-00003A310000}"/>
    <cellStyle name="Normal 18 2 3 3 3 2" xfId="12602" xr:uid="{00000000-0005-0000-0000-00003B310000}"/>
    <cellStyle name="Normal 18 2 3 3 3 2 2" xfId="12603" xr:uid="{00000000-0005-0000-0000-00003C310000}"/>
    <cellStyle name="Normal 18 2 3 3 3 2 2 2" xfId="12604" xr:uid="{00000000-0005-0000-0000-00003D310000}"/>
    <cellStyle name="Normal 18 2 3 3 3 2 2 2 2" xfId="12605" xr:uid="{00000000-0005-0000-0000-00003E310000}"/>
    <cellStyle name="Normal 18 2 3 3 3 2 2 3" xfId="12606" xr:uid="{00000000-0005-0000-0000-00003F310000}"/>
    <cellStyle name="Normal 18 2 3 3 3 2 3" xfId="12607" xr:uid="{00000000-0005-0000-0000-000040310000}"/>
    <cellStyle name="Normal 18 2 3 3 3 2 3 2" xfId="12608" xr:uid="{00000000-0005-0000-0000-000041310000}"/>
    <cellStyle name="Normal 18 2 3 3 3 2 3 2 2" xfId="12609" xr:uid="{00000000-0005-0000-0000-000042310000}"/>
    <cellStyle name="Normal 18 2 3 3 3 2 3 3" xfId="12610" xr:uid="{00000000-0005-0000-0000-000043310000}"/>
    <cellStyle name="Normal 18 2 3 3 3 2 4" xfId="12611" xr:uid="{00000000-0005-0000-0000-000044310000}"/>
    <cellStyle name="Normal 18 2 3 3 3 2 4 2" xfId="12612" xr:uid="{00000000-0005-0000-0000-000045310000}"/>
    <cellStyle name="Normal 18 2 3 3 3 2 4 2 2" xfId="12613" xr:uid="{00000000-0005-0000-0000-000046310000}"/>
    <cellStyle name="Normal 18 2 3 3 3 2 4 3" xfId="12614" xr:uid="{00000000-0005-0000-0000-000047310000}"/>
    <cellStyle name="Normal 18 2 3 3 3 2 5" xfId="12615" xr:uid="{00000000-0005-0000-0000-000048310000}"/>
    <cellStyle name="Normal 18 2 3 3 3 2 5 2" xfId="12616" xr:uid="{00000000-0005-0000-0000-000049310000}"/>
    <cellStyle name="Normal 18 2 3 3 3 2 6" xfId="12617" xr:uid="{00000000-0005-0000-0000-00004A310000}"/>
    <cellStyle name="Normal 18 2 3 3 3 2 6 2" xfId="12618" xr:uid="{00000000-0005-0000-0000-00004B310000}"/>
    <cellStyle name="Normal 18 2 3 3 3 2 7" xfId="12619" xr:uid="{00000000-0005-0000-0000-00004C310000}"/>
    <cellStyle name="Normal 18 2 3 3 3 3" xfId="12620" xr:uid="{00000000-0005-0000-0000-00004D310000}"/>
    <cellStyle name="Normal 18 2 3 3 3 3 2" xfId="12621" xr:uid="{00000000-0005-0000-0000-00004E310000}"/>
    <cellStyle name="Normal 18 2 3 3 3 3 2 2" xfId="12622" xr:uid="{00000000-0005-0000-0000-00004F310000}"/>
    <cellStyle name="Normal 18 2 3 3 3 3 3" xfId="12623" xr:uid="{00000000-0005-0000-0000-000050310000}"/>
    <cellStyle name="Normal 18 2 3 3 3 4" xfId="12624" xr:uid="{00000000-0005-0000-0000-000051310000}"/>
    <cellStyle name="Normal 18 2 3 3 3 4 2" xfId="12625" xr:uid="{00000000-0005-0000-0000-000052310000}"/>
    <cellStyle name="Normal 18 2 3 3 3 4 2 2" xfId="12626" xr:uid="{00000000-0005-0000-0000-000053310000}"/>
    <cellStyle name="Normal 18 2 3 3 3 4 3" xfId="12627" xr:uid="{00000000-0005-0000-0000-000054310000}"/>
    <cellStyle name="Normal 18 2 3 3 3 5" xfId="12628" xr:uid="{00000000-0005-0000-0000-000055310000}"/>
    <cellStyle name="Normal 18 2 3 3 3 5 2" xfId="12629" xr:uid="{00000000-0005-0000-0000-000056310000}"/>
    <cellStyle name="Normal 18 2 3 3 3 5 2 2" xfId="12630" xr:uid="{00000000-0005-0000-0000-000057310000}"/>
    <cellStyle name="Normal 18 2 3 3 3 5 3" xfId="12631" xr:uid="{00000000-0005-0000-0000-000058310000}"/>
    <cellStyle name="Normal 18 2 3 3 3 6" xfId="12632" xr:uid="{00000000-0005-0000-0000-000059310000}"/>
    <cellStyle name="Normal 18 2 3 3 3 6 2" xfId="12633" xr:uid="{00000000-0005-0000-0000-00005A310000}"/>
    <cellStyle name="Normal 18 2 3 3 3 7" xfId="12634" xr:uid="{00000000-0005-0000-0000-00005B310000}"/>
    <cellStyle name="Normal 18 2 3 3 3 7 2" xfId="12635" xr:uid="{00000000-0005-0000-0000-00005C310000}"/>
    <cellStyle name="Normal 18 2 3 3 3 8" xfId="12636" xr:uid="{00000000-0005-0000-0000-00005D310000}"/>
    <cellStyle name="Normal 18 2 3 3 4" xfId="12637" xr:uid="{00000000-0005-0000-0000-00005E310000}"/>
    <cellStyle name="Normal 18 2 3 3 4 2" xfId="12638" xr:uid="{00000000-0005-0000-0000-00005F310000}"/>
    <cellStyle name="Normal 18 2 3 3 4 2 2" xfId="12639" xr:uid="{00000000-0005-0000-0000-000060310000}"/>
    <cellStyle name="Normal 18 2 3 3 4 2 2 2" xfId="12640" xr:uid="{00000000-0005-0000-0000-000061310000}"/>
    <cellStyle name="Normal 18 2 3 3 4 2 3" xfId="12641" xr:uid="{00000000-0005-0000-0000-000062310000}"/>
    <cellStyle name="Normal 18 2 3 3 4 3" xfId="12642" xr:uid="{00000000-0005-0000-0000-000063310000}"/>
    <cellStyle name="Normal 18 2 3 3 4 3 2" xfId="12643" xr:uid="{00000000-0005-0000-0000-000064310000}"/>
    <cellStyle name="Normal 18 2 3 3 4 3 2 2" xfId="12644" xr:uid="{00000000-0005-0000-0000-000065310000}"/>
    <cellStyle name="Normal 18 2 3 3 4 3 3" xfId="12645" xr:uid="{00000000-0005-0000-0000-000066310000}"/>
    <cellStyle name="Normal 18 2 3 3 4 4" xfId="12646" xr:uid="{00000000-0005-0000-0000-000067310000}"/>
    <cellStyle name="Normal 18 2 3 3 4 4 2" xfId="12647" xr:uid="{00000000-0005-0000-0000-000068310000}"/>
    <cellStyle name="Normal 18 2 3 3 4 4 2 2" xfId="12648" xr:uid="{00000000-0005-0000-0000-000069310000}"/>
    <cellStyle name="Normal 18 2 3 3 4 4 3" xfId="12649" xr:uid="{00000000-0005-0000-0000-00006A310000}"/>
    <cellStyle name="Normal 18 2 3 3 4 5" xfId="12650" xr:uid="{00000000-0005-0000-0000-00006B310000}"/>
    <cellStyle name="Normal 18 2 3 3 4 5 2" xfId="12651" xr:uid="{00000000-0005-0000-0000-00006C310000}"/>
    <cellStyle name="Normal 18 2 3 3 4 6" xfId="12652" xr:uid="{00000000-0005-0000-0000-00006D310000}"/>
    <cellStyle name="Normal 18 2 3 3 4 6 2" xfId="12653" xr:uid="{00000000-0005-0000-0000-00006E310000}"/>
    <cellStyle name="Normal 18 2 3 3 4 7" xfId="12654" xr:uid="{00000000-0005-0000-0000-00006F310000}"/>
    <cellStyle name="Normal 18 2 3 3 5" xfId="12655" xr:uid="{00000000-0005-0000-0000-000070310000}"/>
    <cellStyle name="Normal 18 2 3 3 5 2" xfId="12656" xr:uid="{00000000-0005-0000-0000-000071310000}"/>
    <cellStyle name="Normal 18 2 3 3 5 2 2" xfId="12657" xr:uid="{00000000-0005-0000-0000-000072310000}"/>
    <cellStyle name="Normal 18 2 3 3 5 2 2 2" xfId="12658" xr:uid="{00000000-0005-0000-0000-000073310000}"/>
    <cellStyle name="Normal 18 2 3 3 5 2 3" xfId="12659" xr:uid="{00000000-0005-0000-0000-000074310000}"/>
    <cellStyle name="Normal 18 2 3 3 5 3" xfId="12660" xr:uid="{00000000-0005-0000-0000-000075310000}"/>
    <cellStyle name="Normal 18 2 3 3 5 3 2" xfId="12661" xr:uid="{00000000-0005-0000-0000-000076310000}"/>
    <cellStyle name="Normal 18 2 3 3 5 3 2 2" xfId="12662" xr:uid="{00000000-0005-0000-0000-000077310000}"/>
    <cellStyle name="Normal 18 2 3 3 5 3 3" xfId="12663" xr:uid="{00000000-0005-0000-0000-000078310000}"/>
    <cellStyle name="Normal 18 2 3 3 5 4" xfId="12664" xr:uid="{00000000-0005-0000-0000-000079310000}"/>
    <cellStyle name="Normal 18 2 3 3 5 4 2" xfId="12665" xr:uid="{00000000-0005-0000-0000-00007A310000}"/>
    <cellStyle name="Normal 18 2 3 3 5 4 2 2" xfId="12666" xr:uid="{00000000-0005-0000-0000-00007B310000}"/>
    <cellStyle name="Normal 18 2 3 3 5 4 3" xfId="12667" xr:uid="{00000000-0005-0000-0000-00007C310000}"/>
    <cellStyle name="Normal 18 2 3 3 5 5" xfId="12668" xr:uid="{00000000-0005-0000-0000-00007D310000}"/>
    <cellStyle name="Normal 18 2 3 3 5 5 2" xfId="12669" xr:uid="{00000000-0005-0000-0000-00007E310000}"/>
    <cellStyle name="Normal 18 2 3 3 5 6" xfId="12670" xr:uid="{00000000-0005-0000-0000-00007F310000}"/>
    <cellStyle name="Normal 18 2 3 3 5 6 2" xfId="12671" xr:uid="{00000000-0005-0000-0000-000080310000}"/>
    <cellStyle name="Normal 18 2 3 3 5 7" xfId="12672" xr:uid="{00000000-0005-0000-0000-000081310000}"/>
    <cellStyle name="Normal 18 2 3 3 6" xfId="12673" xr:uid="{00000000-0005-0000-0000-000082310000}"/>
    <cellStyle name="Normal 18 2 3 3 6 2" xfId="12674" xr:uid="{00000000-0005-0000-0000-000083310000}"/>
    <cellStyle name="Normal 18 2 3 3 6 2 2" xfId="12675" xr:uid="{00000000-0005-0000-0000-000084310000}"/>
    <cellStyle name="Normal 18 2 3 3 6 3" xfId="12676" xr:uid="{00000000-0005-0000-0000-000085310000}"/>
    <cellStyle name="Normal 18 2 3 3 7" xfId="12677" xr:uid="{00000000-0005-0000-0000-000086310000}"/>
    <cellStyle name="Normal 18 2 3 3 7 2" xfId="12678" xr:uid="{00000000-0005-0000-0000-000087310000}"/>
    <cellStyle name="Normal 18 2 3 3 7 2 2" xfId="12679" xr:uid="{00000000-0005-0000-0000-000088310000}"/>
    <cellStyle name="Normal 18 2 3 3 7 3" xfId="12680" xr:uid="{00000000-0005-0000-0000-000089310000}"/>
    <cellStyle name="Normal 18 2 3 3 8" xfId="12681" xr:uid="{00000000-0005-0000-0000-00008A310000}"/>
    <cellStyle name="Normal 18 2 3 3 8 2" xfId="12682" xr:uid="{00000000-0005-0000-0000-00008B310000}"/>
    <cellStyle name="Normal 18 2 3 3 8 2 2" xfId="12683" xr:uid="{00000000-0005-0000-0000-00008C310000}"/>
    <cellStyle name="Normal 18 2 3 3 8 3" xfId="12684" xr:uid="{00000000-0005-0000-0000-00008D310000}"/>
    <cellStyle name="Normal 18 2 3 3 9" xfId="12685" xr:uid="{00000000-0005-0000-0000-00008E310000}"/>
    <cellStyle name="Normal 18 2 3 3 9 2" xfId="12686" xr:uid="{00000000-0005-0000-0000-00008F310000}"/>
    <cellStyle name="Normal 18 2 3 4" xfId="12687" xr:uid="{00000000-0005-0000-0000-000090310000}"/>
    <cellStyle name="Normal 18 2 3 4 2" xfId="12688" xr:uid="{00000000-0005-0000-0000-000091310000}"/>
    <cellStyle name="Normal 18 2 3 4 2 2" xfId="12689" xr:uid="{00000000-0005-0000-0000-000092310000}"/>
    <cellStyle name="Normal 18 2 3 4 2 2 2" xfId="12690" xr:uid="{00000000-0005-0000-0000-000093310000}"/>
    <cellStyle name="Normal 18 2 3 4 2 2 2 2" xfId="12691" xr:uid="{00000000-0005-0000-0000-000094310000}"/>
    <cellStyle name="Normal 18 2 3 4 2 2 3" xfId="12692" xr:uid="{00000000-0005-0000-0000-000095310000}"/>
    <cellStyle name="Normal 18 2 3 4 2 3" xfId="12693" xr:uid="{00000000-0005-0000-0000-000096310000}"/>
    <cellStyle name="Normal 18 2 3 4 2 3 2" xfId="12694" xr:uid="{00000000-0005-0000-0000-000097310000}"/>
    <cellStyle name="Normal 18 2 3 4 2 3 2 2" xfId="12695" xr:uid="{00000000-0005-0000-0000-000098310000}"/>
    <cellStyle name="Normal 18 2 3 4 2 3 3" xfId="12696" xr:uid="{00000000-0005-0000-0000-000099310000}"/>
    <cellStyle name="Normal 18 2 3 4 2 4" xfId="12697" xr:uid="{00000000-0005-0000-0000-00009A310000}"/>
    <cellStyle name="Normal 18 2 3 4 2 4 2" xfId="12698" xr:uid="{00000000-0005-0000-0000-00009B310000}"/>
    <cellStyle name="Normal 18 2 3 4 2 4 2 2" xfId="12699" xr:uid="{00000000-0005-0000-0000-00009C310000}"/>
    <cellStyle name="Normal 18 2 3 4 2 4 3" xfId="12700" xr:uid="{00000000-0005-0000-0000-00009D310000}"/>
    <cellStyle name="Normal 18 2 3 4 2 5" xfId="12701" xr:uid="{00000000-0005-0000-0000-00009E310000}"/>
    <cellStyle name="Normal 18 2 3 4 2 5 2" xfId="12702" xr:uid="{00000000-0005-0000-0000-00009F310000}"/>
    <cellStyle name="Normal 18 2 3 4 2 6" xfId="12703" xr:uid="{00000000-0005-0000-0000-0000A0310000}"/>
    <cellStyle name="Normal 18 2 3 4 2 6 2" xfId="12704" xr:uid="{00000000-0005-0000-0000-0000A1310000}"/>
    <cellStyle name="Normal 18 2 3 4 2 7" xfId="12705" xr:uid="{00000000-0005-0000-0000-0000A2310000}"/>
    <cellStyle name="Normal 18 2 3 4 3" xfId="12706" xr:uid="{00000000-0005-0000-0000-0000A3310000}"/>
    <cellStyle name="Normal 18 2 3 4 3 2" xfId="12707" xr:uid="{00000000-0005-0000-0000-0000A4310000}"/>
    <cellStyle name="Normal 18 2 3 4 3 2 2" xfId="12708" xr:uid="{00000000-0005-0000-0000-0000A5310000}"/>
    <cellStyle name="Normal 18 2 3 4 3 2 2 2" xfId="12709" xr:uid="{00000000-0005-0000-0000-0000A6310000}"/>
    <cellStyle name="Normal 18 2 3 4 3 2 3" xfId="12710" xr:uid="{00000000-0005-0000-0000-0000A7310000}"/>
    <cellStyle name="Normal 18 2 3 4 3 3" xfId="12711" xr:uid="{00000000-0005-0000-0000-0000A8310000}"/>
    <cellStyle name="Normal 18 2 3 4 3 3 2" xfId="12712" xr:uid="{00000000-0005-0000-0000-0000A9310000}"/>
    <cellStyle name="Normal 18 2 3 4 3 3 2 2" xfId="12713" xr:uid="{00000000-0005-0000-0000-0000AA310000}"/>
    <cellStyle name="Normal 18 2 3 4 3 3 3" xfId="12714" xr:uid="{00000000-0005-0000-0000-0000AB310000}"/>
    <cellStyle name="Normal 18 2 3 4 3 4" xfId="12715" xr:uid="{00000000-0005-0000-0000-0000AC310000}"/>
    <cellStyle name="Normal 18 2 3 4 3 4 2" xfId="12716" xr:uid="{00000000-0005-0000-0000-0000AD310000}"/>
    <cellStyle name="Normal 18 2 3 4 3 4 2 2" xfId="12717" xr:uid="{00000000-0005-0000-0000-0000AE310000}"/>
    <cellStyle name="Normal 18 2 3 4 3 4 3" xfId="12718" xr:uid="{00000000-0005-0000-0000-0000AF310000}"/>
    <cellStyle name="Normal 18 2 3 4 3 5" xfId="12719" xr:uid="{00000000-0005-0000-0000-0000B0310000}"/>
    <cellStyle name="Normal 18 2 3 4 3 5 2" xfId="12720" xr:uid="{00000000-0005-0000-0000-0000B1310000}"/>
    <cellStyle name="Normal 18 2 3 4 3 6" xfId="12721" xr:uid="{00000000-0005-0000-0000-0000B2310000}"/>
    <cellStyle name="Normal 18 2 3 4 3 6 2" xfId="12722" xr:uid="{00000000-0005-0000-0000-0000B3310000}"/>
    <cellStyle name="Normal 18 2 3 4 3 7" xfId="12723" xr:uid="{00000000-0005-0000-0000-0000B4310000}"/>
    <cellStyle name="Normal 18 2 3 4 4" xfId="12724" xr:uid="{00000000-0005-0000-0000-0000B5310000}"/>
    <cellStyle name="Normal 18 2 3 4 4 2" xfId="12725" xr:uid="{00000000-0005-0000-0000-0000B6310000}"/>
    <cellStyle name="Normal 18 2 3 4 4 2 2" xfId="12726" xr:uid="{00000000-0005-0000-0000-0000B7310000}"/>
    <cellStyle name="Normal 18 2 3 4 4 3" xfId="12727" xr:uid="{00000000-0005-0000-0000-0000B8310000}"/>
    <cellStyle name="Normal 18 2 3 4 5" xfId="12728" xr:uid="{00000000-0005-0000-0000-0000B9310000}"/>
    <cellStyle name="Normal 18 2 3 4 5 2" xfId="12729" xr:uid="{00000000-0005-0000-0000-0000BA310000}"/>
    <cellStyle name="Normal 18 2 3 4 5 2 2" xfId="12730" xr:uid="{00000000-0005-0000-0000-0000BB310000}"/>
    <cellStyle name="Normal 18 2 3 4 5 3" xfId="12731" xr:uid="{00000000-0005-0000-0000-0000BC310000}"/>
    <cellStyle name="Normal 18 2 3 4 6" xfId="12732" xr:uid="{00000000-0005-0000-0000-0000BD310000}"/>
    <cellStyle name="Normal 18 2 3 4 6 2" xfId="12733" xr:uid="{00000000-0005-0000-0000-0000BE310000}"/>
    <cellStyle name="Normal 18 2 3 4 6 2 2" xfId="12734" xr:uid="{00000000-0005-0000-0000-0000BF310000}"/>
    <cellStyle name="Normal 18 2 3 4 6 3" xfId="12735" xr:uid="{00000000-0005-0000-0000-0000C0310000}"/>
    <cellStyle name="Normal 18 2 3 4 7" xfId="12736" xr:uid="{00000000-0005-0000-0000-0000C1310000}"/>
    <cellStyle name="Normal 18 2 3 4 7 2" xfId="12737" xr:uid="{00000000-0005-0000-0000-0000C2310000}"/>
    <cellStyle name="Normal 18 2 3 4 8" xfId="12738" xr:uid="{00000000-0005-0000-0000-0000C3310000}"/>
    <cellStyle name="Normal 18 2 3 4 8 2" xfId="12739" xr:uid="{00000000-0005-0000-0000-0000C4310000}"/>
    <cellStyle name="Normal 18 2 3 4 9" xfId="12740" xr:uid="{00000000-0005-0000-0000-0000C5310000}"/>
    <cellStyle name="Normal 18 2 3 5" xfId="12741" xr:uid="{00000000-0005-0000-0000-0000C6310000}"/>
    <cellStyle name="Normal 18 2 3 5 2" xfId="12742" xr:uid="{00000000-0005-0000-0000-0000C7310000}"/>
    <cellStyle name="Normal 18 2 3 5 2 2" xfId="12743" xr:uid="{00000000-0005-0000-0000-0000C8310000}"/>
    <cellStyle name="Normal 18 2 3 5 2 2 2" xfId="12744" xr:uid="{00000000-0005-0000-0000-0000C9310000}"/>
    <cellStyle name="Normal 18 2 3 5 2 2 2 2" xfId="12745" xr:uid="{00000000-0005-0000-0000-0000CA310000}"/>
    <cellStyle name="Normal 18 2 3 5 2 2 3" xfId="12746" xr:uid="{00000000-0005-0000-0000-0000CB310000}"/>
    <cellStyle name="Normal 18 2 3 5 2 3" xfId="12747" xr:uid="{00000000-0005-0000-0000-0000CC310000}"/>
    <cellStyle name="Normal 18 2 3 5 2 3 2" xfId="12748" xr:uid="{00000000-0005-0000-0000-0000CD310000}"/>
    <cellStyle name="Normal 18 2 3 5 2 3 2 2" xfId="12749" xr:uid="{00000000-0005-0000-0000-0000CE310000}"/>
    <cellStyle name="Normal 18 2 3 5 2 3 3" xfId="12750" xr:uid="{00000000-0005-0000-0000-0000CF310000}"/>
    <cellStyle name="Normal 18 2 3 5 2 4" xfId="12751" xr:uid="{00000000-0005-0000-0000-0000D0310000}"/>
    <cellStyle name="Normal 18 2 3 5 2 4 2" xfId="12752" xr:uid="{00000000-0005-0000-0000-0000D1310000}"/>
    <cellStyle name="Normal 18 2 3 5 2 4 2 2" xfId="12753" xr:uid="{00000000-0005-0000-0000-0000D2310000}"/>
    <cellStyle name="Normal 18 2 3 5 2 4 3" xfId="12754" xr:uid="{00000000-0005-0000-0000-0000D3310000}"/>
    <cellStyle name="Normal 18 2 3 5 2 5" xfId="12755" xr:uid="{00000000-0005-0000-0000-0000D4310000}"/>
    <cellStyle name="Normal 18 2 3 5 2 5 2" xfId="12756" xr:uid="{00000000-0005-0000-0000-0000D5310000}"/>
    <cellStyle name="Normal 18 2 3 5 2 6" xfId="12757" xr:uid="{00000000-0005-0000-0000-0000D6310000}"/>
    <cellStyle name="Normal 18 2 3 5 2 6 2" xfId="12758" xr:uid="{00000000-0005-0000-0000-0000D7310000}"/>
    <cellStyle name="Normal 18 2 3 5 2 7" xfId="12759" xr:uid="{00000000-0005-0000-0000-0000D8310000}"/>
    <cellStyle name="Normal 18 2 3 5 3" xfId="12760" xr:uid="{00000000-0005-0000-0000-0000D9310000}"/>
    <cellStyle name="Normal 18 2 3 5 3 2" xfId="12761" xr:uid="{00000000-0005-0000-0000-0000DA310000}"/>
    <cellStyle name="Normal 18 2 3 5 3 2 2" xfId="12762" xr:uid="{00000000-0005-0000-0000-0000DB310000}"/>
    <cellStyle name="Normal 18 2 3 5 3 3" xfId="12763" xr:uid="{00000000-0005-0000-0000-0000DC310000}"/>
    <cellStyle name="Normal 18 2 3 5 4" xfId="12764" xr:uid="{00000000-0005-0000-0000-0000DD310000}"/>
    <cellStyle name="Normal 18 2 3 5 4 2" xfId="12765" xr:uid="{00000000-0005-0000-0000-0000DE310000}"/>
    <cellStyle name="Normal 18 2 3 5 4 2 2" xfId="12766" xr:uid="{00000000-0005-0000-0000-0000DF310000}"/>
    <cellStyle name="Normal 18 2 3 5 4 3" xfId="12767" xr:uid="{00000000-0005-0000-0000-0000E0310000}"/>
    <cellStyle name="Normal 18 2 3 5 5" xfId="12768" xr:uid="{00000000-0005-0000-0000-0000E1310000}"/>
    <cellStyle name="Normal 18 2 3 5 5 2" xfId="12769" xr:uid="{00000000-0005-0000-0000-0000E2310000}"/>
    <cellStyle name="Normal 18 2 3 5 5 2 2" xfId="12770" xr:uid="{00000000-0005-0000-0000-0000E3310000}"/>
    <cellStyle name="Normal 18 2 3 5 5 3" xfId="12771" xr:uid="{00000000-0005-0000-0000-0000E4310000}"/>
    <cellStyle name="Normal 18 2 3 5 6" xfId="12772" xr:uid="{00000000-0005-0000-0000-0000E5310000}"/>
    <cellStyle name="Normal 18 2 3 5 6 2" xfId="12773" xr:uid="{00000000-0005-0000-0000-0000E6310000}"/>
    <cellStyle name="Normal 18 2 3 5 7" xfId="12774" xr:uid="{00000000-0005-0000-0000-0000E7310000}"/>
    <cellStyle name="Normal 18 2 3 5 7 2" xfId="12775" xr:uid="{00000000-0005-0000-0000-0000E8310000}"/>
    <cellStyle name="Normal 18 2 3 5 8" xfId="12776" xr:uid="{00000000-0005-0000-0000-0000E9310000}"/>
    <cellStyle name="Normal 18 2 3 6" xfId="12777" xr:uid="{00000000-0005-0000-0000-0000EA310000}"/>
    <cellStyle name="Normal 18 2 3 6 2" xfId="12778" xr:uid="{00000000-0005-0000-0000-0000EB310000}"/>
    <cellStyle name="Normal 18 2 3 6 2 2" xfId="12779" xr:uid="{00000000-0005-0000-0000-0000EC310000}"/>
    <cellStyle name="Normal 18 2 3 6 2 2 2" xfId="12780" xr:uid="{00000000-0005-0000-0000-0000ED310000}"/>
    <cellStyle name="Normal 18 2 3 6 2 3" xfId="12781" xr:uid="{00000000-0005-0000-0000-0000EE310000}"/>
    <cellStyle name="Normal 18 2 3 6 3" xfId="12782" xr:uid="{00000000-0005-0000-0000-0000EF310000}"/>
    <cellStyle name="Normal 18 2 3 6 3 2" xfId="12783" xr:uid="{00000000-0005-0000-0000-0000F0310000}"/>
    <cellStyle name="Normal 18 2 3 6 3 2 2" xfId="12784" xr:uid="{00000000-0005-0000-0000-0000F1310000}"/>
    <cellStyle name="Normal 18 2 3 6 3 3" xfId="12785" xr:uid="{00000000-0005-0000-0000-0000F2310000}"/>
    <cellStyle name="Normal 18 2 3 6 4" xfId="12786" xr:uid="{00000000-0005-0000-0000-0000F3310000}"/>
    <cellStyle name="Normal 18 2 3 6 4 2" xfId="12787" xr:uid="{00000000-0005-0000-0000-0000F4310000}"/>
    <cellStyle name="Normal 18 2 3 6 4 2 2" xfId="12788" xr:uid="{00000000-0005-0000-0000-0000F5310000}"/>
    <cellStyle name="Normal 18 2 3 6 4 3" xfId="12789" xr:uid="{00000000-0005-0000-0000-0000F6310000}"/>
    <cellStyle name="Normal 18 2 3 6 5" xfId="12790" xr:uid="{00000000-0005-0000-0000-0000F7310000}"/>
    <cellStyle name="Normal 18 2 3 6 5 2" xfId="12791" xr:uid="{00000000-0005-0000-0000-0000F8310000}"/>
    <cellStyle name="Normal 18 2 3 6 6" xfId="12792" xr:uid="{00000000-0005-0000-0000-0000F9310000}"/>
    <cellStyle name="Normal 18 2 3 6 6 2" xfId="12793" xr:uid="{00000000-0005-0000-0000-0000FA310000}"/>
    <cellStyle name="Normal 18 2 3 6 7" xfId="12794" xr:uid="{00000000-0005-0000-0000-0000FB310000}"/>
    <cellStyle name="Normal 18 2 3 7" xfId="12795" xr:uid="{00000000-0005-0000-0000-0000FC310000}"/>
    <cellStyle name="Normal 18 2 3 7 2" xfId="12796" xr:uid="{00000000-0005-0000-0000-0000FD310000}"/>
    <cellStyle name="Normal 18 2 3 7 2 2" xfId="12797" xr:uid="{00000000-0005-0000-0000-0000FE310000}"/>
    <cellStyle name="Normal 18 2 3 7 2 2 2" xfId="12798" xr:uid="{00000000-0005-0000-0000-0000FF310000}"/>
    <cellStyle name="Normal 18 2 3 7 2 3" xfId="12799" xr:uid="{00000000-0005-0000-0000-000000320000}"/>
    <cellStyle name="Normal 18 2 3 7 3" xfId="12800" xr:uid="{00000000-0005-0000-0000-000001320000}"/>
    <cellStyle name="Normal 18 2 3 7 3 2" xfId="12801" xr:uid="{00000000-0005-0000-0000-000002320000}"/>
    <cellStyle name="Normal 18 2 3 7 3 2 2" xfId="12802" xr:uid="{00000000-0005-0000-0000-000003320000}"/>
    <cellStyle name="Normal 18 2 3 7 3 3" xfId="12803" xr:uid="{00000000-0005-0000-0000-000004320000}"/>
    <cellStyle name="Normal 18 2 3 7 4" xfId="12804" xr:uid="{00000000-0005-0000-0000-000005320000}"/>
    <cellStyle name="Normal 18 2 3 7 4 2" xfId="12805" xr:uid="{00000000-0005-0000-0000-000006320000}"/>
    <cellStyle name="Normal 18 2 3 7 4 2 2" xfId="12806" xr:uid="{00000000-0005-0000-0000-000007320000}"/>
    <cellStyle name="Normal 18 2 3 7 4 3" xfId="12807" xr:uid="{00000000-0005-0000-0000-000008320000}"/>
    <cellStyle name="Normal 18 2 3 7 5" xfId="12808" xr:uid="{00000000-0005-0000-0000-000009320000}"/>
    <cellStyle name="Normal 18 2 3 7 5 2" xfId="12809" xr:uid="{00000000-0005-0000-0000-00000A320000}"/>
    <cellStyle name="Normal 18 2 3 7 6" xfId="12810" xr:uid="{00000000-0005-0000-0000-00000B320000}"/>
    <cellStyle name="Normal 18 2 3 7 6 2" xfId="12811" xr:uid="{00000000-0005-0000-0000-00000C320000}"/>
    <cellStyle name="Normal 18 2 3 7 7" xfId="12812" xr:uid="{00000000-0005-0000-0000-00000D320000}"/>
    <cellStyle name="Normal 18 2 3 8" xfId="12813" xr:uid="{00000000-0005-0000-0000-00000E320000}"/>
    <cellStyle name="Normal 18 2 3 8 2" xfId="12814" xr:uid="{00000000-0005-0000-0000-00000F320000}"/>
    <cellStyle name="Normal 18 2 3 8 2 2" xfId="12815" xr:uid="{00000000-0005-0000-0000-000010320000}"/>
    <cellStyle name="Normal 18 2 3 8 3" xfId="12816" xr:uid="{00000000-0005-0000-0000-000011320000}"/>
    <cellStyle name="Normal 18 2 3 9" xfId="12817" xr:uid="{00000000-0005-0000-0000-000012320000}"/>
    <cellStyle name="Normal 18 2 3 9 2" xfId="12818" xr:uid="{00000000-0005-0000-0000-000013320000}"/>
    <cellStyle name="Normal 18 2 3 9 2 2" xfId="12819" xr:uid="{00000000-0005-0000-0000-000014320000}"/>
    <cellStyle name="Normal 18 2 3 9 3" xfId="12820" xr:uid="{00000000-0005-0000-0000-000015320000}"/>
    <cellStyle name="Normal 18 2 3_Confidential Information" xfId="12821" xr:uid="{00000000-0005-0000-0000-000016320000}"/>
    <cellStyle name="Normal 18 2 4" xfId="12822" xr:uid="{00000000-0005-0000-0000-000017320000}"/>
    <cellStyle name="Normal 18 2 4 10" xfId="12823" xr:uid="{00000000-0005-0000-0000-000018320000}"/>
    <cellStyle name="Normal 18 2 4 10 2" xfId="12824" xr:uid="{00000000-0005-0000-0000-000019320000}"/>
    <cellStyle name="Normal 18 2 4 11" xfId="12825" xr:uid="{00000000-0005-0000-0000-00001A320000}"/>
    <cellStyle name="Normal 18 2 4 2" xfId="12826" xr:uid="{00000000-0005-0000-0000-00001B320000}"/>
    <cellStyle name="Normal 18 2 4 2 2" xfId="12827" xr:uid="{00000000-0005-0000-0000-00001C320000}"/>
    <cellStyle name="Normal 18 2 4 2 2 2" xfId="12828" xr:uid="{00000000-0005-0000-0000-00001D320000}"/>
    <cellStyle name="Normal 18 2 4 2 2 2 2" xfId="12829" xr:uid="{00000000-0005-0000-0000-00001E320000}"/>
    <cellStyle name="Normal 18 2 4 2 2 2 2 2" xfId="12830" xr:uid="{00000000-0005-0000-0000-00001F320000}"/>
    <cellStyle name="Normal 18 2 4 2 2 2 3" xfId="12831" xr:uid="{00000000-0005-0000-0000-000020320000}"/>
    <cellStyle name="Normal 18 2 4 2 2 3" xfId="12832" xr:uid="{00000000-0005-0000-0000-000021320000}"/>
    <cellStyle name="Normal 18 2 4 2 2 3 2" xfId="12833" xr:uid="{00000000-0005-0000-0000-000022320000}"/>
    <cellStyle name="Normal 18 2 4 2 2 3 2 2" xfId="12834" xr:uid="{00000000-0005-0000-0000-000023320000}"/>
    <cellStyle name="Normal 18 2 4 2 2 3 3" xfId="12835" xr:uid="{00000000-0005-0000-0000-000024320000}"/>
    <cellStyle name="Normal 18 2 4 2 2 4" xfId="12836" xr:uid="{00000000-0005-0000-0000-000025320000}"/>
    <cellStyle name="Normal 18 2 4 2 2 4 2" xfId="12837" xr:uid="{00000000-0005-0000-0000-000026320000}"/>
    <cellStyle name="Normal 18 2 4 2 2 4 2 2" xfId="12838" xr:uid="{00000000-0005-0000-0000-000027320000}"/>
    <cellStyle name="Normal 18 2 4 2 2 4 3" xfId="12839" xr:uid="{00000000-0005-0000-0000-000028320000}"/>
    <cellStyle name="Normal 18 2 4 2 2 5" xfId="12840" xr:uid="{00000000-0005-0000-0000-000029320000}"/>
    <cellStyle name="Normal 18 2 4 2 2 5 2" xfId="12841" xr:uid="{00000000-0005-0000-0000-00002A320000}"/>
    <cellStyle name="Normal 18 2 4 2 2 6" xfId="12842" xr:uid="{00000000-0005-0000-0000-00002B320000}"/>
    <cellStyle name="Normal 18 2 4 2 2 6 2" xfId="12843" xr:uid="{00000000-0005-0000-0000-00002C320000}"/>
    <cellStyle name="Normal 18 2 4 2 2 7" xfId="12844" xr:uid="{00000000-0005-0000-0000-00002D320000}"/>
    <cellStyle name="Normal 18 2 4 2 3" xfId="12845" xr:uid="{00000000-0005-0000-0000-00002E320000}"/>
    <cellStyle name="Normal 18 2 4 2 3 2" xfId="12846" xr:uid="{00000000-0005-0000-0000-00002F320000}"/>
    <cellStyle name="Normal 18 2 4 2 3 2 2" xfId="12847" xr:uid="{00000000-0005-0000-0000-000030320000}"/>
    <cellStyle name="Normal 18 2 4 2 3 2 2 2" xfId="12848" xr:uid="{00000000-0005-0000-0000-000031320000}"/>
    <cellStyle name="Normal 18 2 4 2 3 2 3" xfId="12849" xr:uid="{00000000-0005-0000-0000-000032320000}"/>
    <cellStyle name="Normal 18 2 4 2 3 3" xfId="12850" xr:uid="{00000000-0005-0000-0000-000033320000}"/>
    <cellStyle name="Normal 18 2 4 2 3 3 2" xfId="12851" xr:uid="{00000000-0005-0000-0000-000034320000}"/>
    <cellStyle name="Normal 18 2 4 2 3 3 2 2" xfId="12852" xr:uid="{00000000-0005-0000-0000-000035320000}"/>
    <cellStyle name="Normal 18 2 4 2 3 3 3" xfId="12853" xr:uid="{00000000-0005-0000-0000-000036320000}"/>
    <cellStyle name="Normal 18 2 4 2 3 4" xfId="12854" xr:uid="{00000000-0005-0000-0000-000037320000}"/>
    <cellStyle name="Normal 18 2 4 2 3 4 2" xfId="12855" xr:uid="{00000000-0005-0000-0000-000038320000}"/>
    <cellStyle name="Normal 18 2 4 2 3 4 2 2" xfId="12856" xr:uid="{00000000-0005-0000-0000-000039320000}"/>
    <cellStyle name="Normal 18 2 4 2 3 4 3" xfId="12857" xr:uid="{00000000-0005-0000-0000-00003A320000}"/>
    <cellStyle name="Normal 18 2 4 2 3 5" xfId="12858" xr:uid="{00000000-0005-0000-0000-00003B320000}"/>
    <cellStyle name="Normal 18 2 4 2 3 5 2" xfId="12859" xr:uid="{00000000-0005-0000-0000-00003C320000}"/>
    <cellStyle name="Normal 18 2 4 2 3 6" xfId="12860" xr:uid="{00000000-0005-0000-0000-00003D320000}"/>
    <cellStyle name="Normal 18 2 4 2 3 6 2" xfId="12861" xr:uid="{00000000-0005-0000-0000-00003E320000}"/>
    <cellStyle name="Normal 18 2 4 2 3 7" xfId="12862" xr:uid="{00000000-0005-0000-0000-00003F320000}"/>
    <cellStyle name="Normal 18 2 4 2 4" xfId="12863" xr:uid="{00000000-0005-0000-0000-000040320000}"/>
    <cellStyle name="Normal 18 2 4 2 4 2" xfId="12864" xr:uid="{00000000-0005-0000-0000-000041320000}"/>
    <cellStyle name="Normal 18 2 4 2 4 2 2" xfId="12865" xr:uid="{00000000-0005-0000-0000-000042320000}"/>
    <cellStyle name="Normal 18 2 4 2 4 3" xfId="12866" xr:uid="{00000000-0005-0000-0000-000043320000}"/>
    <cellStyle name="Normal 18 2 4 2 5" xfId="12867" xr:uid="{00000000-0005-0000-0000-000044320000}"/>
    <cellStyle name="Normal 18 2 4 2 5 2" xfId="12868" xr:uid="{00000000-0005-0000-0000-000045320000}"/>
    <cellStyle name="Normal 18 2 4 2 5 2 2" xfId="12869" xr:uid="{00000000-0005-0000-0000-000046320000}"/>
    <cellStyle name="Normal 18 2 4 2 5 3" xfId="12870" xr:uid="{00000000-0005-0000-0000-000047320000}"/>
    <cellStyle name="Normal 18 2 4 2 6" xfId="12871" xr:uid="{00000000-0005-0000-0000-000048320000}"/>
    <cellStyle name="Normal 18 2 4 2 6 2" xfId="12872" xr:uid="{00000000-0005-0000-0000-000049320000}"/>
    <cellStyle name="Normal 18 2 4 2 6 2 2" xfId="12873" xr:uid="{00000000-0005-0000-0000-00004A320000}"/>
    <cellStyle name="Normal 18 2 4 2 6 3" xfId="12874" xr:uid="{00000000-0005-0000-0000-00004B320000}"/>
    <cellStyle name="Normal 18 2 4 2 7" xfId="12875" xr:uid="{00000000-0005-0000-0000-00004C320000}"/>
    <cellStyle name="Normal 18 2 4 2 7 2" xfId="12876" xr:uid="{00000000-0005-0000-0000-00004D320000}"/>
    <cellStyle name="Normal 18 2 4 2 8" xfId="12877" xr:uid="{00000000-0005-0000-0000-00004E320000}"/>
    <cellStyle name="Normal 18 2 4 2 8 2" xfId="12878" xr:uid="{00000000-0005-0000-0000-00004F320000}"/>
    <cellStyle name="Normal 18 2 4 2 9" xfId="12879" xr:uid="{00000000-0005-0000-0000-000050320000}"/>
    <cellStyle name="Normal 18 2 4 3" xfId="12880" xr:uid="{00000000-0005-0000-0000-000051320000}"/>
    <cellStyle name="Normal 18 2 4 3 2" xfId="12881" xr:uid="{00000000-0005-0000-0000-000052320000}"/>
    <cellStyle name="Normal 18 2 4 3 2 2" xfId="12882" xr:uid="{00000000-0005-0000-0000-000053320000}"/>
    <cellStyle name="Normal 18 2 4 3 2 2 2" xfId="12883" xr:uid="{00000000-0005-0000-0000-000054320000}"/>
    <cellStyle name="Normal 18 2 4 3 2 2 2 2" xfId="12884" xr:uid="{00000000-0005-0000-0000-000055320000}"/>
    <cellStyle name="Normal 18 2 4 3 2 2 3" xfId="12885" xr:uid="{00000000-0005-0000-0000-000056320000}"/>
    <cellStyle name="Normal 18 2 4 3 2 3" xfId="12886" xr:uid="{00000000-0005-0000-0000-000057320000}"/>
    <cellStyle name="Normal 18 2 4 3 2 3 2" xfId="12887" xr:uid="{00000000-0005-0000-0000-000058320000}"/>
    <cellStyle name="Normal 18 2 4 3 2 3 2 2" xfId="12888" xr:uid="{00000000-0005-0000-0000-000059320000}"/>
    <cellStyle name="Normal 18 2 4 3 2 3 3" xfId="12889" xr:uid="{00000000-0005-0000-0000-00005A320000}"/>
    <cellStyle name="Normal 18 2 4 3 2 4" xfId="12890" xr:uid="{00000000-0005-0000-0000-00005B320000}"/>
    <cellStyle name="Normal 18 2 4 3 2 4 2" xfId="12891" xr:uid="{00000000-0005-0000-0000-00005C320000}"/>
    <cellStyle name="Normal 18 2 4 3 2 4 2 2" xfId="12892" xr:uid="{00000000-0005-0000-0000-00005D320000}"/>
    <cellStyle name="Normal 18 2 4 3 2 4 3" xfId="12893" xr:uid="{00000000-0005-0000-0000-00005E320000}"/>
    <cellStyle name="Normal 18 2 4 3 2 5" xfId="12894" xr:uid="{00000000-0005-0000-0000-00005F320000}"/>
    <cellStyle name="Normal 18 2 4 3 2 5 2" xfId="12895" xr:uid="{00000000-0005-0000-0000-000060320000}"/>
    <cellStyle name="Normal 18 2 4 3 2 6" xfId="12896" xr:uid="{00000000-0005-0000-0000-000061320000}"/>
    <cellStyle name="Normal 18 2 4 3 2 6 2" xfId="12897" xr:uid="{00000000-0005-0000-0000-000062320000}"/>
    <cellStyle name="Normal 18 2 4 3 2 7" xfId="12898" xr:uid="{00000000-0005-0000-0000-000063320000}"/>
    <cellStyle name="Normal 18 2 4 3 3" xfId="12899" xr:uid="{00000000-0005-0000-0000-000064320000}"/>
    <cellStyle name="Normal 18 2 4 3 3 2" xfId="12900" xr:uid="{00000000-0005-0000-0000-000065320000}"/>
    <cellStyle name="Normal 18 2 4 3 3 2 2" xfId="12901" xr:uid="{00000000-0005-0000-0000-000066320000}"/>
    <cellStyle name="Normal 18 2 4 3 3 3" xfId="12902" xr:uid="{00000000-0005-0000-0000-000067320000}"/>
    <cellStyle name="Normal 18 2 4 3 4" xfId="12903" xr:uid="{00000000-0005-0000-0000-000068320000}"/>
    <cellStyle name="Normal 18 2 4 3 4 2" xfId="12904" xr:uid="{00000000-0005-0000-0000-000069320000}"/>
    <cellStyle name="Normal 18 2 4 3 4 2 2" xfId="12905" xr:uid="{00000000-0005-0000-0000-00006A320000}"/>
    <cellStyle name="Normal 18 2 4 3 4 3" xfId="12906" xr:uid="{00000000-0005-0000-0000-00006B320000}"/>
    <cellStyle name="Normal 18 2 4 3 5" xfId="12907" xr:uid="{00000000-0005-0000-0000-00006C320000}"/>
    <cellStyle name="Normal 18 2 4 3 5 2" xfId="12908" xr:uid="{00000000-0005-0000-0000-00006D320000}"/>
    <cellStyle name="Normal 18 2 4 3 5 2 2" xfId="12909" xr:uid="{00000000-0005-0000-0000-00006E320000}"/>
    <cellStyle name="Normal 18 2 4 3 5 3" xfId="12910" xr:uid="{00000000-0005-0000-0000-00006F320000}"/>
    <cellStyle name="Normal 18 2 4 3 6" xfId="12911" xr:uid="{00000000-0005-0000-0000-000070320000}"/>
    <cellStyle name="Normal 18 2 4 3 6 2" xfId="12912" xr:uid="{00000000-0005-0000-0000-000071320000}"/>
    <cellStyle name="Normal 18 2 4 3 7" xfId="12913" xr:uid="{00000000-0005-0000-0000-000072320000}"/>
    <cellStyle name="Normal 18 2 4 3 7 2" xfId="12914" xr:uid="{00000000-0005-0000-0000-000073320000}"/>
    <cellStyle name="Normal 18 2 4 3 8" xfId="12915" xr:uid="{00000000-0005-0000-0000-000074320000}"/>
    <cellStyle name="Normal 18 2 4 4" xfId="12916" xr:uid="{00000000-0005-0000-0000-000075320000}"/>
    <cellStyle name="Normal 18 2 4 4 2" xfId="12917" xr:uid="{00000000-0005-0000-0000-000076320000}"/>
    <cellStyle name="Normal 18 2 4 4 2 2" xfId="12918" xr:uid="{00000000-0005-0000-0000-000077320000}"/>
    <cellStyle name="Normal 18 2 4 4 2 2 2" xfId="12919" xr:uid="{00000000-0005-0000-0000-000078320000}"/>
    <cellStyle name="Normal 18 2 4 4 2 3" xfId="12920" xr:uid="{00000000-0005-0000-0000-000079320000}"/>
    <cellStyle name="Normal 18 2 4 4 3" xfId="12921" xr:uid="{00000000-0005-0000-0000-00007A320000}"/>
    <cellStyle name="Normal 18 2 4 4 3 2" xfId="12922" xr:uid="{00000000-0005-0000-0000-00007B320000}"/>
    <cellStyle name="Normal 18 2 4 4 3 2 2" xfId="12923" xr:uid="{00000000-0005-0000-0000-00007C320000}"/>
    <cellStyle name="Normal 18 2 4 4 3 3" xfId="12924" xr:uid="{00000000-0005-0000-0000-00007D320000}"/>
    <cellStyle name="Normal 18 2 4 4 4" xfId="12925" xr:uid="{00000000-0005-0000-0000-00007E320000}"/>
    <cellStyle name="Normal 18 2 4 4 4 2" xfId="12926" xr:uid="{00000000-0005-0000-0000-00007F320000}"/>
    <cellStyle name="Normal 18 2 4 4 4 2 2" xfId="12927" xr:uid="{00000000-0005-0000-0000-000080320000}"/>
    <cellStyle name="Normal 18 2 4 4 4 3" xfId="12928" xr:uid="{00000000-0005-0000-0000-000081320000}"/>
    <cellStyle name="Normal 18 2 4 4 5" xfId="12929" xr:uid="{00000000-0005-0000-0000-000082320000}"/>
    <cellStyle name="Normal 18 2 4 4 5 2" xfId="12930" xr:uid="{00000000-0005-0000-0000-000083320000}"/>
    <cellStyle name="Normal 18 2 4 4 6" xfId="12931" xr:uid="{00000000-0005-0000-0000-000084320000}"/>
    <cellStyle name="Normal 18 2 4 4 6 2" xfId="12932" xr:uid="{00000000-0005-0000-0000-000085320000}"/>
    <cellStyle name="Normal 18 2 4 4 7" xfId="12933" xr:uid="{00000000-0005-0000-0000-000086320000}"/>
    <cellStyle name="Normal 18 2 4 5" xfId="12934" xr:uid="{00000000-0005-0000-0000-000087320000}"/>
    <cellStyle name="Normal 18 2 4 5 2" xfId="12935" xr:uid="{00000000-0005-0000-0000-000088320000}"/>
    <cellStyle name="Normal 18 2 4 5 2 2" xfId="12936" xr:uid="{00000000-0005-0000-0000-000089320000}"/>
    <cellStyle name="Normal 18 2 4 5 2 2 2" xfId="12937" xr:uid="{00000000-0005-0000-0000-00008A320000}"/>
    <cellStyle name="Normal 18 2 4 5 2 3" xfId="12938" xr:uid="{00000000-0005-0000-0000-00008B320000}"/>
    <cellStyle name="Normal 18 2 4 5 3" xfId="12939" xr:uid="{00000000-0005-0000-0000-00008C320000}"/>
    <cellStyle name="Normal 18 2 4 5 3 2" xfId="12940" xr:uid="{00000000-0005-0000-0000-00008D320000}"/>
    <cellStyle name="Normal 18 2 4 5 3 2 2" xfId="12941" xr:uid="{00000000-0005-0000-0000-00008E320000}"/>
    <cellStyle name="Normal 18 2 4 5 3 3" xfId="12942" xr:uid="{00000000-0005-0000-0000-00008F320000}"/>
    <cellStyle name="Normal 18 2 4 5 4" xfId="12943" xr:uid="{00000000-0005-0000-0000-000090320000}"/>
    <cellStyle name="Normal 18 2 4 5 4 2" xfId="12944" xr:uid="{00000000-0005-0000-0000-000091320000}"/>
    <cellStyle name="Normal 18 2 4 5 4 2 2" xfId="12945" xr:uid="{00000000-0005-0000-0000-000092320000}"/>
    <cellStyle name="Normal 18 2 4 5 4 3" xfId="12946" xr:uid="{00000000-0005-0000-0000-000093320000}"/>
    <cellStyle name="Normal 18 2 4 5 5" xfId="12947" xr:uid="{00000000-0005-0000-0000-000094320000}"/>
    <cellStyle name="Normal 18 2 4 5 5 2" xfId="12948" xr:uid="{00000000-0005-0000-0000-000095320000}"/>
    <cellStyle name="Normal 18 2 4 5 6" xfId="12949" xr:uid="{00000000-0005-0000-0000-000096320000}"/>
    <cellStyle name="Normal 18 2 4 5 6 2" xfId="12950" xr:uid="{00000000-0005-0000-0000-000097320000}"/>
    <cellStyle name="Normal 18 2 4 5 7" xfId="12951" xr:uid="{00000000-0005-0000-0000-000098320000}"/>
    <cellStyle name="Normal 18 2 4 6" xfId="12952" xr:uid="{00000000-0005-0000-0000-000099320000}"/>
    <cellStyle name="Normal 18 2 4 6 2" xfId="12953" xr:uid="{00000000-0005-0000-0000-00009A320000}"/>
    <cellStyle name="Normal 18 2 4 6 2 2" xfId="12954" xr:uid="{00000000-0005-0000-0000-00009B320000}"/>
    <cellStyle name="Normal 18 2 4 6 3" xfId="12955" xr:uid="{00000000-0005-0000-0000-00009C320000}"/>
    <cellStyle name="Normal 18 2 4 7" xfId="12956" xr:uid="{00000000-0005-0000-0000-00009D320000}"/>
    <cellStyle name="Normal 18 2 4 7 2" xfId="12957" xr:uid="{00000000-0005-0000-0000-00009E320000}"/>
    <cellStyle name="Normal 18 2 4 7 2 2" xfId="12958" xr:uid="{00000000-0005-0000-0000-00009F320000}"/>
    <cellStyle name="Normal 18 2 4 7 3" xfId="12959" xr:uid="{00000000-0005-0000-0000-0000A0320000}"/>
    <cellStyle name="Normal 18 2 4 8" xfId="12960" xr:uid="{00000000-0005-0000-0000-0000A1320000}"/>
    <cellStyle name="Normal 18 2 4 8 2" xfId="12961" xr:uid="{00000000-0005-0000-0000-0000A2320000}"/>
    <cellStyle name="Normal 18 2 4 8 2 2" xfId="12962" xr:uid="{00000000-0005-0000-0000-0000A3320000}"/>
    <cellStyle name="Normal 18 2 4 8 3" xfId="12963" xr:uid="{00000000-0005-0000-0000-0000A4320000}"/>
    <cellStyle name="Normal 18 2 4 9" xfId="12964" xr:uid="{00000000-0005-0000-0000-0000A5320000}"/>
    <cellStyle name="Normal 18 2 4 9 2" xfId="12965" xr:uid="{00000000-0005-0000-0000-0000A6320000}"/>
    <cellStyle name="Normal 18 2 5" xfId="12966" xr:uid="{00000000-0005-0000-0000-0000A7320000}"/>
    <cellStyle name="Normal 18 2 5 10" xfId="12967" xr:uid="{00000000-0005-0000-0000-0000A8320000}"/>
    <cellStyle name="Normal 18 2 5 10 2" xfId="12968" xr:uid="{00000000-0005-0000-0000-0000A9320000}"/>
    <cellStyle name="Normal 18 2 5 11" xfId="12969" xr:uid="{00000000-0005-0000-0000-0000AA320000}"/>
    <cellStyle name="Normal 18 2 5 2" xfId="12970" xr:uid="{00000000-0005-0000-0000-0000AB320000}"/>
    <cellStyle name="Normal 18 2 5 2 2" xfId="12971" xr:uid="{00000000-0005-0000-0000-0000AC320000}"/>
    <cellStyle name="Normal 18 2 5 2 2 2" xfId="12972" xr:uid="{00000000-0005-0000-0000-0000AD320000}"/>
    <cellStyle name="Normal 18 2 5 2 2 2 2" xfId="12973" xr:uid="{00000000-0005-0000-0000-0000AE320000}"/>
    <cellStyle name="Normal 18 2 5 2 2 2 2 2" xfId="12974" xr:uid="{00000000-0005-0000-0000-0000AF320000}"/>
    <cellStyle name="Normal 18 2 5 2 2 2 3" xfId="12975" xr:uid="{00000000-0005-0000-0000-0000B0320000}"/>
    <cellStyle name="Normal 18 2 5 2 2 3" xfId="12976" xr:uid="{00000000-0005-0000-0000-0000B1320000}"/>
    <cellStyle name="Normal 18 2 5 2 2 3 2" xfId="12977" xr:uid="{00000000-0005-0000-0000-0000B2320000}"/>
    <cellStyle name="Normal 18 2 5 2 2 3 2 2" xfId="12978" xr:uid="{00000000-0005-0000-0000-0000B3320000}"/>
    <cellStyle name="Normal 18 2 5 2 2 3 3" xfId="12979" xr:uid="{00000000-0005-0000-0000-0000B4320000}"/>
    <cellStyle name="Normal 18 2 5 2 2 4" xfId="12980" xr:uid="{00000000-0005-0000-0000-0000B5320000}"/>
    <cellStyle name="Normal 18 2 5 2 2 4 2" xfId="12981" xr:uid="{00000000-0005-0000-0000-0000B6320000}"/>
    <cellStyle name="Normal 18 2 5 2 2 4 2 2" xfId="12982" xr:uid="{00000000-0005-0000-0000-0000B7320000}"/>
    <cellStyle name="Normal 18 2 5 2 2 4 3" xfId="12983" xr:uid="{00000000-0005-0000-0000-0000B8320000}"/>
    <cellStyle name="Normal 18 2 5 2 2 5" xfId="12984" xr:uid="{00000000-0005-0000-0000-0000B9320000}"/>
    <cellStyle name="Normal 18 2 5 2 2 5 2" xfId="12985" xr:uid="{00000000-0005-0000-0000-0000BA320000}"/>
    <cellStyle name="Normal 18 2 5 2 2 6" xfId="12986" xr:uid="{00000000-0005-0000-0000-0000BB320000}"/>
    <cellStyle name="Normal 18 2 5 2 2 6 2" xfId="12987" xr:uid="{00000000-0005-0000-0000-0000BC320000}"/>
    <cellStyle name="Normal 18 2 5 2 2 7" xfId="12988" xr:uid="{00000000-0005-0000-0000-0000BD320000}"/>
    <cellStyle name="Normal 18 2 5 2 3" xfId="12989" xr:uid="{00000000-0005-0000-0000-0000BE320000}"/>
    <cellStyle name="Normal 18 2 5 2 3 2" xfId="12990" xr:uid="{00000000-0005-0000-0000-0000BF320000}"/>
    <cellStyle name="Normal 18 2 5 2 3 2 2" xfId="12991" xr:uid="{00000000-0005-0000-0000-0000C0320000}"/>
    <cellStyle name="Normal 18 2 5 2 3 2 2 2" xfId="12992" xr:uid="{00000000-0005-0000-0000-0000C1320000}"/>
    <cellStyle name="Normal 18 2 5 2 3 2 3" xfId="12993" xr:uid="{00000000-0005-0000-0000-0000C2320000}"/>
    <cellStyle name="Normal 18 2 5 2 3 3" xfId="12994" xr:uid="{00000000-0005-0000-0000-0000C3320000}"/>
    <cellStyle name="Normal 18 2 5 2 3 3 2" xfId="12995" xr:uid="{00000000-0005-0000-0000-0000C4320000}"/>
    <cellStyle name="Normal 18 2 5 2 3 3 2 2" xfId="12996" xr:uid="{00000000-0005-0000-0000-0000C5320000}"/>
    <cellStyle name="Normal 18 2 5 2 3 3 3" xfId="12997" xr:uid="{00000000-0005-0000-0000-0000C6320000}"/>
    <cellStyle name="Normal 18 2 5 2 3 4" xfId="12998" xr:uid="{00000000-0005-0000-0000-0000C7320000}"/>
    <cellStyle name="Normal 18 2 5 2 3 4 2" xfId="12999" xr:uid="{00000000-0005-0000-0000-0000C8320000}"/>
    <cellStyle name="Normal 18 2 5 2 3 4 2 2" xfId="13000" xr:uid="{00000000-0005-0000-0000-0000C9320000}"/>
    <cellStyle name="Normal 18 2 5 2 3 4 3" xfId="13001" xr:uid="{00000000-0005-0000-0000-0000CA320000}"/>
    <cellStyle name="Normal 18 2 5 2 3 5" xfId="13002" xr:uid="{00000000-0005-0000-0000-0000CB320000}"/>
    <cellStyle name="Normal 18 2 5 2 3 5 2" xfId="13003" xr:uid="{00000000-0005-0000-0000-0000CC320000}"/>
    <cellStyle name="Normal 18 2 5 2 3 6" xfId="13004" xr:uid="{00000000-0005-0000-0000-0000CD320000}"/>
    <cellStyle name="Normal 18 2 5 2 3 6 2" xfId="13005" xr:uid="{00000000-0005-0000-0000-0000CE320000}"/>
    <cellStyle name="Normal 18 2 5 2 3 7" xfId="13006" xr:uid="{00000000-0005-0000-0000-0000CF320000}"/>
    <cellStyle name="Normal 18 2 5 2 4" xfId="13007" xr:uid="{00000000-0005-0000-0000-0000D0320000}"/>
    <cellStyle name="Normal 18 2 5 2 4 2" xfId="13008" xr:uid="{00000000-0005-0000-0000-0000D1320000}"/>
    <cellStyle name="Normal 18 2 5 2 4 2 2" xfId="13009" xr:uid="{00000000-0005-0000-0000-0000D2320000}"/>
    <cellStyle name="Normal 18 2 5 2 4 3" xfId="13010" xr:uid="{00000000-0005-0000-0000-0000D3320000}"/>
    <cellStyle name="Normal 18 2 5 2 5" xfId="13011" xr:uid="{00000000-0005-0000-0000-0000D4320000}"/>
    <cellStyle name="Normal 18 2 5 2 5 2" xfId="13012" xr:uid="{00000000-0005-0000-0000-0000D5320000}"/>
    <cellStyle name="Normal 18 2 5 2 5 2 2" xfId="13013" xr:uid="{00000000-0005-0000-0000-0000D6320000}"/>
    <cellStyle name="Normal 18 2 5 2 5 3" xfId="13014" xr:uid="{00000000-0005-0000-0000-0000D7320000}"/>
    <cellStyle name="Normal 18 2 5 2 6" xfId="13015" xr:uid="{00000000-0005-0000-0000-0000D8320000}"/>
    <cellStyle name="Normal 18 2 5 2 6 2" xfId="13016" xr:uid="{00000000-0005-0000-0000-0000D9320000}"/>
    <cellStyle name="Normal 18 2 5 2 6 2 2" xfId="13017" xr:uid="{00000000-0005-0000-0000-0000DA320000}"/>
    <cellStyle name="Normal 18 2 5 2 6 3" xfId="13018" xr:uid="{00000000-0005-0000-0000-0000DB320000}"/>
    <cellStyle name="Normal 18 2 5 2 7" xfId="13019" xr:uid="{00000000-0005-0000-0000-0000DC320000}"/>
    <cellStyle name="Normal 18 2 5 2 7 2" xfId="13020" xr:uid="{00000000-0005-0000-0000-0000DD320000}"/>
    <cellStyle name="Normal 18 2 5 2 8" xfId="13021" xr:uid="{00000000-0005-0000-0000-0000DE320000}"/>
    <cellStyle name="Normal 18 2 5 2 8 2" xfId="13022" xr:uid="{00000000-0005-0000-0000-0000DF320000}"/>
    <cellStyle name="Normal 18 2 5 2 9" xfId="13023" xr:uid="{00000000-0005-0000-0000-0000E0320000}"/>
    <cellStyle name="Normal 18 2 5 3" xfId="13024" xr:uid="{00000000-0005-0000-0000-0000E1320000}"/>
    <cellStyle name="Normal 18 2 5 3 2" xfId="13025" xr:uid="{00000000-0005-0000-0000-0000E2320000}"/>
    <cellStyle name="Normal 18 2 5 3 2 2" xfId="13026" xr:uid="{00000000-0005-0000-0000-0000E3320000}"/>
    <cellStyle name="Normal 18 2 5 3 2 2 2" xfId="13027" xr:uid="{00000000-0005-0000-0000-0000E4320000}"/>
    <cellStyle name="Normal 18 2 5 3 2 2 2 2" xfId="13028" xr:uid="{00000000-0005-0000-0000-0000E5320000}"/>
    <cellStyle name="Normal 18 2 5 3 2 2 3" xfId="13029" xr:uid="{00000000-0005-0000-0000-0000E6320000}"/>
    <cellStyle name="Normal 18 2 5 3 2 3" xfId="13030" xr:uid="{00000000-0005-0000-0000-0000E7320000}"/>
    <cellStyle name="Normal 18 2 5 3 2 3 2" xfId="13031" xr:uid="{00000000-0005-0000-0000-0000E8320000}"/>
    <cellStyle name="Normal 18 2 5 3 2 3 2 2" xfId="13032" xr:uid="{00000000-0005-0000-0000-0000E9320000}"/>
    <cellStyle name="Normal 18 2 5 3 2 3 3" xfId="13033" xr:uid="{00000000-0005-0000-0000-0000EA320000}"/>
    <cellStyle name="Normal 18 2 5 3 2 4" xfId="13034" xr:uid="{00000000-0005-0000-0000-0000EB320000}"/>
    <cellStyle name="Normal 18 2 5 3 2 4 2" xfId="13035" xr:uid="{00000000-0005-0000-0000-0000EC320000}"/>
    <cellStyle name="Normal 18 2 5 3 2 4 2 2" xfId="13036" xr:uid="{00000000-0005-0000-0000-0000ED320000}"/>
    <cellStyle name="Normal 18 2 5 3 2 4 3" xfId="13037" xr:uid="{00000000-0005-0000-0000-0000EE320000}"/>
    <cellStyle name="Normal 18 2 5 3 2 5" xfId="13038" xr:uid="{00000000-0005-0000-0000-0000EF320000}"/>
    <cellStyle name="Normal 18 2 5 3 2 5 2" xfId="13039" xr:uid="{00000000-0005-0000-0000-0000F0320000}"/>
    <cellStyle name="Normal 18 2 5 3 2 6" xfId="13040" xr:uid="{00000000-0005-0000-0000-0000F1320000}"/>
    <cellStyle name="Normal 18 2 5 3 2 6 2" xfId="13041" xr:uid="{00000000-0005-0000-0000-0000F2320000}"/>
    <cellStyle name="Normal 18 2 5 3 2 7" xfId="13042" xr:uid="{00000000-0005-0000-0000-0000F3320000}"/>
    <cellStyle name="Normal 18 2 5 3 3" xfId="13043" xr:uid="{00000000-0005-0000-0000-0000F4320000}"/>
    <cellStyle name="Normal 18 2 5 3 3 2" xfId="13044" xr:uid="{00000000-0005-0000-0000-0000F5320000}"/>
    <cellStyle name="Normal 18 2 5 3 3 2 2" xfId="13045" xr:uid="{00000000-0005-0000-0000-0000F6320000}"/>
    <cellStyle name="Normal 18 2 5 3 3 3" xfId="13046" xr:uid="{00000000-0005-0000-0000-0000F7320000}"/>
    <cellStyle name="Normal 18 2 5 3 4" xfId="13047" xr:uid="{00000000-0005-0000-0000-0000F8320000}"/>
    <cellStyle name="Normal 18 2 5 3 4 2" xfId="13048" xr:uid="{00000000-0005-0000-0000-0000F9320000}"/>
    <cellStyle name="Normal 18 2 5 3 4 2 2" xfId="13049" xr:uid="{00000000-0005-0000-0000-0000FA320000}"/>
    <cellStyle name="Normal 18 2 5 3 4 3" xfId="13050" xr:uid="{00000000-0005-0000-0000-0000FB320000}"/>
    <cellStyle name="Normal 18 2 5 3 5" xfId="13051" xr:uid="{00000000-0005-0000-0000-0000FC320000}"/>
    <cellStyle name="Normal 18 2 5 3 5 2" xfId="13052" xr:uid="{00000000-0005-0000-0000-0000FD320000}"/>
    <cellStyle name="Normal 18 2 5 3 5 2 2" xfId="13053" xr:uid="{00000000-0005-0000-0000-0000FE320000}"/>
    <cellStyle name="Normal 18 2 5 3 5 3" xfId="13054" xr:uid="{00000000-0005-0000-0000-0000FF320000}"/>
    <cellStyle name="Normal 18 2 5 3 6" xfId="13055" xr:uid="{00000000-0005-0000-0000-000000330000}"/>
    <cellStyle name="Normal 18 2 5 3 6 2" xfId="13056" xr:uid="{00000000-0005-0000-0000-000001330000}"/>
    <cellStyle name="Normal 18 2 5 3 7" xfId="13057" xr:uid="{00000000-0005-0000-0000-000002330000}"/>
    <cellStyle name="Normal 18 2 5 3 7 2" xfId="13058" xr:uid="{00000000-0005-0000-0000-000003330000}"/>
    <cellStyle name="Normal 18 2 5 3 8" xfId="13059" xr:uid="{00000000-0005-0000-0000-000004330000}"/>
    <cellStyle name="Normal 18 2 5 4" xfId="13060" xr:uid="{00000000-0005-0000-0000-000005330000}"/>
    <cellStyle name="Normal 18 2 5 4 2" xfId="13061" xr:uid="{00000000-0005-0000-0000-000006330000}"/>
    <cellStyle name="Normal 18 2 5 4 2 2" xfId="13062" xr:uid="{00000000-0005-0000-0000-000007330000}"/>
    <cellStyle name="Normal 18 2 5 4 2 2 2" xfId="13063" xr:uid="{00000000-0005-0000-0000-000008330000}"/>
    <cellStyle name="Normal 18 2 5 4 2 3" xfId="13064" xr:uid="{00000000-0005-0000-0000-000009330000}"/>
    <cellStyle name="Normal 18 2 5 4 3" xfId="13065" xr:uid="{00000000-0005-0000-0000-00000A330000}"/>
    <cellStyle name="Normal 18 2 5 4 3 2" xfId="13066" xr:uid="{00000000-0005-0000-0000-00000B330000}"/>
    <cellStyle name="Normal 18 2 5 4 3 2 2" xfId="13067" xr:uid="{00000000-0005-0000-0000-00000C330000}"/>
    <cellStyle name="Normal 18 2 5 4 3 3" xfId="13068" xr:uid="{00000000-0005-0000-0000-00000D330000}"/>
    <cellStyle name="Normal 18 2 5 4 4" xfId="13069" xr:uid="{00000000-0005-0000-0000-00000E330000}"/>
    <cellStyle name="Normal 18 2 5 4 4 2" xfId="13070" xr:uid="{00000000-0005-0000-0000-00000F330000}"/>
    <cellStyle name="Normal 18 2 5 4 4 2 2" xfId="13071" xr:uid="{00000000-0005-0000-0000-000010330000}"/>
    <cellStyle name="Normal 18 2 5 4 4 3" xfId="13072" xr:uid="{00000000-0005-0000-0000-000011330000}"/>
    <cellStyle name="Normal 18 2 5 4 5" xfId="13073" xr:uid="{00000000-0005-0000-0000-000012330000}"/>
    <cellStyle name="Normal 18 2 5 4 5 2" xfId="13074" xr:uid="{00000000-0005-0000-0000-000013330000}"/>
    <cellStyle name="Normal 18 2 5 4 6" xfId="13075" xr:uid="{00000000-0005-0000-0000-000014330000}"/>
    <cellStyle name="Normal 18 2 5 4 6 2" xfId="13076" xr:uid="{00000000-0005-0000-0000-000015330000}"/>
    <cellStyle name="Normal 18 2 5 4 7" xfId="13077" xr:uid="{00000000-0005-0000-0000-000016330000}"/>
    <cellStyle name="Normal 18 2 5 5" xfId="13078" xr:uid="{00000000-0005-0000-0000-000017330000}"/>
    <cellStyle name="Normal 18 2 5 5 2" xfId="13079" xr:uid="{00000000-0005-0000-0000-000018330000}"/>
    <cellStyle name="Normal 18 2 5 5 2 2" xfId="13080" xr:uid="{00000000-0005-0000-0000-000019330000}"/>
    <cellStyle name="Normal 18 2 5 5 2 2 2" xfId="13081" xr:uid="{00000000-0005-0000-0000-00001A330000}"/>
    <cellStyle name="Normal 18 2 5 5 2 3" xfId="13082" xr:uid="{00000000-0005-0000-0000-00001B330000}"/>
    <cellStyle name="Normal 18 2 5 5 3" xfId="13083" xr:uid="{00000000-0005-0000-0000-00001C330000}"/>
    <cellStyle name="Normal 18 2 5 5 3 2" xfId="13084" xr:uid="{00000000-0005-0000-0000-00001D330000}"/>
    <cellStyle name="Normal 18 2 5 5 3 2 2" xfId="13085" xr:uid="{00000000-0005-0000-0000-00001E330000}"/>
    <cellStyle name="Normal 18 2 5 5 3 3" xfId="13086" xr:uid="{00000000-0005-0000-0000-00001F330000}"/>
    <cellStyle name="Normal 18 2 5 5 4" xfId="13087" xr:uid="{00000000-0005-0000-0000-000020330000}"/>
    <cellStyle name="Normal 18 2 5 5 4 2" xfId="13088" xr:uid="{00000000-0005-0000-0000-000021330000}"/>
    <cellStyle name="Normal 18 2 5 5 4 2 2" xfId="13089" xr:uid="{00000000-0005-0000-0000-000022330000}"/>
    <cellStyle name="Normal 18 2 5 5 4 3" xfId="13090" xr:uid="{00000000-0005-0000-0000-000023330000}"/>
    <cellStyle name="Normal 18 2 5 5 5" xfId="13091" xr:uid="{00000000-0005-0000-0000-000024330000}"/>
    <cellStyle name="Normal 18 2 5 5 5 2" xfId="13092" xr:uid="{00000000-0005-0000-0000-000025330000}"/>
    <cellStyle name="Normal 18 2 5 5 6" xfId="13093" xr:uid="{00000000-0005-0000-0000-000026330000}"/>
    <cellStyle name="Normal 18 2 5 5 6 2" xfId="13094" xr:uid="{00000000-0005-0000-0000-000027330000}"/>
    <cellStyle name="Normal 18 2 5 5 7" xfId="13095" xr:uid="{00000000-0005-0000-0000-000028330000}"/>
    <cellStyle name="Normal 18 2 5 6" xfId="13096" xr:uid="{00000000-0005-0000-0000-000029330000}"/>
    <cellStyle name="Normal 18 2 5 6 2" xfId="13097" xr:uid="{00000000-0005-0000-0000-00002A330000}"/>
    <cellStyle name="Normal 18 2 5 6 2 2" xfId="13098" xr:uid="{00000000-0005-0000-0000-00002B330000}"/>
    <cellStyle name="Normal 18 2 5 6 3" xfId="13099" xr:uid="{00000000-0005-0000-0000-00002C330000}"/>
    <cellStyle name="Normal 18 2 5 7" xfId="13100" xr:uid="{00000000-0005-0000-0000-00002D330000}"/>
    <cellStyle name="Normal 18 2 5 7 2" xfId="13101" xr:uid="{00000000-0005-0000-0000-00002E330000}"/>
    <cellStyle name="Normal 18 2 5 7 2 2" xfId="13102" xr:uid="{00000000-0005-0000-0000-00002F330000}"/>
    <cellStyle name="Normal 18 2 5 7 3" xfId="13103" xr:uid="{00000000-0005-0000-0000-000030330000}"/>
    <cellStyle name="Normal 18 2 5 8" xfId="13104" xr:uid="{00000000-0005-0000-0000-000031330000}"/>
    <cellStyle name="Normal 18 2 5 8 2" xfId="13105" xr:uid="{00000000-0005-0000-0000-000032330000}"/>
    <cellStyle name="Normal 18 2 5 8 2 2" xfId="13106" xr:uid="{00000000-0005-0000-0000-000033330000}"/>
    <cellStyle name="Normal 18 2 5 8 3" xfId="13107" xr:uid="{00000000-0005-0000-0000-000034330000}"/>
    <cellStyle name="Normal 18 2 5 9" xfId="13108" xr:uid="{00000000-0005-0000-0000-000035330000}"/>
    <cellStyle name="Normal 18 2 5 9 2" xfId="13109" xr:uid="{00000000-0005-0000-0000-000036330000}"/>
    <cellStyle name="Normal 18 2 6" xfId="13110" xr:uid="{00000000-0005-0000-0000-000037330000}"/>
    <cellStyle name="Normal 18 2 6 2" xfId="13111" xr:uid="{00000000-0005-0000-0000-000038330000}"/>
    <cellStyle name="Normal 18 2 6 2 2" xfId="13112" xr:uid="{00000000-0005-0000-0000-000039330000}"/>
    <cellStyle name="Normal 18 2 6 2 2 2" xfId="13113" xr:uid="{00000000-0005-0000-0000-00003A330000}"/>
    <cellStyle name="Normal 18 2 6 2 2 2 2" xfId="13114" xr:uid="{00000000-0005-0000-0000-00003B330000}"/>
    <cellStyle name="Normal 18 2 6 2 2 3" xfId="13115" xr:uid="{00000000-0005-0000-0000-00003C330000}"/>
    <cellStyle name="Normal 18 2 6 2 3" xfId="13116" xr:uid="{00000000-0005-0000-0000-00003D330000}"/>
    <cellStyle name="Normal 18 2 6 2 3 2" xfId="13117" xr:uid="{00000000-0005-0000-0000-00003E330000}"/>
    <cellStyle name="Normal 18 2 6 2 3 2 2" xfId="13118" xr:uid="{00000000-0005-0000-0000-00003F330000}"/>
    <cellStyle name="Normal 18 2 6 2 3 3" xfId="13119" xr:uid="{00000000-0005-0000-0000-000040330000}"/>
    <cellStyle name="Normal 18 2 6 2 4" xfId="13120" xr:uid="{00000000-0005-0000-0000-000041330000}"/>
    <cellStyle name="Normal 18 2 6 2 4 2" xfId="13121" xr:uid="{00000000-0005-0000-0000-000042330000}"/>
    <cellStyle name="Normal 18 2 6 2 4 2 2" xfId="13122" xr:uid="{00000000-0005-0000-0000-000043330000}"/>
    <cellStyle name="Normal 18 2 6 2 4 3" xfId="13123" xr:uid="{00000000-0005-0000-0000-000044330000}"/>
    <cellStyle name="Normal 18 2 6 2 5" xfId="13124" xr:uid="{00000000-0005-0000-0000-000045330000}"/>
    <cellStyle name="Normal 18 2 6 2 5 2" xfId="13125" xr:uid="{00000000-0005-0000-0000-000046330000}"/>
    <cellStyle name="Normal 18 2 6 2 6" xfId="13126" xr:uid="{00000000-0005-0000-0000-000047330000}"/>
    <cellStyle name="Normal 18 2 6 2 6 2" xfId="13127" xr:uid="{00000000-0005-0000-0000-000048330000}"/>
    <cellStyle name="Normal 18 2 6 2 7" xfId="13128" xr:uid="{00000000-0005-0000-0000-000049330000}"/>
    <cellStyle name="Normal 18 2 6 3" xfId="13129" xr:uid="{00000000-0005-0000-0000-00004A330000}"/>
    <cellStyle name="Normal 18 2 6 3 2" xfId="13130" xr:uid="{00000000-0005-0000-0000-00004B330000}"/>
    <cellStyle name="Normal 18 2 6 3 2 2" xfId="13131" xr:uid="{00000000-0005-0000-0000-00004C330000}"/>
    <cellStyle name="Normal 18 2 6 3 2 2 2" xfId="13132" xr:uid="{00000000-0005-0000-0000-00004D330000}"/>
    <cellStyle name="Normal 18 2 6 3 2 3" xfId="13133" xr:uid="{00000000-0005-0000-0000-00004E330000}"/>
    <cellStyle name="Normal 18 2 6 3 3" xfId="13134" xr:uid="{00000000-0005-0000-0000-00004F330000}"/>
    <cellStyle name="Normal 18 2 6 3 3 2" xfId="13135" xr:uid="{00000000-0005-0000-0000-000050330000}"/>
    <cellStyle name="Normal 18 2 6 3 3 2 2" xfId="13136" xr:uid="{00000000-0005-0000-0000-000051330000}"/>
    <cellStyle name="Normal 18 2 6 3 3 3" xfId="13137" xr:uid="{00000000-0005-0000-0000-000052330000}"/>
    <cellStyle name="Normal 18 2 6 3 4" xfId="13138" xr:uid="{00000000-0005-0000-0000-000053330000}"/>
    <cellStyle name="Normal 18 2 6 3 4 2" xfId="13139" xr:uid="{00000000-0005-0000-0000-000054330000}"/>
    <cellStyle name="Normal 18 2 6 3 4 2 2" xfId="13140" xr:uid="{00000000-0005-0000-0000-000055330000}"/>
    <cellStyle name="Normal 18 2 6 3 4 3" xfId="13141" xr:uid="{00000000-0005-0000-0000-000056330000}"/>
    <cellStyle name="Normal 18 2 6 3 5" xfId="13142" xr:uid="{00000000-0005-0000-0000-000057330000}"/>
    <cellStyle name="Normal 18 2 6 3 5 2" xfId="13143" xr:uid="{00000000-0005-0000-0000-000058330000}"/>
    <cellStyle name="Normal 18 2 6 3 6" xfId="13144" xr:uid="{00000000-0005-0000-0000-000059330000}"/>
    <cellStyle name="Normal 18 2 6 3 6 2" xfId="13145" xr:uid="{00000000-0005-0000-0000-00005A330000}"/>
    <cellStyle name="Normal 18 2 6 3 7" xfId="13146" xr:uid="{00000000-0005-0000-0000-00005B330000}"/>
    <cellStyle name="Normal 18 2 6 4" xfId="13147" xr:uid="{00000000-0005-0000-0000-00005C330000}"/>
    <cellStyle name="Normal 18 2 6 4 2" xfId="13148" xr:uid="{00000000-0005-0000-0000-00005D330000}"/>
    <cellStyle name="Normal 18 2 6 4 2 2" xfId="13149" xr:uid="{00000000-0005-0000-0000-00005E330000}"/>
    <cellStyle name="Normal 18 2 6 4 3" xfId="13150" xr:uid="{00000000-0005-0000-0000-00005F330000}"/>
    <cellStyle name="Normal 18 2 6 5" xfId="13151" xr:uid="{00000000-0005-0000-0000-000060330000}"/>
    <cellStyle name="Normal 18 2 6 5 2" xfId="13152" xr:uid="{00000000-0005-0000-0000-000061330000}"/>
    <cellStyle name="Normal 18 2 6 5 2 2" xfId="13153" xr:uid="{00000000-0005-0000-0000-000062330000}"/>
    <cellStyle name="Normal 18 2 6 5 3" xfId="13154" xr:uid="{00000000-0005-0000-0000-000063330000}"/>
    <cellStyle name="Normal 18 2 6 6" xfId="13155" xr:uid="{00000000-0005-0000-0000-000064330000}"/>
    <cellStyle name="Normal 18 2 6 6 2" xfId="13156" xr:uid="{00000000-0005-0000-0000-000065330000}"/>
    <cellStyle name="Normal 18 2 6 6 2 2" xfId="13157" xr:uid="{00000000-0005-0000-0000-000066330000}"/>
    <cellStyle name="Normal 18 2 6 6 3" xfId="13158" xr:uid="{00000000-0005-0000-0000-000067330000}"/>
    <cellStyle name="Normal 18 2 6 7" xfId="13159" xr:uid="{00000000-0005-0000-0000-000068330000}"/>
    <cellStyle name="Normal 18 2 6 7 2" xfId="13160" xr:uid="{00000000-0005-0000-0000-000069330000}"/>
    <cellStyle name="Normal 18 2 6 8" xfId="13161" xr:uid="{00000000-0005-0000-0000-00006A330000}"/>
    <cellStyle name="Normal 18 2 6 8 2" xfId="13162" xr:uid="{00000000-0005-0000-0000-00006B330000}"/>
    <cellStyle name="Normal 18 2 6 9" xfId="13163" xr:uid="{00000000-0005-0000-0000-00006C330000}"/>
    <cellStyle name="Normal 18 2 7" xfId="13164" xr:uid="{00000000-0005-0000-0000-00006D330000}"/>
    <cellStyle name="Normal 18 2 7 2" xfId="13165" xr:uid="{00000000-0005-0000-0000-00006E330000}"/>
    <cellStyle name="Normal 18 2 7 2 2" xfId="13166" xr:uid="{00000000-0005-0000-0000-00006F330000}"/>
    <cellStyle name="Normal 18 2 7 2 2 2" xfId="13167" xr:uid="{00000000-0005-0000-0000-000070330000}"/>
    <cellStyle name="Normal 18 2 7 2 2 2 2" xfId="13168" xr:uid="{00000000-0005-0000-0000-000071330000}"/>
    <cellStyle name="Normal 18 2 7 2 2 3" xfId="13169" xr:uid="{00000000-0005-0000-0000-000072330000}"/>
    <cellStyle name="Normal 18 2 7 2 3" xfId="13170" xr:uid="{00000000-0005-0000-0000-000073330000}"/>
    <cellStyle name="Normal 18 2 7 2 3 2" xfId="13171" xr:uid="{00000000-0005-0000-0000-000074330000}"/>
    <cellStyle name="Normal 18 2 7 2 3 2 2" xfId="13172" xr:uid="{00000000-0005-0000-0000-000075330000}"/>
    <cellStyle name="Normal 18 2 7 2 3 3" xfId="13173" xr:uid="{00000000-0005-0000-0000-000076330000}"/>
    <cellStyle name="Normal 18 2 7 2 4" xfId="13174" xr:uid="{00000000-0005-0000-0000-000077330000}"/>
    <cellStyle name="Normal 18 2 7 2 4 2" xfId="13175" xr:uid="{00000000-0005-0000-0000-000078330000}"/>
    <cellStyle name="Normal 18 2 7 2 4 2 2" xfId="13176" xr:uid="{00000000-0005-0000-0000-000079330000}"/>
    <cellStyle name="Normal 18 2 7 2 4 3" xfId="13177" xr:uid="{00000000-0005-0000-0000-00007A330000}"/>
    <cellStyle name="Normal 18 2 7 2 5" xfId="13178" xr:uid="{00000000-0005-0000-0000-00007B330000}"/>
    <cellStyle name="Normal 18 2 7 2 5 2" xfId="13179" xr:uid="{00000000-0005-0000-0000-00007C330000}"/>
    <cellStyle name="Normal 18 2 7 2 6" xfId="13180" xr:uid="{00000000-0005-0000-0000-00007D330000}"/>
    <cellStyle name="Normal 18 2 7 2 6 2" xfId="13181" xr:uid="{00000000-0005-0000-0000-00007E330000}"/>
    <cellStyle name="Normal 18 2 7 2 7" xfId="13182" xr:uid="{00000000-0005-0000-0000-00007F330000}"/>
    <cellStyle name="Normal 18 2 7 3" xfId="13183" xr:uid="{00000000-0005-0000-0000-000080330000}"/>
    <cellStyle name="Normal 18 2 7 3 2" xfId="13184" xr:uid="{00000000-0005-0000-0000-000081330000}"/>
    <cellStyle name="Normal 18 2 7 3 2 2" xfId="13185" xr:uid="{00000000-0005-0000-0000-000082330000}"/>
    <cellStyle name="Normal 18 2 7 3 3" xfId="13186" xr:uid="{00000000-0005-0000-0000-000083330000}"/>
    <cellStyle name="Normal 18 2 7 4" xfId="13187" xr:uid="{00000000-0005-0000-0000-000084330000}"/>
    <cellStyle name="Normal 18 2 7 4 2" xfId="13188" xr:uid="{00000000-0005-0000-0000-000085330000}"/>
    <cellStyle name="Normal 18 2 7 4 2 2" xfId="13189" xr:uid="{00000000-0005-0000-0000-000086330000}"/>
    <cellStyle name="Normal 18 2 7 4 3" xfId="13190" xr:uid="{00000000-0005-0000-0000-000087330000}"/>
    <cellStyle name="Normal 18 2 7 5" xfId="13191" xr:uid="{00000000-0005-0000-0000-000088330000}"/>
    <cellStyle name="Normal 18 2 7 5 2" xfId="13192" xr:uid="{00000000-0005-0000-0000-000089330000}"/>
    <cellStyle name="Normal 18 2 7 5 2 2" xfId="13193" xr:uid="{00000000-0005-0000-0000-00008A330000}"/>
    <cellStyle name="Normal 18 2 7 5 3" xfId="13194" xr:uid="{00000000-0005-0000-0000-00008B330000}"/>
    <cellStyle name="Normal 18 2 7 6" xfId="13195" xr:uid="{00000000-0005-0000-0000-00008C330000}"/>
    <cellStyle name="Normal 18 2 7 6 2" xfId="13196" xr:uid="{00000000-0005-0000-0000-00008D330000}"/>
    <cellStyle name="Normal 18 2 7 7" xfId="13197" xr:uid="{00000000-0005-0000-0000-00008E330000}"/>
    <cellStyle name="Normal 18 2 7 7 2" xfId="13198" xr:uid="{00000000-0005-0000-0000-00008F330000}"/>
    <cellStyle name="Normal 18 2 7 8" xfId="13199" xr:uid="{00000000-0005-0000-0000-000090330000}"/>
    <cellStyle name="Normal 18 2 8" xfId="13200" xr:uid="{00000000-0005-0000-0000-000091330000}"/>
    <cellStyle name="Normal 18 2 8 2" xfId="13201" xr:uid="{00000000-0005-0000-0000-000092330000}"/>
    <cellStyle name="Normal 18 2 8 2 2" xfId="13202" xr:uid="{00000000-0005-0000-0000-000093330000}"/>
    <cellStyle name="Normal 18 2 8 2 2 2" xfId="13203" xr:uid="{00000000-0005-0000-0000-000094330000}"/>
    <cellStyle name="Normal 18 2 8 2 3" xfId="13204" xr:uid="{00000000-0005-0000-0000-000095330000}"/>
    <cellStyle name="Normal 18 2 8 3" xfId="13205" xr:uid="{00000000-0005-0000-0000-000096330000}"/>
    <cellStyle name="Normal 18 2 8 3 2" xfId="13206" xr:uid="{00000000-0005-0000-0000-000097330000}"/>
    <cellStyle name="Normal 18 2 8 3 2 2" xfId="13207" xr:uid="{00000000-0005-0000-0000-000098330000}"/>
    <cellStyle name="Normal 18 2 8 3 3" xfId="13208" xr:uid="{00000000-0005-0000-0000-000099330000}"/>
    <cellStyle name="Normal 18 2 8 4" xfId="13209" xr:uid="{00000000-0005-0000-0000-00009A330000}"/>
    <cellStyle name="Normal 18 2 8 4 2" xfId="13210" xr:uid="{00000000-0005-0000-0000-00009B330000}"/>
    <cellStyle name="Normal 18 2 8 4 2 2" xfId="13211" xr:uid="{00000000-0005-0000-0000-00009C330000}"/>
    <cellStyle name="Normal 18 2 8 4 3" xfId="13212" xr:uid="{00000000-0005-0000-0000-00009D330000}"/>
    <cellStyle name="Normal 18 2 8 5" xfId="13213" xr:uid="{00000000-0005-0000-0000-00009E330000}"/>
    <cellStyle name="Normal 18 2 8 5 2" xfId="13214" xr:uid="{00000000-0005-0000-0000-00009F330000}"/>
    <cellStyle name="Normal 18 2 8 6" xfId="13215" xr:uid="{00000000-0005-0000-0000-0000A0330000}"/>
    <cellStyle name="Normal 18 2 8 6 2" xfId="13216" xr:uid="{00000000-0005-0000-0000-0000A1330000}"/>
    <cellStyle name="Normal 18 2 8 7" xfId="13217" xr:uid="{00000000-0005-0000-0000-0000A2330000}"/>
    <cellStyle name="Normal 18 2 9" xfId="13218" xr:uid="{00000000-0005-0000-0000-0000A3330000}"/>
    <cellStyle name="Normal 18 2 9 2" xfId="13219" xr:uid="{00000000-0005-0000-0000-0000A4330000}"/>
    <cellStyle name="Normal 18 2 9 2 2" xfId="13220" xr:uid="{00000000-0005-0000-0000-0000A5330000}"/>
    <cellStyle name="Normal 18 2 9 2 2 2" xfId="13221" xr:uid="{00000000-0005-0000-0000-0000A6330000}"/>
    <cellStyle name="Normal 18 2 9 2 3" xfId="13222" xr:uid="{00000000-0005-0000-0000-0000A7330000}"/>
    <cellStyle name="Normal 18 2 9 3" xfId="13223" xr:uid="{00000000-0005-0000-0000-0000A8330000}"/>
    <cellStyle name="Normal 18 2 9 3 2" xfId="13224" xr:uid="{00000000-0005-0000-0000-0000A9330000}"/>
    <cellStyle name="Normal 18 2 9 3 2 2" xfId="13225" xr:uid="{00000000-0005-0000-0000-0000AA330000}"/>
    <cellStyle name="Normal 18 2 9 3 3" xfId="13226" xr:uid="{00000000-0005-0000-0000-0000AB330000}"/>
    <cellStyle name="Normal 18 2 9 4" xfId="13227" xr:uid="{00000000-0005-0000-0000-0000AC330000}"/>
    <cellStyle name="Normal 18 2 9 4 2" xfId="13228" xr:uid="{00000000-0005-0000-0000-0000AD330000}"/>
    <cellStyle name="Normal 18 2 9 4 2 2" xfId="13229" xr:uid="{00000000-0005-0000-0000-0000AE330000}"/>
    <cellStyle name="Normal 18 2 9 4 3" xfId="13230" xr:uid="{00000000-0005-0000-0000-0000AF330000}"/>
    <cellStyle name="Normal 18 2 9 5" xfId="13231" xr:uid="{00000000-0005-0000-0000-0000B0330000}"/>
    <cellStyle name="Normal 18 2 9 5 2" xfId="13232" xr:uid="{00000000-0005-0000-0000-0000B1330000}"/>
    <cellStyle name="Normal 18 2 9 6" xfId="13233" xr:uid="{00000000-0005-0000-0000-0000B2330000}"/>
    <cellStyle name="Normal 18 2 9 6 2" xfId="13234" xr:uid="{00000000-0005-0000-0000-0000B3330000}"/>
    <cellStyle name="Normal 18 2 9 7" xfId="13235" xr:uid="{00000000-0005-0000-0000-0000B4330000}"/>
    <cellStyle name="Normal 18 2_Confidential Information" xfId="13236" xr:uid="{00000000-0005-0000-0000-0000B5330000}"/>
    <cellStyle name="Normal 19" xfId="13237" xr:uid="{00000000-0005-0000-0000-0000B6330000}"/>
    <cellStyle name="Normal 19 10" xfId="13238" xr:uid="{00000000-0005-0000-0000-0000B7330000}"/>
    <cellStyle name="Normal 19 10 2" xfId="13239" xr:uid="{00000000-0005-0000-0000-0000B8330000}"/>
    <cellStyle name="Normal 19 10 2 2" xfId="13240" xr:uid="{00000000-0005-0000-0000-0000B9330000}"/>
    <cellStyle name="Normal 19 10 3" xfId="13241" xr:uid="{00000000-0005-0000-0000-0000BA330000}"/>
    <cellStyle name="Normal 19 11" xfId="13242" xr:uid="{00000000-0005-0000-0000-0000BB330000}"/>
    <cellStyle name="Normal 19 11 2" xfId="13243" xr:uid="{00000000-0005-0000-0000-0000BC330000}"/>
    <cellStyle name="Normal 19 11 2 2" xfId="13244" xr:uid="{00000000-0005-0000-0000-0000BD330000}"/>
    <cellStyle name="Normal 19 11 3" xfId="13245" xr:uid="{00000000-0005-0000-0000-0000BE330000}"/>
    <cellStyle name="Normal 19 12" xfId="13246" xr:uid="{00000000-0005-0000-0000-0000BF330000}"/>
    <cellStyle name="Normal 19 12 2" xfId="13247" xr:uid="{00000000-0005-0000-0000-0000C0330000}"/>
    <cellStyle name="Normal 19 12 2 2" xfId="13248" xr:uid="{00000000-0005-0000-0000-0000C1330000}"/>
    <cellStyle name="Normal 19 12 3" xfId="13249" xr:uid="{00000000-0005-0000-0000-0000C2330000}"/>
    <cellStyle name="Normal 19 13" xfId="13250" xr:uid="{00000000-0005-0000-0000-0000C3330000}"/>
    <cellStyle name="Normal 19 13 2" xfId="13251" xr:uid="{00000000-0005-0000-0000-0000C4330000}"/>
    <cellStyle name="Normal 19 14" xfId="13252" xr:uid="{00000000-0005-0000-0000-0000C5330000}"/>
    <cellStyle name="Normal 19 14 2" xfId="13253" xr:uid="{00000000-0005-0000-0000-0000C6330000}"/>
    <cellStyle name="Normal 19 15" xfId="13254" xr:uid="{00000000-0005-0000-0000-0000C7330000}"/>
    <cellStyle name="Normal 19 2" xfId="13255" xr:uid="{00000000-0005-0000-0000-0000C8330000}"/>
    <cellStyle name="Normal 19 2 10" xfId="13256" xr:uid="{00000000-0005-0000-0000-0000C9330000}"/>
    <cellStyle name="Normal 19 2 10 2" xfId="13257" xr:uid="{00000000-0005-0000-0000-0000CA330000}"/>
    <cellStyle name="Normal 19 2 10 2 2" xfId="13258" xr:uid="{00000000-0005-0000-0000-0000CB330000}"/>
    <cellStyle name="Normal 19 2 10 3" xfId="13259" xr:uid="{00000000-0005-0000-0000-0000CC330000}"/>
    <cellStyle name="Normal 19 2 11" xfId="13260" xr:uid="{00000000-0005-0000-0000-0000CD330000}"/>
    <cellStyle name="Normal 19 2 11 2" xfId="13261" xr:uid="{00000000-0005-0000-0000-0000CE330000}"/>
    <cellStyle name="Normal 19 2 12" xfId="13262" xr:uid="{00000000-0005-0000-0000-0000CF330000}"/>
    <cellStyle name="Normal 19 2 12 2" xfId="13263" xr:uid="{00000000-0005-0000-0000-0000D0330000}"/>
    <cellStyle name="Normal 19 2 13" xfId="13264" xr:uid="{00000000-0005-0000-0000-0000D1330000}"/>
    <cellStyle name="Normal 19 2 2" xfId="13265" xr:uid="{00000000-0005-0000-0000-0000D2330000}"/>
    <cellStyle name="Normal 19 2 2 10" xfId="13266" xr:uid="{00000000-0005-0000-0000-0000D3330000}"/>
    <cellStyle name="Normal 19 2 2 10 2" xfId="13267" xr:uid="{00000000-0005-0000-0000-0000D4330000}"/>
    <cellStyle name="Normal 19 2 2 11" xfId="13268" xr:uid="{00000000-0005-0000-0000-0000D5330000}"/>
    <cellStyle name="Normal 19 2 2 2" xfId="13269" xr:uid="{00000000-0005-0000-0000-0000D6330000}"/>
    <cellStyle name="Normal 19 2 2 2 2" xfId="13270" xr:uid="{00000000-0005-0000-0000-0000D7330000}"/>
    <cellStyle name="Normal 19 2 2 2 2 2" xfId="13271" xr:uid="{00000000-0005-0000-0000-0000D8330000}"/>
    <cellStyle name="Normal 19 2 2 2 2 2 2" xfId="13272" xr:uid="{00000000-0005-0000-0000-0000D9330000}"/>
    <cellStyle name="Normal 19 2 2 2 2 2 2 2" xfId="13273" xr:uid="{00000000-0005-0000-0000-0000DA330000}"/>
    <cellStyle name="Normal 19 2 2 2 2 2 3" xfId="13274" xr:uid="{00000000-0005-0000-0000-0000DB330000}"/>
    <cellStyle name="Normal 19 2 2 2 2 3" xfId="13275" xr:uid="{00000000-0005-0000-0000-0000DC330000}"/>
    <cellStyle name="Normal 19 2 2 2 2 3 2" xfId="13276" xr:uid="{00000000-0005-0000-0000-0000DD330000}"/>
    <cellStyle name="Normal 19 2 2 2 2 3 2 2" xfId="13277" xr:uid="{00000000-0005-0000-0000-0000DE330000}"/>
    <cellStyle name="Normal 19 2 2 2 2 3 3" xfId="13278" xr:uid="{00000000-0005-0000-0000-0000DF330000}"/>
    <cellStyle name="Normal 19 2 2 2 2 4" xfId="13279" xr:uid="{00000000-0005-0000-0000-0000E0330000}"/>
    <cellStyle name="Normal 19 2 2 2 2 4 2" xfId="13280" xr:uid="{00000000-0005-0000-0000-0000E1330000}"/>
    <cellStyle name="Normal 19 2 2 2 2 4 2 2" xfId="13281" xr:uid="{00000000-0005-0000-0000-0000E2330000}"/>
    <cellStyle name="Normal 19 2 2 2 2 4 3" xfId="13282" xr:uid="{00000000-0005-0000-0000-0000E3330000}"/>
    <cellStyle name="Normal 19 2 2 2 2 5" xfId="13283" xr:uid="{00000000-0005-0000-0000-0000E4330000}"/>
    <cellStyle name="Normal 19 2 2 2 2 5 2" xfId="13284" xr:uid="{00000000-0005-0000-0000-0000E5330000}"/>
    <cellStyle name="Normal 19 2 2 2 2 6" xfId="13285" xr:uid="{00000000-0005-0000-0000-0000E6330000}"/>
    <cellStyle name="Normal 19 2 2 2 2 6 2" xfId="13286" xr:uid="{00000000-0005-0000-0000-0000E7330000}"/>
    <cellStyle name="Normal 19 2 2 2 2 7" xfId="13287" xr:uid="{00000000-0005-0000-0000-0000E8330000}"/>
    <cellStyle name="Normal 19 2 2 2 3" xfId="13288" xr:uid="{00000000-0005-0000-0000-0000E9330000}"/>
    <cellStyle name="Normal 19 2 2 2 3 2" xfId="13289" xr:uid="{00000000-0005-0000-0000-0000EA330000}"/>
    <cellStyle name="Normal 19 2 2 2 3 2 2" xfId="13290" xr:uid="{00000000-0005-0000-0000-0000EB330000}"/>
    <cellStyle name="Normal 19 2 2 2 3 2 2 2" xfId="13291" xr:uid="{00000000-0005-0000-0000-0000EC330000}"/>
    <cellStyle name="Normal 19 2 2 2 3 2 3" xfId="13292" xr:uid="{00000000-0005-0000-0000-0000ED330000}"/>
    <cellStyle name="Normal 19 2 2 2 3 3" xfId="13293" xr:uid="{00000000-0005-0000-0000-0000EE330000}"/>
    <cellStyle name="Normal 19 2 2 2 3 3 2" xfId="13294" xr:uid="{00000000-0005-0000-0000-0000EF330000}"/>
    <cellStyle name="Normal 19 2 2 2 3 3 2 2" xfId="13295" xr:uid="{00000000-0005-0000-0000-0000F0330000}"/>
    <cellStyle name="Normal 19 2 2 2 3 3 3" xfId="13296" xr:uid="{00000000-0005-0000-0000-0000F1330000}"/>
    <cellStyle name="Normal 19 2 2 2 3 4" xfId="13297" xr:uid="{00000000-0005-0000-0000-0000F2330000}"/>
    <cellStyle name="Normal 19 2 2 2 3 4 2" xfId="13298" xr:uid="{00000000-0005-0000-0000-0000F3330000}"/>
    <cellStyle name="Normal 19 2 2 2 3 4 2 2" xfId="13299" xr:uid="{00000000-0005-0000-0000-0000F4330000}"/>
    <cellStyle name="Normal 19 2 2 2 3 4 3" xfId="13300" xr:uid="{00000000-0005-0000-0000-0000F5330000}"/>
    <cellStyle name="Normal 19 2 2 2 3 5" xfId="13301" xr:uid="{00000000-0005-0000-0000-0000F6330000}"/>
    <cellStyle name="Normal 19 2 2 2 3 5 2" xfId="13302" xr:uid="{00000000-0005-0000-0000-0000F7330000}"/>
    <cellStyle name="Normal 19 2 2 2 3 6" xfId="13303" xr:uid="{00000000-0005-0000-0000-0000F8330000}"/>
    <cellStyle name="Normal 19 2 2 2 3 6 2" xfId="13304" xr:uid="{00000000-0005-0000-0000-0000F9330000}"/>
    <cellStyle name="Normal 19 2 2 2 3 7" xfId="13305" xr:uid="{00000000-0005-0000-0000-0000FA330000}"/>
    <cellStyle name="Normal 19 2 2 2 4" xfId="13306" xr:uid="{00000000-0005-0000-0000-0000FB330000}"/>
    <cellStyle name="Normal 19 2 2 2 4 2" xfId="13307" xr:uid="{00000000-0005-0000-0000-0000FC330000}"/>
    <cellStyle name="Normal 19 2 2 2 4 2 2" xfId="13308" xr:uid="{00000000-0005-0000-0000-0000FD330000}"/>
    <cellStyle name="Normal 19 2 2 2 4 3" xfId="13309" xr:uid="{00000000-0005-0000-0000-0000FE330000}"/>
    <cellStyle name="Normal 19 2 2 2 5" xfId="13310" xr:uid="{00000000-0005-0000-0000-0000FF330000}"/>
    <cellStyle name="Normal 19 2 2 2 5 2" xfId="13311" xr:uid="{00000000-0005-0000-0000-000000340000}"/>
    <cellStyle name="Normal 19 2 2 2 5 2 2" xfId="13312" xr:uid="{00000000-0005-0000-0000-000001340000}"/>
    <cellStyle name="Normal 19 2 2 2 5 3" xfId="13313" xr:uid="{00000000-0005-0000-0000-000002340000}"/>
    <cellStyle name="Normal 19 2 2 2 6" xfId="13314" xr:uid="{00000000-0005-0000-0000-000003340000}"/>
    <cellStyle name="Normal 19 2 2 2 6 2" xfId="13315" xr:uid="{00000000-0005-0000-0000-000004340000}"/>
    <cellStyle name="Normal 19 2 2 2 6 2 2" xfId="13316" xr:uid="{00000000-0005-0000-0000-000005340000}"/>
    <cellStyle name="Normal 19 2 2 2 6 3" xfId="13317" xr:uid="{00000000-0005-0000-0000-000006340000}"/>
    <cellStyle name="Normal 19 2 2 2 7" xfId="13318" xr:uid="{00000000-0005-0000-0000-000007340000}"/>
    <cellStyle name="Normal 19 2 2 2 7 2" xfId="13319" xr:uid="{00000000-0005-0000-0000-000008340000}"/>
    <cellStyle name="Normal 19 2 2 2 8" xfId="13320" xr:uid="{00000000-0005-0000-0000-000009340000}"/>
    <cellStyle name="Normal 19 2 2 2 8 2" xfId="13321" xr:uid="{00000000-0005-0000-0000-00000A340000}"/>
    <cellStyle name="Normal 19 2 2 2 9" xfId="13322" xr:uid="{00000000-0005-0000-0000-00000B340000}"/>
    <cellStyle name="Normal 19 2 2 3" xfId="13323" xr:uid="{00000000-0005-0000-0000-00000C340000}"/>
    <cellStyle name="Normal 19 2 2 3 2" xfId="13324" xr:uid="{00000000-0005-0000-0000-00000D340000}"/>
    <cellStyle name="Normal 19 2 2 3 2 2" xfId="13325" xr:uid="{00000000-0005-0000-0000-00000E340000}"/>
    <cellStyle name="Normal 19 2 2 3 2 2 2" xfId="13326" xr:uid="{00000000-0005-0000-0000-00000F340000}"/>
    <cellStyle name="Normal 19 2 2 3 2 2 2 2" xfId="13327" xr:uid="{00000000-0005-0000-0000-000010340000}"/>
    <cellStyle name="Normal 19 2 2 3 2 2 3" xfId="13328" xr:uid="{00000000-0005-0000-0000-000011340000}"/>
    <cellStyle name="Normal 19 2 2 3 2 3" xfId="13329" xr:uid="{00000000-0005-0000-0000-000012340000}"/>
    <cellStyle name="Normal 19 2 2 3 2 3 2" xfId="13330" xr:uid="{00000000-0005-0000-0000-000013340000}"/>
    <cellStyle name="Normal 19 2 2 3 2 3 2 2" xfId="13331" xr:uid="{00000000-0005-0000-0000-000014340000}"/>
    <cellStyle name="Normal 19 2 2 3 2 3 3" xfId="13332" xr:uid="{00000000-0005-0000-0000-000015340000}"/>
    <cellStyle name="Normal 19 2 2 3 2 4" xfId="13333" xr:uid="{00000000-0005-0000-0000-000016340000}"/>
    <cellStyle name="Normal 19 2 2 3 2 4 2" xfId="13334" xr:uid="{00000000-0005-0000-0000-000017340000}"/>
    <cellStyle name="Normal 19 2 2 3 2 4 2 2" xfId="13335" xr:uid="{00000000-0005-0000-0000-000018340000}"/>
    <cellStyle name="Normal 19 2 2 3 2 4 3" xfId="13336" xr:uid="{00000000-0005-0000-0000-000019340000}"/>
    <cellStyle name="Normal 19 2 2 3 2 5" xfId="13337" xr:uid="{00000000-0005-0000-0000-00001A340000}"/>
    <cellStyle name="Normal 19 2 2 3 2 5 2" xfId="13338" xr:uid="{00000000-0005-0000-0000-00001B340000}"/>
    <cellStyle name="Normal 19 2 2 3 2 6" xfId="13339" xr:uid="{00000000-0005-0000-0000-00001C340000}"/>
    <cellStyle name="Normal 19 2 2 3 2 6 2" xfId="13340" xr:uid="{00000000-0005-0000-0000-00001D340000}"/>
    <cellStyle name="Normal 19 2 2 3 2 7" xfId="13341" xr:uid="{00000000-0005-0000-0000-00001E340000}"/>
    <cellStyle name="Normal 19 2 2 3 3" xfId="13342" xr:uid="{00000000-0005-0000-0000-00001F340000}"/>
    <cellStyle name="Normal 19 2 2 3 3 2" xfId="13343" xr:uid="{00000000-0005-0000-0000-000020340000}"/>
    <cellStyle name="Normal 19 2 2 3 3 2 2" xfId="13344" xr:uid="{00000000-0005-0000-0000-000021340000}"/>
    <cellStyle name="Normal 19 2 2 3 3 3" xfId="13345" xr:uid="{00000000-0005-0000-0000-000022340000}"/>
    <cellStyle name="Normal 19 2 2 3 4" xfId="13346" xr:uid="{00000000-0005-0000-0000-000023340000}"/>
    <cellStyle name="Normal 19 2 2 3 4 2" xfId="13347" xr:uid="{00000000-0005-0000-0000-000024340000}"/>
    <cellStyle name="Normal 19 2 2 3 4 2 2" xfId="13348" xr:uid="{00000000-0005-0000-0000-000025340000}"/>
    <cellStyle name="Normal 19 2 2 3 4 3" xfId="13349" xr:uid="{00000000-0005-0000-0000-000026340000}"/>
    <cellStyle name="Normal 19 2 2 3 5" xfId="13350" xr:uid="{00000000-0005-0000-0000-000027340000}"/>
    <cellStyle name="Normal 19 2 2 3 5 2" xfId="13351" xr:uid="{00000000-0005-0000-0000-000028340000}"/>
    <cellStyle name="Normal 19 2 2 3 5 2 2" xfId="13352" xr:uid="{00000000-0005-0000-0000-000029340000}"/>
    <cellStyle name="Normal 19 2 2 3 5 3" xfId="13353" xr:uid="{00000000-0005-0000-0000-00002A340000}"/>
    <cellStyle name="Normal 19 2 2 3 6" xfId="13354" xr:uid="{00000000-0005-0000-0000-00002B340000}"/>
    <cellStyle name="Normal 19 2 2 3 6 2" xfId="13355" xr:uid="{00000000-0005-0000-0000-00002C340000}"/>
    <cellStyle name="Normal 19 2 2 3 7" xfId="13356" xr:uid="{00000000-0005-0000-0000-00002D340000}"/>
    <cellStyle name="Normal 19 2 2 3 7 2" xfId="13357" xr:uid="{00000000-0005-0000-0000-00002E340000}"/>
    <cellStyle name="Normal 19 2 2 3 8" xfId="13358" xr:uid="{00000000-0005-0000-0000-00002F340000}"/>
    <cellStyle name="Normal 19 2 2 4" xfId="13359" xr:uid="{00000000-0005-0000-0000-000030340000}"/>
    <cellStyle name="Normal 19 2 2 4 2" xfId="13360" xr:uid="{00000000-0005-0000-0000-000031340000}"/>
    <cellStyle name="Normal 19 2 2 4 2 2" xfId="13361" xr:uid="{00000000-0005-0000-0000-000032340000}"/>
    <cellStyle name="Normal 19 2 2 4 2 2 2" xfId="13362" xr:uid="{00000000-0005-0000-0000-000033340000}"/>
    <cellStyle name="Normal 19 2 2 4 2 3" xfId="13363" xr:uid="{00000000-0005-0000-0000-000034340000}"/>
    <cellStyle name="Normal 19 2 2 4 3" xfId="13364" xr:uid="{00000000-0005-0000-0000-000035340000}"/>
    <cellStyle name="Normal 19 2 2 4 3 2" xfId="13365" xr:uid="{00000000-0005-0000-0000-000036340000}"/>
    <cellStyle name="Normal 19 2 2 4 3 2 2" xfId="13366" xr:uid="{00000000-0005-0000-0000-000037340000}"/>
    <cellStyle name="Normal 19 2 2 4 3 3" xfId="13367" xr:uid="{00000000-0005-0000-0000-000038340000}"/>
    <cellStyle name="Normal 19 2 2 4 4" xfId="13368" xr:uid="{00000000-0005-0000-0000-000039340000}"/>
    <cellStyle name="Normal 19 2 2 4 4 2" xfId="13369" xr:uid="{00000000-0005-0000-0000-00003A340000}"/>
    <cellStyle name="Normal 19 2 2 4 4 2 2" xfId="13370" xr:uid="{00000000-0005-0000-0000-00003B340000}"/>
    <cellStyle name="Normal 19 2 2 4 4 3" xfId="13371" xr:uid="{00000000-0005-0000-0000-00003C340000}"/>
    <cellStyle name="Normal 19 2 2 4 5" xfId="13372" xr:uid="{00000000-0005-0000-0000-00003D340000}"/>
    <cellStyle name="Normal 19 2 2 4 5 2" xfId="13373" xr:uid="{00000000-0005-0000-0000-00003E340000}"/>
    <cellStyle name="Normal 19 2 2 4 6" xfId="13374" xr:uid="{00000000-0005-0000-0000-00003F340000}"/>
    <cellStyle name="Normal 19 2 2 4 6 2" xfId="13375" xr:uid="{00000000-0005-0000-0000-000040340000}"/>
    <cellStyle name="Normal 19 2 2 4 7" xfId="13376" xr:uid="{00000000-0005-0000-0000-000041340000}"/>
    <cellStyle name="Normal 19 2 2 5" xfId="13377" xr:uid="{00000000-0005-0000-0000-000042340000}"/>
    <cellStyle name="Normal 19 2 2 5 2" xfId="13378" xr:uid="{00000000-0005-0000-0000-000043340000}"/>
    <cellStyle name="Normal 19 2 2 5 2 2" xfId="13379" xr:uid="{00000000-0005-0000-0000-000044340000}"/>
    <cellStyle name="Normal 19 2 2 5 2 2 2" xfId="13380" xr:uid="{00000000-0005-0000-0000-000045340000}"/>
    <cellStyle name="Normal 19 2 2 5 2 3" xfId="13381" xr:uid="{00000000-0005-0000-0000-000046340000}"/>
    <cellStyle name="Normal 19 2 2 5 3" xfId="13382" xr:uid="{00000000-0005-0000-0000-000047340000}"/>
    <cellStyle name="Normal 19 2 2 5 3 2" xfId="13383" xr:uid="{00000000-0005-0000-0000-000048340000}"/>
    <cellStyle name="Normal 19 2 2 5 3 2 2" xfId="13384" xr:uid="{00000000-0005-0000-0000-000049340000}"/>
    <cellStyle name="Normal 19 2 2 5 3 3" xfId="13385" xr:uid="{00000000-0005-0000-0000-00004A340000}"/>
    <cellStyle name="Normal 19 2 2 5 4" xfId="13386" xr:uid="{00000000-0005-0000-0000-00004B340000}"/>
    <cellStyle name="Normal 19 2 2 5 4 2" xfId="13387" xr:uid="{00000000-0005-0000-0000-00004C340000}"/>
    <cellStyle name="Normal 19 2 2 5 4 2 2" xfId="13388" xr:uid="{00000000-0005-0000-0000-00004D340000}"/>
    <cellStyle name="Normal 19 2 2 5 4 3" xfId="13389" xr:uid="{00000000-0005-0000-0000-00004E340000}"/>
    <cellStyle name="Normal 19 2 2 5 5" xfId="13390" xr:uid="{00000000-0005-0000-0000-00004F340000}"/>
    <cellStyle name="Normal 19 2 2 5 5 2" xfId="13391" xr:uid="{00000000-0005-0000-0000-000050340000}"/>
    <cellStyle name="Normal 19 2 2 5 6" xfId="13392" xr:uid="{00000000-0005-0000-0000-000051340000}"/>
    <cellStyle name="Normal 19 2 2 5 6 2" xfId="13393" xr:uid="{00000000-0005-0000-0000-000052340000}"/>
    <cellStyle name="Normal 19 2 2 5 7" xfId="13394" xr:uid="{00000000-0005-0000-0000-000053340000}"/>
    <cellStyle name="Normal 19 2 2 6" xfId="13395" xr:uid="{00000000-0005-0000-0000-000054340000}"/>
    <cellStyle name="Normal 19 2 2 6 2" xfId="13396" xr:uid="{00000000-0005-0000-0000-000055340000}"/>
    <cellStyle name="Normal 19 2 2 6 2 2" xfId="13397" xr:uid="{00000000-0005-0000-0000-000056340000}"/>
    <cellStyle name="Normal 19 2 2 6 3" xfId="13398" xr:uid="{00000000-0005-0000-0000-000057340000}"/>
    <cellStyle name="Normal 19 2 2 7" xfId="13399" xr:uid="{00000000-0005-0000-0000-000058340000}"/>
    <cellStyle name="Normal 19 2 2 7 2" xfId="13400" xr:uid="{00000000-0005-0000-0000-000059340000}"/>
    <cellStyle name="Normal 19 2 2 7 2 2" xfId="13401" xr:uid="{00000000-0005-0000-0000-00005A340000}"/>
    <cellStyle name="Normal 19 2 2 7 3" xfId="13402" xr:uid="{00000000-0005-0000-0000-00005B340000}"/>
    <cellStyle name="Normal 19 2 2 8" xfId="13403" xr:uid="{00000000-0005-0000-0000-00005C340000}"/>
    <cellStyle name="Normal 19 2 2 8 2" xfId="13404" xr:uid="{00000000-0005-0000-0000-00005D340000}"/>
    <cellStyle name="Normal 19 2 2 8 2 2" xfId="13405" xr:uid="{00000000-0005-0000-0000-00005E340000}"/>
    <cellStyle name="Normal 19 2 2 8 3" xfId="13406" xr:uid="{00000000-0005-0000-0000-00005F340000}"/>
    <cellStyle name="Normal 19 2 2 9" xfId="13407" xr:uid="{00000000-0005-0000-0000-000060340000}"/>
    <cellStyle name="Normal 19 2 2 9 2" xfId="13408" xr:uid="{00000000-0005-0000-0000-000061340000}"/>
    <cellStyle name="Normal 19 2 3" xfId="13409" xr:uid="{00000000-0005-0000-0000-000062340000}"/>
    <cellStyle name="Normal 19 2 3 10" xfId="13410" xr:uid="{00000000-0005-0000-0000-000063340000}"/>
    <cellStyle name="Normal 19 2 3 10 2" xfId="13411" xr:uid="{00000000-0005-0000-0000-000064340000}"/>
    <cellStyle name="Normal 19 2 3 11" xfId="13412" xr:uid="{00000000-0005-0000-0000-000065340000}"/>
    <cellStyle name="Normal 19 2 3 2" xfId="13413" xr:uid="{00000000-0005-0000-0000-000066340000}"/>
    <cellStyle name="Normal 19 2 3 2 2" xfId="13414" xr:uid="{00000000-0005-0000-0000-000067340000}"/>
    <cellStyle name="Normal 19 2 3 2 2 2" xfId="13415" xr:uid="{00000000-0005-0000-0000-000068340000}"/>
    <cellStyle name="Normal 19 2 3 2 2 2 2" xfId="13416" xr:uid="{00000000-0005-0000-0000-000069340000}"/>
    <cellStyle name="Normal 19 2 3 2 2 2 2 2" xfId="13417" xr:uid="{00000000-0005-0000-0000-00006A340000}"/>
    <cellStyle name="Normal 19 2 3 2 2 2 3" xfId="13418" xr:uid="{00000000-0005-0000-0000-00006B340000}"/>
    <cellStyle name="Normal 19 2 3 2 2 3" xfId="13419" xr:uid="{00000000-0005-0000-0000-00006C340000}"/>
    <cellStyle name="Normal 19 2 3 2 2 3 2" xfId="13420" xr:uid="{00000000-0005-0000-0000-00006D340000}"/>
    <cellStyle name="Normal 19 2 3 2 2 3 2 2" xfId="13421" xr:uid="{00000000-0005-0000-0000-00006E340000}"/>
    <cellStyle name="Normal 19 2 3 2 2 3 3" xfId="13422" xr:uid="{00000000-0005-0000-0000-00006F340000}"/>
    <cellStyle name="Normal 19 2 3 2 2 4" xfId="13423" xr:uid="{00000000-0005-0000-0000-000070340000}"/>
    <cellStyle name="Normal 19 2 3 2 2 4 2" xfId="13424" xr:uid="{00000000-0005-0000-0000-000071340000}"/>
    <cellStyle name="Normal 19 2 3 2 2 4 2 2" xfId="13425" xr:uid="{00000000-0005-0000-0000-000072340000}"/>
    <cellStyle name="Normal 19 2 3 2 2 4 3" xfId="13426" xr:uid="{00000000-0005-0000-0000-000073340000}"/>
    <cellStyle name="Normal 19 2 3 2 2 5" xfId="13427" xr:uid="{00000000-0005-0000-0000-000074340000}"/>
    <cellStyle name="Normal 19 2 3 2 2 5 2" xfId="13428" xr:uid="{00000000-0005-0000-0000-000075340000}"/>
    <cellStyle name="Normal 19 2 3 2 2 6" xfId="13429" xr:uid="{00000000-0005-0000-0000-000076340000}"/>
    <cellStyle name="Normal 19 2 3 2 2 6 2" xfId="13430" xr:uid="{00000000-0005-0000-0000-000077340000}"/>
    <cellStyle name="Normal 19 2 3 2 2 7" xfId="13431" xr:uid="{00000000-0005-0000-0000-000078340000}"/>
    <cellStyle name="Normal 19 2 3 2 3" xfId="13432" xr:uid="{00000000-0005-0000-0000-000079340000}"/>
    <cellStyle name="Normal 19 2 3 2 3 2" xfId="13433" xr:uid="{00000000-0005-0000-0000-00007A340000}"/>
    <cellStyle name="Normal 19 2 3 2 3 2 2" xfId="13434" xr:uid="{00000000-0005-0000-0000-00007B340000}"/>
    <cellStyle name="Normal 19 2 3 2 3 2 2 2" xfId="13435" xr:uid="{00000000-0005-0000-0000-00007C340000}"/>
    <cellStyle name="Normal 19 2 3 2 3 2 3" xfId="13436" xr:uid="{00000000-0005-0000-0000-00007D340000}"/>
    <cellStyle name="Normal 19 2 3 2 3 3" xfId="13437" xr:uid="{00000000-0005-0000-0000-00007E340000}"/>
    <cellStyle name="Normal 19 2 3 2 3 3 2" xfId="13438" xr:uid="{00000000-0005-0000-0000-00007F340000}"/>
    <cellStyle name="Normal 19 2 3 2 3 3 2 2" xfId="13439" xr:uid="{00000000-0005-0000-0000-000080340000}"/>
    <cellStyle name="Normal 19 2 3 2 3 3 3" xfId="13440" xr:uid="{00000000-0005-0000-0000-000081340000}"/>
    <cellStyle name="Normal 19 2 3 2 3 4" xfId="13441" xr:uid="{00000000-0005-0000-0000-000082340000}"/>
    <cellStyle name="Normal 19 2 3 2 3 4 2" xfId="13442" xr:uid="{00000000-0005-0000-0000-000083340000}"/>
    <cellStyle name="Normal 19 2 3 2 3 4 2 2" xfId="13443" xr:uid="{00000000-0005-0000-0000-000084340000}"/>
    <cellStyle name="Normal 19 2 3 2 3 4 3" xfId="13444" xr:uid="{00000000-0005-0000-0000-000085340000}"/>
    <cellStyle name="Normal 19 2 3 2 3 5" xfId="13445" xr:uid="{00000000-0005-0000-0000-000086340000}"/>
    <cellStyle name="Normal 19 2 3 2 3 5 2" xfId="13446" xr:uid="{00000000-0005-0000-0000-000087340000}"/>
    <cellStyle name="Normal 19 2 3 2 3 6" xfId="13447" xr:uid="{00000000-0005-0000-0000-000088340000}"/>
    <cellStyle name="Normal 19 2 3 2 3 6 2" xfId="13448" xr:uid="{00000000-0005-0000-0000-000089340000}"/>
    <cellStyle name="Normal 19 2 3 2 3 7" xfId="13449" xr:uid="{00000000-0005-0000-0000-00008A340000}"/>
    <cellStyle name="Normal 19 2 3 2 4" xfId="13450" xr:uid="{00000000-0005-0000-0000-00008B340000}"/>
    <cellStyle name="Normal 19 2 3 2 4 2" xfId="13451" xr:uid="{00000000-0005-0000-0000-00008C340000}"/>
    <cellStyle name="Normal 19 2 3 2 4 2 2" xfId="13452" xr:uid="{00000000-0005-0000-0000-00008D340000}"/>
    <cellStyle name="Normal 19 2 3 2 4 3" xfId="13453" xr:uid="{00000000-0005-0000-0000-00008E340000}"/>
    <cellStyle name="Normal 19 2 3 2 5" xfId="13454" xr:uid="{00000000-0005-0000-0000-00008F340000}"/>
    <cellStyle name="Normal 19 2 3 2 5 2" xfId="13455" xr:uid="{00000000-0005-0000-0000-000090340000}"/>
    <cellStyle name="Normal 19 2 3 2 5 2 2" xfId="13456" xr:uid="{00000000-0005-0000-0000-000091340000}"/>
    <cellStyle name="Normal 19 2 3 2 5 3" xfId="13457" xr:uid="{00000000-0005-0000-0000-000092340000}"/>
    <cellStyle name="Normal 19 2 3 2 6" xfId="13458" xr:uid="{00000000-0005-0000-0000-000093340000}"/>
    <cellStyle name="Normal 19 2 3 2 6 2" xfId="13459" xr:uid="{00000000-0005-0000-0000-000094340000}"/>
    <cellStyle name="Normal 19 2 3 2 6 2 2" xfId="13460" xr:uid="{00000000-0005-0000-0000-000095340000}"/>
    <cellStyle name="Normal 19 2 3 2 6 3" xfId="13461" xr:uid="{00000000-0005-0000-0000-000096340000}"/>
    <cellStyle name="Normal 19 2 3 2 7" xfId="13462" xr:uid="{00000000-0005-0000-0000-000097340000}"/>
    <cellStyle name="Normal 19 2 3 2 7 2" xfId="13463" xr:uid="{00000000-0005-0000-0000-000098340000}"/>
    <cellStyle name="Normal 19 2 3 2 8" xfId="13464" xr:uid="{00000000-0005-0000-0000-000099340000}"/>
    <cellStyle name="Normal 19 2 3 2 8 2" xfId="13465" xr:uid="{00000000-0005-0000-0000-00009A340000}"/>
    <cellStyle name="Normal 19 2 3 2 9" xfId="13466" xr:uid="{00000000-0005-0000-0000-00009B340000}"/>
    <cellStyle name="Normal 19 2 3 3" xfId="13467" xr:uid="{00000000-0005-0000-0000-00009C340000}"/>
    <cellStyle name="Normal 19 2 3 3 2" xfId="13468" xr:uid="{00000000-0005-0000-0000-00009D340000}"/>
    <cellStyle name="Normal 19 2 3 3 2 2" xfId="13469" xr:uid="{00000000-0005-0000-0000-00009E340000}"/>
    <cellStyle name="Normal 19 2 3 3 2 2 2" xfId="13470" xr:uid="{00000000-0005-0000-0000-00009F340000}"/>
    <cellStyle name="Normal 19 2 3 3 2 2 2 2" xfId="13471" xr:uid="{00000000-0005-0000-0000-0000A0340000}"/>
    <cellStyle name="Normal 19 2 3 3 2 2 3" xfId="13472" xr:uid="{00000000-0005-0000-0000-0000A1340000}"/>
    <cellStyle name="Normal 19 2 3 3 2 3" xfId="13473" xr:uid="{00000000-0005-0000-0000-0000A2340000}"/>
    <cellStyle name="Normal 19 2 3 3 2 3 2" xfId="13474" xr:uid="{00000000-0005-0000-0000-0000A3340000}"/>
    <cellStyle name="Normal 19 2 3 3 2 3 2 2" xfId="13475" xr:uid="{00000000-0005-0000-0000-0000A4340000}"/>
    <cellStyle name="Normal 19 2 3 3 2 3 3" xfId="13476" xr:uid="{00000000-0005-0000-0000-0000A5340000}"/>
    <cellStyle name="Normal 19 2 3 3 2 4" xfId="13477" xr:uid="{00000000-0005-0000-0000-0000A6340000}"/>
    <cellStyle name="Normal 19 2 3 3 2 4 2" xfId="13478" xr:uid="{00000000-0005-0000-0000-0000A7340000}"/>
    <cellStyle name="Normal 19 2 3 3 2 4 2 2" xfId="13479" xr:uid="{00000000-0005-0000-0000-0000A8340000}"/>
    <cellStyle name="Normal 19 2 3 3 2 4 3" xfId="13480" xr:uid="{00000000-0005-0000-0000-0000A9340000}"/>
    <cellStyle name="Normal 19 2 3 3 2 5" xfId="13481" xr:uid="{00000000-0005-0000-0000-0000AA340000}"/>
    <cellStyle name="Normal 19 2 3 3 2 5 2" xfId="13482" xr:uid="{00000000-0005-0000-0000-0000AB340000}"/>
    <cellStyle name="Normal 19 2 3 3 2 6" xfId="13483" xr:uid="{00000000-0005-0000-0000-0000AC340000}"/>
    <cellStyle name="Normal 19 2 3 3 2 6 2" xfId="13484" xr:uid="{00000000-0005-0000-0000-0000AD340000}"/>
    <cellStyle name="Normal 19 2 3 3 2 7" xfId="13485" xr:uid="{00000000-0005-0000-0000-0000AE340000}"/>
    <cellStyle name="Normal 19 2 3 3 3" xfId="13486" xr:uid="{00000000-0005-0000-0000-0000AF340000}"/>
    <cellStyle name="Normal 19 2 3 3 3 2" xfId="13487" xr:uid="{00000000-0005-0000-0000-0000B0340000}"/>
    <cellStyle name="Normal 19 2 3 3 3 2 2" xfId="13488" xr:uid="{00000000-0005-0000-0000-0000B1340000}"/>
    <cellStyle name="Normal 19 2 3 3 3 3" xfId="13489" xr:uid="{00000000-0005-0000-0000-0000B2340000}"/>
    <cellStyle name="Normal 19 2 3 3 4" xfId="13490" xr:uid="{00000000-0005-0000-0000-0000B3340000}"/>
    <cellStyle name="Normal 19 2 3 3 4 2" xfId="13491" xr:uid="{00000000-0005-0000-0000-0000B4340000}"/>
    <cellStyle name="Normal 19 2 3 3 4 2 2" xfId="13492" xr:uid="{00000000-0005-0000-0000-0000B5340000}"/>
    <cellStyle name="Normal 19 2 3 3 4 3" xfId="13493" xr:uid="{00000000-0005-0000-0000-0000B6340000}"/>
    <cellStyle name="Normal 19 2 3 3 5" xfId="13494" xr:uid="{00000000-0005-0000-0000-0000B7340000}"/>
    <cellStyle name="Normal 19 2 3 3 5 2" xfId="13495" xr:uid="{00000000-0005-0000-0000-0000B8340000}"/>
    <cellStyle name="Normal 19 2 3 3 5 2 2" xfId="13496" xr:uid="{00000000-0005-0000-0000-0000B9340000}"/>
    <cellStyle name="Normal 19 2 3 3 5 3" xfId="13497" xr:uid="{00000000-0005-0000-0000-0000BA340000}"/>
    <cellStyle name="Normal 19 2 3 3 6" xfId="13498" xr:uid="{00000000-0005-0000-0000-0000BB340000}"/>
    <cellStyle name="Normal 19 2 3 3 6 2" xfId="13499" xr:uid="{00000000-0005-0000-0000-0000BC340000}"/>
    <cellStyle name="Normal 19 2 3 3 7" xfId="13500" xr:uid="{00000000-0005-0000-0000-0000BD340000}"/>
    <cellStyle name="Normal 19 2 3 3 7 2" xfId="13501" xr:uid="{00000000-0005-0000-0000-0000BE340000}"/>
    <cellStyle name="Normal 19 2 3 3 8" xfId="13502" xr:uid="{00000000-0005-0000-0000-0000BF340000}"/>
    <cellStyle name="Normal 19 2 3 4" xfId="13503" xr:uid="{00000000-0005-0000-0000-0000C0340000}"/>
    <cellStyle name="Normal 19 2 3 4 2" xfId="13504" xr:uid="{00000000-0005-0000-0000-0000C1340000}"/>
    <cellStyle name="Normal 19 2 3 4 2 2" xfId="13505" xr:uid="{00000000-0005-0000-0000-0000C2340000}"/>
    <cellStyle name="Normal 19 2 3 4 2 2 2" xfId="13506" xr:uid="{00000000-0005-0000-0000-0000C3340000}"/>
    <cellStyle name="Normal 19 2 3 4 2 3" xfId="13507" xr:uid="{00000000-0005-0000-0000-0000C4340000}"/>
    <cellStyle name="Normal 19 2 3 4 3" xfId="13508" xr:uid="{00000000-0005-0000-0000-0000C5340000}"/>
    <cellStyle name="Normal 19 2 3 4 3 2" xfId="13509" xr:uid="{00000000-0005-0000-0000-0000C6340000}"/>
    <cellStyle name="Normal 19 2 3 4 3 2 2" xfId="13510" xr:uid="{00000000-0005-0000-0000-0000C7340000}"/>
    <cellStyle name="Normal 19 2 3 4 3 3" xfId="13511" xr:uid="{00000000-0005-0000-0000-0000C8340000}"/>
    <cellStyle name="Normal 19 2 3 4 4" xfId="13512" xr:uid="{00000000-0005-0000-0000-0000C9340000}"/>
    <cellStyle name="Normal 19 2 3 4 4 2" xfId="13513" xr:uid="{00000000-0005-0000-0000-0000CA340000}"/>
    <cellStyle name="Normal 19 2 3 4 4 2 2" xfId="13514" xr:uid="{00000000-0005-0000-0000-0000CB340000}"/>
    <cellStyle name="Normal 19 2 3 4 4 3" xfId="13515" xr:uid="{00000000-0005-0000-0000-0000CC340000}"/>
    <cellStyle name="Normal 19 2 3 4 5" xfId="13516" xr:uid="{00000000-0005-0000-0000-0000CD340000}"/>
    <cellStyle name="Normal 19 2 3 4 5 2" xfId="13517" xr:uid="{00000000-0005-0000-0000-0000CE340000}"/>
    <cellStyle name="Normal 19 2 3 4 6" xfId="13518" xr:uid="{00000000-0005-0000-0000-0000CF340000}"/>
    <cellStyle name="Normal 19 2 3 4 6 2" xfId="13519" xr:uid="{00000000-0005-0000-0000-0000D0340000}"/>
    <cellStyle name="Normal 19 2 3 4 7" xfId="13520" xr:uid="{00000000-0005-0000-0000-0000D1340000}"/>
    <cellStyle name="Normal 19 2 3 5" xfId="13521" xr:uid="{00000000-0005-0000-0000-0000D2340000}"/>
    <cellStyle name="Normal 19 2 3 5 2" xfId="13522" xr:uid="{00000000-0005-0000-0000-0000D3340000}"/>
    <cellStyle name="Normal 19 2 3 5 2 2" xfId="13523" xr:uid="{00000000-0005-0000-0000-0000D4340000}"/>
    <cellStyle name="Normal 19 2 3 5 2 2 2" xfId="13524" xr:uid="{00000000-0005-0000-0000-0000D5340000}"/>
    <cellStyle name="Normal 19 2 3 5 2 3" xfId="13525" xr:uid="{00000000-0005-0000-0000-0000D6340000}"/>
    <cellStyle name="Normal 19 2 3 5 3" xfId="13526" xr:uid="{00000000-0005-0000-0000-0000D7340000}"/>
    <cellStyle name="Normal 19 2 3 5 3 2" xfId="13527" xr:uid="{00000000-0005-0000-0000-0000D8340000}"/>
    <cellStyle name="Normal 19 2 3 5 3 2 2" xfId="13528" xr:uid="{00000000-0005-0000-0000-0000D9340000}"/>
    <cellStyle name="Normal 19 2 3 5 3 3" xfId="13529" xr:uid="{00000000-0005-0000-0000-0000DA340000}"/>
    <cellStyle name="Normal 19 2 3 5 4" xfId="13530" xr:uid="{00000000-0005-0000-0000-0000DB340000}"/>
    <cellStyle name="Normal 19 2 3 5 4 2" xfId="13531" xr:uid="{00000000-0005-0000-0000-0000DC340000}"/>
    <cellStyle name="Normal 19 2 3 5 4 2 2" xfId="13532" xr:uid="{00000000-0005-0000-0000-0000DD340000}"/>
    <cellStyle name="Normal 19 2 3 5 4 3" xfId="13533" xr:uid="{00000000-0005-0000-0000-0000DE340000}"/>
    <cellStyle name="Normal 19 2 3 5 5" xfId="13534" xr:uid="{00000000-0005-0000-0000-0000DF340000}"/>
    <cellStyle name="Normal 19 2 3 5 5 2" xfId="13535" xr:uid="{00000000-0005-0000-0000-0000E0340000}"/>
    <cellStyle name="Normal 19 2 3 5 6" xfId="13536" xr:uid="{00000000-0005-0000-0000-0000E1340000}"/>
    <cellStyle name="Normal 19 2 3 5 6 2" xfId="13537" xr:uid="{00000000-0005-0000-0000-0000E2340000}"/>
    <cellStyle name="Normal 19 2 3 5 7" xfId="13538" xr:uid="{00000000-0005-0000-0000-0000E3340000}"/>
    <cellStyle name="Normal 19 2 3 6" xfId="13539" xr:uid="{00000000-0005-0000-0000-0000E4340000}"/>
    <cellStyle name="Normal 19 2 3 6 2" xfId="13540" xr:uid="{00000000-0005-0000-0000-0000E5340000}"/>
    <cellStyle name="Normal 19 2 3 6 2 2" xfId="13541" xr:uid="{00000000-0005-0000-0000-0000E6340000}"/>
    <cellStyle name="Normal 19 2 3 6 3" xfId="13542" xr:uid="{00000000-0005-0000-0000-0000E7340000}"/>
    <cellStyle name="Normal 19 2 3 7" xfId="13543" xr:uid="{00000000-0005-0000-0000-0000E8340000}"/>
    <cellStyle name="Normal 19 2 3 7 2" xfId="13544" xr:uid="{00000000-0005-0000-0000-0000E9340000}"/>
    <cellStyle name="Normal 19 2 3 7 2 2" xfId="13545" xr:uid="{00000000-0005-0000-0000-0000EA340000}"/>
    <cellStyle name="Normal 19 2 3 7 3" xfId="13546" xr:uid="{00000000-0005-0000-0000-0000EB340000}"/>
    <cellStyle name="Normal 19 2 3 8" xfId="13547" xr:uid="{00000000-0005-0000-0000-0000EC340000}"/>
    <cellStyle name="Normal 19 2 3 8 2" xfId="13548" xr:uid="{00000000-0005-0000-0000-0000ED340000}"/>
    <cellStyle name="Normal 19 2 3 8 2 2" xfId="13549" xr:uid="{00000000-0005-0000-0000-0000EE340000}"/>
    <cellStyle name="Normal 19 2 3 8 3" xfId="13550" xr:uid="{00000000-0005-0000-0000-0000EF340000}"/>
    <cellStyle name="Normal 19 2 3 9" xfId="13551" xr:uid="{00000000-0005-0000-0000-0000F0340000}"/>
    <cellStyle name="Normal 19 2 3 9 2" xfId="13552" xr:uid="{00000000-0005-0000-0000-0000F1340000}"/>
    <cellStyle name="Normal 19 2 4" xfId="13553" xr:uid="{00000000-0005-0000-0000-0000F2340000}"/>
    <cellStyle name="Normal 19 2 4 2" xfId="13554" xr:uid="{00000000-0005-0000-0000-0000F3340000}"/>
    <cellStyle name="Normal 19 2 4 2 2" xfId="13555" xr:uid="{00000000-0005-0000-0000-0000F4340000}"/>
    <cellStyle name="Normal 19 2 4 2 2 2" xfId="13556" xr:uid="{00000000-0005-0000-0000-0000F5340000}"/>
    <cellStyle name="Normal 19 2 4 2 2 2 2" xfId="13557" xr:uid="{00000000-0005-0000-0000-0000F6340000}"/>
    <cellStyle name="Normal 19 2 4 2 2 3" xfId="13558" xr:uid="{00000000-0005-0000-0000-0000F7340000}"/>
    <cellStyle name="Normal 19 2 4 2 3" xfId="13559" xr:uid="{00000000-0005-0000-0000-0000F8340000}"/>
    <cellStyle name="Normal 19 2 4 2 3 2" xfId="13560" xr:uid="{00000000-0005-0000-0000-0000F9340000}"/>
    <cellStyle name="Normal 19 2 4 2 3 2 2" xfId="13561" xr:uid="{00000000-0005-0000-0000-0000FA340000}"/>
    <cellStyle name="Normal 19 2 4 2 3 3" xfId="13562" xr:uid="{00000000-0005-0000-0000-0000FB340000}"/>
    <cellStyle name="Normal 19 2 4 2 4" xfId="13563" xr:uid="{00000000-0005-0000-0000-0000FC340000}"/>
    <cellStyle name="Normal 19 2 4 2 4 2" xfId="13564" xr:uid="{00000000-0005-0000-0000-0000FD340000}"/>
    <cellStyle name="Normal 19 2 4 2 4 2 2" xfId="13565" xr:uid="{00000000-0005-0000-0000-0000FE340000}"/>
    <cellStyle name="Normal 19 2 4 2 4 3" xfId="13566" xr:uid="{00000000-0005-0000-0000-0000FF340000}"/>
    <cellStyle name="Normal 19 2 4 2 5" xfId="13567" xr:uid="{00000000-0005-0000-0000-000000350000}"/>
    <cellStyle name="Normal 19 2 4 2 5 2" xfId="13568" xr:uid="{00000000-0005-0000-0000-000001350000}"/>
    <cellStyle name="Normal 19 2 4 2 6" xfId="13569" xr:uid="{00000000-0005-0000-0000-000002350000}"/>
    <cellStyle name="Normal 19 2 4 2 6 2" xfId="13570" xr:uid="{00000000-0005-0000-0000-000003350000}"/>
    <cellStyle name="Normal 19 2 4 2 7" xfId="13571" xr:uid="{00000000-0005-0000-0000-000004350000}"/>
    <cellStyle name="Normal 19 2 4 3" xfId="13572" xr:uid="{00000000-0005-0000-0000-000005350000}"/>
    <cellStyle name="Normal 19 2 4 3 2" xfId="13573" xr:uid="{00000000-0005-0000-0000-000006350000}"/>
    <cellStyle name="Normal 19 2 4 3 2 2" xfId="13574" xr:uid="{00000000-0005-0000-0000-000007350000}"/>
    <cellStyle name="Normal 19 2 4 3 2 2 2" xfId="13575" xr:uid="{00000000-0005-0000-0000-000008350000}"/>
    <cellStyle name="Normal 19 2 4 3 2 3" xfId="13576" xr:uid="{00000000-0005-0000-0000-000009350000}"/>
    <cellStyle name="Normal 19 2 4 3 3" xfId="13577" xr:uid="{00000000-0005-0000-0000-00000A350000}"/>
    <cellStyle name="Normal 19 2 4 3 3 2" xfId="13578" xr:uid="{00000000-0005-0000-0000-00000B350000}"/>
    <cellStyle name="Normal 19 2 4 3 3 2 2" xfId="13579" xr:uid="{00000000-0005-0000-0000-00000C350000}"/>
    <cellStyle name="Normal 19 2 4 3 3 3" xfId="13580" xr:uid="{00000000-0005-0000-0000-00000D350000}"/>
    <cellStyle name="Normal 19 2 4 3 4" xfId="13581" xr:uid="{00000000-0005-0000-0000-00000E350000}"/>
    <cellStyle name="Normal 19 2 4 3 4 2" xfId="13582" xr:uid="{00000000-0005-0000-0000-00000F350000}"/>
    <cellStyle name="Normal 19 2 4 3 4 2 2" xfId="13583" xr:uid="{00000000-0005-0000-0000-000010350000}"/>
    <cellStyle name="Normal 19 2 4 3 4 3" xfId="13584" xr:uid="{00000000-0005-0000-0000-000011350000}"/>
    <cellStyle name="Normal 19 2 4 3 5" xfId="13585" xr:uid="{00000000-0005-0000-0000-000012350000}"/>
    <cellStyle name="Normal 19 2 4 3 5 2" xfId="13586" xr:uid="{00000000-0005-0000-0000-000013350000}"/>
    <cellStyle name="Normal 19 2 4 3 6" xfId="13587" xr:uid="{00000000-0005-0000-0000-000014350000}"/>
    <cellStyle name="Normal 19 2 4 3 6 2" xfId="13588" xr:uid="{00000000-0005-0000-0000-000015350000}"/>
    <cellStyle name="Normal 19 2 4 3 7" xfId="13589" xr:uid="{00000000-0005-0000-0000-000016350000}"/>
    <cellStyle name="Normal 19 2 4 4" xfId="13590" xr:uid="{00000000-0005-0000-0000-000017350000}"/>
    <cellStyle name="Normal 19 2 4 4 2" xfId="13591" xr:uid="{00000000-0005-0000-0000-000018350000}"/>
    <cellStyle name="Normal 19 2 4 4 2 2" xfId="13592" xr:uid="{00000000-0005-0000-0000-000019350000}"/>
    <cellStyle name="Normal 19 2 4 4 3" xfId="13593" xr:uid="{00000000-0005-0000-0000-00001A350000}"/>
    <cellStyle name="Normal 19 2 4 5" xfId="13594" xr:uid="{00000000-0005-0000-0000-00001B350000}"/>
    <cellStyle name="Normal 19 2 4 5 2" xfId="13595" xr:uid="{00000000-0005-0000-0000-00001C350000}"/>
    <cellStyle name="Normal 19 2 4 5 2 2" xfId="13596" xr:uid="{00000000-0005-0000-0000-00001D350000}"/>
    <cellStyle name="Normal 19 2 4 5 3" xfId="13597" xr:uid="{00000000-0005-0000-0000-00001E350000}"/>
    <cellStyle name="Normal 19 2 4 6" xfId="13598" xr:uid="{00000000-0005-0000-0000-00001F350000}"/>
    <cellStyle name="Normal 19 2 4 6 2" xfId="13599" xr:uid="{00000000-0005-0000-0000-000020350000}"/>
    <cellStyle name="Normal 19 2 4 6 2 2" xfId="13600" xr:uid="{00000000-0005-0000-0000-000021350000}"/>
    <cellStyle name="Normal 19 2 4 6 3" xfId="13601" xr:uid="{00000000-0005-0000-0000-000022350000}"/>
    <cellStyle name="Normal 19 2 4 7" xfId="13602" xr:uid="{00000000-0005-0000-0000-000023350000}"/>
    <cellStyle name="Normal 19 2 4 7 2" xfId="13603" xr:uid="{00000000-0005-0000-0000-000024350000}"/>
    <cellStyle name="Normal 19 2 4 8" xfId="13604" xr:uid="{00000000-0005-0000-0000-000025350000}"/>
    <cellStyle name="Normal 19 2 4 8 2" xfId="13605" xr:uid="{00000000-0005-0000-0000-000026350000}"/>
    <cellStyle name="Normal 19 2 4 9" xfId="13606" xr:uid="{00000000-0005-0000-0000-000027350000}"/>
    <cellStyle name="Normal 19 2 5" xfId="13607" xr:uid="{00000000-0005-0000-0000-000028350000}"/>
    <cellStyle name="Normal 19 2 5 2" xfId="13608" xr:uid="{00000000-0005-0000-0000-000029350000}"/>
    <cellStyle name="Normal 19 2 5 2 2" xfId="13609" xr:uid="{00000000-0005-0000-0000-00002A350000}"/>
    <cellStyle name="Normal 19 2 5 2 2 2" xfId="13610" xr:uid="{00000000-0005-0000-0000-00002B350000}"/>
    <cellStyle name="Normal 19 2 5 2 2 2 2" xfId="13611" xr:uid="{00000000-0005-0000-0000-00002C350000}"/>
    <cellStyle name="Normal 19 2 5 2 2 3" xfId="13612" xr:uid="{00000000-0005-0000-0000-00002D350000}"/>
    <cellStyle name="Normal 19 2 5 2 3" xfId="13613" xr:uid="{00000000-0005-0000-0000-00002E350000}"/>
    <cellStyle name="Normal 19 2 5 2 3 2" xfId="13614" xr:uid="{00000000-0005-0000-0000-00002F350000}"/>
    <cellStyle name="Normal 19 2 5 2 3 2 2" xfId="13615" xr:uid="{00000000-0005-0000-0000-000030350000}"/>
    <cellStyle name="Normal 19 2 5 2 3 3" xfId="13616" xr:uid="{00000000-0005-0000-0000-000031350000}"/>
    <cellStyle name="Normal 19 2 5 2 4" xfId="13617" xr:uid="{00000000-0005-0000-0000-000032350000}"/>
    <cellStyle name="Normal 19 2 5 2 4 2" xfId="13618" xr:uid="{00000000-0005-0000-0000-000033350000}"/>
    <cellStyle name="Normal 19 2 5 2 4 2 2" xfId="13619" xr:uid="{00000000-0005-0000-0000-000034350000}"/>
    <cellStyle name="Normal 19 2 5 2 4 3" xfId="13620" xr:uid="{00000000-0005-0000-0000-000035350000}"/>
    <cellStyle name="Normal 19 2 5 2 5" xfId="13621" xr:uid="{00000000-0005-0000-0000-000036350000}"/>
    <cellStyle name="Normal 19 2 5 2 5 2" xfId="13622" xr:uid="{00000000-0005-0000-0000-000037350000}"/>
    <cellStyle name="Normal 19 2 5 2 6" xfId="13623" xr:uid="{00000000-0005-0000-0000-000038350000}"/>
    <cellStyle name="Normal 19 2 5 2 6 2" xfId="13624" xr:uid="{00000000-0005-0000-0000-000039350000}"/>
    <cellStyle name="Normal 19 2 5 2 7" xfId="13625" xr:uid="{00000000-0005-0000-0000-00003A350000}"/>
    <cellStyle name="Normal 19 2 5 3" xfId="13626" xr:uid="{00000000-0005-0000-0000-00003B350000}"/>
    <cellStyle name="Normal 19 2 5 3 2" xfId="13627" xr:uid="{00000000-0005-0000-0000-00003C350000}"/>
    <cellStyle name="Normal 19 2 5 3 2 2" xfId="13628" xr:uid="{00000000-0005-0000-0000-00003D350000}"/>
    <cellStyle name="Normal 19 2 5 3 3" xfId="13629" xr:uid="{00000000-0005-0000-0000-00003E350000}"/>
    <cellStyle name="Normal 19 2 5 4" xfId="13630" xr:uid="{00000000-0005-0000-0000-00003F350000}"/>
    <cellStyle name="Normal 19 2 5 4 2" xfId="13631" xr:uid="{00000000-0005-0000-0000-000040350000}"/>
    <cellStyle name="Normal 19 2 5 4 2 2" xfId="13632" xr:uid="{00000000-0005-0000-0000-000041350000}"/>
    <cellStyle name="Normal 19 2 5 4 3" xfId="13633" xr:uid="{00000000-0005-0000-0000-000042350000}"/>
    <cellStyle name="Normal 19 2 5 5" xfId="13634" xr:uid="{00000000-0005-0000-0000-000043350000}"/>
    <cellStyle name="Normal 19 2 5 5 2" xfId="13635" xr:uid="{00000000-0005-0000-0000-000044350000}"/>
    <cellStyle name="Normal 19 2 5 5 2 2" xfId="13636" xr:uid="{00000000-0005-0000-0000-000045350000}"/>
    <cellStyle name="Normal 19 2 5 5 3" xfId="13637" xr:uid="{00000000-0005-0000-0000-000046350000}"/>
    <cellStyle name="Normal 19 2 5 6" xfId="13638" xr:uid="{00000000-0005-0000-0000-000047350000}"/>
    <cellStyle name="Normal 19 2 5 6 2" xfId="13639" xr:uid="{00000000-0005-0000-0000-000048350000}"/>
    <cellStyle name="Normal 19 2 5 7" xfId="13640" xr:uid="{00000000-0005-0000-0000-000049350000}"/>
    <cellStyle name="Normal 19 2 5 7 2" xfId="13641" xr:uid="{00000000-0005-0000-0000-00004A350000}"/>
    <cellStyle name="Normal 19 2 5 8" xfId="13642" xr:uid="{00000000-0005-0000-0000-00004B350000}"/>
    <cellStyle name="Normal 19 2 6" xfId="13643" xr:uid="{00000000-0005-0000-0000-00004C350000}"/>
    <cellStyle name="Normal 19 2 6 2" xfId="13644" xr:uid="{00000000-0005-0000-0000-00004D350000}"/>
    <cellStyle name="Normal 19 2 6 2 2" xfId="13645" xr:uid="{00000000-0005-0000-0000-00004E350000}"/>
    <cellStyle name="Normal 19 2 6 2 2 2" xfId="13646" xr:uid="{00000000-0005-0000-0000-00004F350000}"/>
    <cellStyle name="Normal 19 2 6 2 3" xfId="13647" xr:uid="{00000000-0005-0000-0000-000050350000}"/>
    <cellStyle name="Normal 19 2 6 3" xfId="13648" xr:uid="{00000000-0005-0000-0000-000051350000}"/>
    <cellStyle name="Normal 19 2 6 3 2" xfId="13649" xr:uid="{00000000-0005-0000-0000-000052350000}"/>
    <cellStyle name="Normal 19 2 6 3 2 2" xfId="13650" xr:uid="{00000000-0005-0000-0000-000053350000}"/>
    <cellStyle name="Normal 19 2 6 3 3" xfId="13651" xr:uid="{00000000-0005-0000-0000-000054350000}"/>
    <cellStyle name="Normal 19 2 6 4" xfId="13652" xr:uid="{00000000-0005-0000-0000-000055350000}"/>
    <cellStyle name="Normal 19 2 6 4 2" xfId="13653" xr:uid="{00000000-0005-0000-0000-000056350000}"/>
    <cellStyle name="Normal 19 2 6 4 2 2" xfId="13654" xr:uid="{00000000-0005-0000-0000-000057350000}"/>
    <cellStyle name="Normal 19 2 6 4 3" xfId="13655" xr:uid="{00000000-0005-0000-0000-000058350000}"/>
    <cellStyle name="Normal 19 2 6 5" xfId="13656" xr:uid="{00000000-0005-0000-0000-000059350000}"/>
    <cellStyle name="Normal 19 2 6 5 2" xfId="13657" xr:uid="{00000000-0005-0000-0000-00005A350000}"/>
    <cellStyle name="Normal 19 2 6 6" xfId="13658" xr:uid="{00000000-0005-0000-0000-00005B350000}"/>
    <cellStyle name="Normal 19 2 6 6 2" xfId="13659" xr:uid="{00000000-0005-0000-0000-00005C350000}"/>
    <cellStyle name="Normal 19 2 6 7" xfId="13660" xr:uid="{00000000-0005-0000-0000-00005D350000}"/>
    <cellStyle name="Normal 19 2 7" xfId="13661" xr:uid="{00000000-0005-0000-0000-00005E350000}"/>
    <cellStyle name="Normal 19 2 7 2" xfId="13662" xr:uid="{00000000-0005-0000-0000-00005F350000}"/>
    <cellStyle name="Normal 19 2 7 2 2" xfId="13663" xr:uid="{00000000-0005-0000-0000-000060350000}"/>
    <cellStyle name="Normal 19 2 7 2 2 2" xfId="13664" xr:uid="{00000000-0005-0000-0000-000061350000}"/>
    <cellStyle name="Normal 19 2 7 2 3" xfId="13665" xr:uid="{00000000-0005-0000-0000-000062350000}"/>
    <cellStyle name="Normal 19 2 7 3" xfId="13666" xr:uid="{00000000-0005-0000-0000-000063350000}"/>
    <cellStyle name="Normal 19 2 7 3 2" xfId="13667" xr:uid="{00000000-0005-0000-0000-000064350000}"/>
    <cellStyle name="Normal 19 2 7 3 2 2" xfId="13668" xr:uid="{00000000-0005-0000-0000-000065350000}"/>
    <cellStyle name="Normal 19 2 7 3 3" xfId="13669" xr:uid="{00000000-0005-0000-0000-000066350000}"/>
    <cellStyle name="Normal 19 2 7 4" xfId="13670" xr:uid="{00000000-0005-0000-0000-000067350000}"/>
    <cellStyle name="Normal 19 2 7 4 2" xfId="13671" xr:uid="{00000000-0005-0000-0000-000068350000}"/>
    <cellStyle name="Normal 19 2 7 4 2 2" xfId="13672" xr:uid="{00000000-0005-0000-0000-000069350000}"/>
    <cellStyle name="Normal 19 2 7 4 3" xfId="13673" xr:uid="{00000000-0005-0000-0000-00006A350000}"/>
    <cellStyle name="Normal 19 2 7 5" xfId="13674" xr:uid="{00000000-0005-0000-0000-00006B350000}"/>
    <cellStyle name="Normal 19 2 7 5 2" xfId="13675" xr:uid="{00000000-0005-0000-0000-00006C350000}"/>
    <cellStyle name="Normal 19 2 7 6" xfId="13676" xr:uid="{00000000-0005-0000-0000-00006D350000}"/>
    <cellStyle name="Normal 19 2 7 6 2" xfId="13677" xr:uid="{00000000-0005-0000-0000-00006E350000}"/>
    <cellStyle name="Normal 19 2 7 7" xfId="13678" xr:uid="{00000000-0005-0000-0000-00006F350000}"/>
    <cellStyle name="Normal 19 2 8" xfId="13679" xr:uid="{00000000-0005-0000-0000-000070350000}"/>
    <cellStyle name="Normal 19 2 8 2" xfId="13680" xr:uid="{00000000-0005-0000-0000-000071350000}"/>
    <cellStyle name="Normal 19 2 8 2 2" xfId="13681" xr:uid="{00000000-0005-0000-0000-000072350000}"/>
    <cellStyle name="Normal 19 2 8 3" xfId="13682" xr:uid="{00000000-0005-0000-0000-000073350000}"/>
    <cellStyle name="Normal 19 2 9" xfId="13683" xr:uid="{00000000-0005-0000-0000-000074350000}"/>
    <cellStyle name="Normal 19 2 9 2" xfId="13684" xr:uid="{00000000-0005-0000-0000-000075350000}"/>
    <cellStyle name="Normal 19 2 9 2 2" xfId="13685" xr:uid="{00000000-0005-0000-0000-000076350000}"/>
    <cellStyle name="Normal 19 2 9 3" xfId="13686" xr:uid="{00000000-0005-0000-0000-000077350000}"/>
    <cellStyle name="Normal 19 2_Confidential Information" xfId="13687" xr:uid="{00000000-0005-0000-0000-000078350000}"/>
    <cellStyle name="Normal 19 3" xfId="13688" xr:uid="{00000000-0005-0000-0000-000079350000}"/>
    <cellStyle name="Normal 19 3 10" xfId="13689" xr:uid="{00000000-0005-0000-0000-00007A350000}"/>
    <cellStyle name="Normal 19 3 10 2" xfId="13690" xr:uid="{00000000-0005-0000-0000-00007B350000}"/>
    <cellStyle name="Normal 19 3 10 2 2" xfId="13691" xr:uid="{00000000-0005-0000-0000-00007C350000}"/>
    <cellStyle name="Normal 19 3 10 3" xfId="13692" xr:uid="{00000000-0005-0000-0000-00007D350000}"/>
    <cellStyle name="Normal 19 3 11" xfId="13693" xr:uid="{00000000-0005-0000-0000-00007E350000}"/>
    <cellStyle name="Normal 19 3 11 2" xfId="13694" xr:uid="{00000000-0005-0000-0000-00007F350000}"/>
    <cellStyle name="Normal 19 3 12" xfId="13695" xr:uid="{00000000-0005-0000-0000-000080350000}"/>
    <cellStyle name="Normal 19 3 12 2" xfId="13696" xr:uid="{00000000-0005-0000-0000-000081350000}"/>
    <cellStyle name="Normal 19 3 13" xfId="13697" xr:uid="{00000000-0005-0000-0000-000082350000}"/>
    <cellStyle name="Normal 19 3 2" xfId="13698" xr:uid="{00000000-0005-0000-0000-000083350000}"/>
    <cellStyle name="Normal 19 3 2 10" xfId="13699" xr:uid="{00000000-0005-0000-0000-000084350000}"/>
    <cellStyle name="Normal 19 3 2 10 2" xfId="13700" xr:uid="{00000000-0005-0000-0000-000085350000}"/>
    <cellStyle name="Normal 19 3 2 11" xfId="13701" xr:uid="{00000000-0005-0000-0000-000086350000}"/>
    <cellStyle name="Normal 19 3 2 2" xfId="13702" xr:uid="{00000000-0005-0000-0000-000087350000}"/>
    <cellStyle name="Normal 19 3 2 2 2" xfId="13703" xr:uid="{00000000-0005-0000-0000-000088350000}"/>
    <cellStyle name="Normal 19 3 2 2 2 2" xfId="13704" xr:uid="{00000000-0005-0000-0000-000089350000}"/>
    <cellStyle name="Normal 19 3 2 2 2 2 2" xfId="13705" xr:uid="{00000000-0005-0000-0000-00008A350000}"/>
    <cellStyle name="Normal 19 3 2 2 2 2 2 2" xfId="13706" xr:uid="{00000000-0005-0000-0000-00008B350000}"/>
    <cellStyle name="Normal 19 3 2 2 2 2 3" xfId="13707" xr:uid="{00000000-0005-0000-0000-00008C350000}"/>
    <cellStyle name="Normal 19 3 2 2 2 3" xfId="13708" xr:uid="{00000000-0005-0000-0000-00008D350000}"/>
    <cellStyle name="Normal 19 3 2 2 2 3 2" xfId="13709" xr:uid="{00000000-0005-0000-0000-00008E350000}"/>
    <cellStyle name="Normal 19 3 2 2 2 3 2 2" xfId="13710" xr:uid="{00000000-0005-0000-0000-00008F350000}"/>
    <cellStyle name="Normal 19 3 2 2 2 3 3" xfId="13711" xr:uid="{00000000-0005-0000-0000-000090350000}"/>
    <cellStyle name="Normal 19 3 2 2 2 4" xfId="13712" xr:uid="{00000000-0005-0000-0000-000091350000}"/>
    <cellStyle name="Normal 19 3 2 2 2 4 2" xfId="13713" xr:uid="{00000000-0005-0000-0000-000092350000}"/>
    <cellStyle name="Normal 19 3 2 2 2 4 2 2" xfId="13714" xr:uid="{00000000-0005-0000-0000-000093350000}"/>
    <cellStyle name="Normal 19 3 2 2 2 4 3" xfId="13715" xr:uid="{00000000-0005-0000-0000-000094350000}"/>
    <cellStyle name="Normal 19 3 2 2 2 5" xfId="13716" xr:uid="{00000000-0005-0000-0000-000095350000}"/>
    <cellStyle name="Normal 19 3 2 2 2 5 2" xfId="13717" xr:uid="{00000000-0005-0000-0000-000096350000}"/>
    <cellStyle name="Normal 19 3 2 2 2 6" xfId="13718" xr:uid="{00000000-0005-0000-0000-000097350000}"/>
    <cellStyle name="Normal 19 3 2 2 2 6 2" xfId="13719" xr:uid="{00000000-0005-0000-0000-000098350000}"/>
    <cellStyle name="Normal 19 3 2 2 2 7" xfId="13720" xr:uid="{00000000-0005-0000-0000-000099350000}"/>
    <cellStyle name="Normal 19 3 2 2 3" xfId="13721" xr:uid="{00000000-0005-0000-0000-00009A350000}"/>
    <cellStyle name="Normal 19 3 2 2 3 2" xfId="13722" xr:uid="{00000000-0005-0000-0000-00009B350000}"/>
    <cellStyle name="Normal 19 3 2 2 3 2 2" xfId="13723" xr:uid="{00000000-0005-0000-0000-00009C350000}"/>
    <cellStyle name="Normal 19 3 2 2 3 2 2 2" xfId="13724" xr:uid="{00000000-0005-0000-0000-00009D350000}"/>
    <cellStyle name="Normal 19 3 2 2 3 2 3" xfId="13725" xr:uid="{00000000-0005-0000-0000-00009E350000}"/>
    <cellStyle name="Normal 19 3 2 2 3 3" xfId="13726" xr:uid="{00000000-0005-0000-0000-00009F350000}"/>
    <cellStyle name="Normal 19 3 2 2 3 3 2" xfId="13727" xr:uid="{00000000-0005-0000-0000-0000A0350000}"/>
    <cellStyle name="Normal 19 3 2 2 3 3 2 2" xfId="13728" xr:uid="{00000000-0005-0000-0000-0000A1350000}"/>
    <cellStyle name="Normal 19 3 2 2 3 3 3" xfId="13729" xr:uid="{00000000-0005-0000-0000-0000A2350000}"/>
    <cellStyle name="Normal 19 3 2 2 3 4" xfId="13730" xr:uid="{00000000-0005-0000-0000-0000A3350000}"/>
    <cellStyle name="Normal 19 3 2 2 3 4 2" xfId="13731" xr:uid="{00000000-0005-0000-0000-0000A4350000}"/>
    <cellStyle name="Normal 19 3 2 2 3 4 2 2" xfId="13732" xr:uid="{00000000-0005-0000-0000-0000A5350000}"/>
    <cellStyle name="Normal 19 3 2 2 3 4 3" xfId="13733" xr:uid="{00000000-0005-0000-0000-0000A6350000}"/>
    <cellStyle name="Normal 19 3 2 2 3 5" xfId="13734" xr:uid="{00000000-0005-0000-0000-0000A7350000}"/>
    <cellStyle name="Normal 19 3 2 2 3 5 2" xfId="13735" xr:uid="{00000000-0005-0000-0000-0000A8350000}"/>
    <cellStyle name="Normal 19 3 2 2 3 6" xfId="13736" xr:uid="{00000000-0005-0000-0000-0000A9350000}"/>
    <cellStyle name="Normal 19 3 2 2 3 6 2" xfId="13737" xr:uid="{00000000-0005-0000-0000-0000AA350000}"/>
    <cellStyle name="Normal 19 3 2 2 3 7" xfId="13738" xr:uid="{00000000-0005-0000-0000-0000AB350000}"/>
    <cellStyle name="Normal 19 3 2 2 4" xfId="13739" xr:uid="{00000000-0005-0000-0000-0000AC350000}"/>
    <cellStyle name="Normal 19 3 2 2 4 2" xfId="13740" xr:uid="{00000000-0005-0000-0000-0000AD350000}"/>
    <cellStyle name="Normal 19 3 2 2 4 2 2" xfId="13741" xr:uid="{00000000-0005-0000-0000-0000AE350000}"/>
    <cellStyle name="Normal 19 3 2 2 4 3" xfId="13742" xr:uid="{00000000-0005-0000-0000-0000AF350000}"/>
    <cellStyle name="Normal 19 3 2 2 5" xfId="13743" xr:uid="{00000000-0005-0000-0000-0000B0350000}"/>
    <cellStyle name="Normal 19 3 2 2 5 2" xfId="13744" xr:uid="{00000000-0005-0000-0000-0000B1350000}"/>
    <cellStyle name="Normal 19 3 2 2 5 2 2" xfId="13745" xr:uid="{00000000-0005-0000-0000-0000B2350000}"/>
    <cellStyle name="Normal 19 3 2 2 5 3" xfId="13746" xr:uid="{00000000-0005-0000-0000-0000B3350000}"/>
    <cellStyle name="Normal 19 3 2 2 6" xfId="13747" xr:uid="{00000000-0005-0000-0000-0000B4350000}"/>
    <cellStyle name="Normal 19 3 2 2 6 2" xfId="13748" xr:uid="{00000000-0005-0000-0000-0000B5350000}"/>
    <cellStyle name="Normal 19 3 2 2 6 2 2" xfId="13749" xr:uid="{00000000-0005-0000-0000-0000B6350000}"/>
    <cellStyle name="Normal 19 3 2 2 6 3" xfId="13750" xr:uid="{00000000-0005-0000-0000-0000B7350000}"/>
    <cellStyle name="Normal 19 3 2 2 7" xfId="13751" xr:uid="{00000000-0005-0000-0000-0000B8350000}"/>
    <cellStyle name="Normal 19 3 2 2 7 2" xfId="13752" xr:uid="{00000000-0005-0000-0000-0000B9350000}"/>
    <cellStyle name="Normal 19 3 2 2 8" xfId="13753" xr:uid="{00000000-0005-0000-0000-0000BA350000}"/>
    <cellStyle name="Normal 19 3 2 2 8 2" xfId="13754" xr:uid="{00000000-0005-0000-0000-0000BB350000}"/>
    <cellStyle name="Normal 19 3 2 2 9" xfId="13755" xr:uid="{00000000-0005-0000-0000-0000BC350000}"/>
    <cellStyle name="Normal 19 3 2 3" xfId="13756" xr:uid="{00000000-0005-0000-0000-0000BD350000}"/>
    <cellStyle name="Normal 19 3 2 3 2" xfId="13757" xr:uid="{00000000-0005-0000-0000-0000BE350000}"/>
    <cellStyle name="Normal 19 3 2 3 2 2" xfId="13758" xr:uid="{00000000-0005-0000-0000-0000BF350000}"/>
    <cellStyle name="Normal 19 3 2 3 2 2 2" xfId="13759" xr:uid="{00000000-0005-0000-0000-0000C0350000}"/>
    <cellStyle name="Normal 19 3 2 3 2 2 2 2" xfId="13760" xr:uid="{00000000-0005-0000-0000-0000C1350000}"/>
    <cellStyle name="Normal 19 3 2 3 2 2 3" xfId="13761" xr:uid="{00000000-0005-0000-0000-0000C2350000}"/>
    <cellStyle name="Normal 19 3 2 3 2 3" xfId="13762" xr:uid="{00000000-0005-0000-0000-0000C3350000}"/>
    <cellStyle name="Normal 19 3 2 3 2 3 2" xfId="13763" xr:uid="{00000000-0005-0000-0000-0000C4350000}"/>
    <cellStyle name="Normal 19 3 2 3 2 3 2 2" xfId="13764" xr:uid="{00000000-0005-0000-0000-0000C5350000}"/>
    <cellStyle name="Normal 19 3 2 3 2 3 3" xfId="13765" xr:uid="{00000000-0005-0000-0000-0000C6350000}"/>
    <cellStyle name="Normal 19 3 2 3 2 4" xfId="13766" xr:uid="{00000000-0005-0000-0000-0000C7350000}"/>
    <cellStyle name="Normal 19 3 2 3 2 4 2" xfId="13767" xr:uid="{00000000-0005-0000-0000-0000C8350000}"/>
    <cellStyle name="Normal 19 3 2 3 2 4 2 2" xfId="13768" xr:uid="{00000000-0005-0000-0000-0000C9350000}"/>
    <cellStyle name="Normal 19 3 2 3 2 4 3" xfId="13769" xr:uid="{00000000-0005-0000-0000-0000CA350000}"/>
    <cellStyle name="Normal 19 3 2 3 2 5" xfId="13770" xr:uid="{00000000-0005-0000-0000-0000CB350000}"/>
    <cellStyle name="Normal 19 3 2 3 2 5 2" xfId="13771" xr:uid="{00000000-0005-0000-0000-0000CC350000}"/>
    <cellStyle name="Normal 19 3 2 3 2 6" xfId="13772" xr:uid="{00000000-0005-0000-0000-0000CD350000}"/>
    <cellStyle name="Normal 19 3 2 3 2 6 2" xfId="13773" xr:uid="{00000000-0005-0000-0000-0000CE350000}"/>
    <cellStyle name="Normal 19 3 2 3 2 7" xfId="13774" xr:uid="{00000000-0005-0000-0000-0000CF350000}"/>
    <cellStyle name="Normal 19 3 2 3 3" xfId="13775" xr:uid="{00000000-0005-0000-0000-0000D0350000}"/>
    <cellStyle name="Normal 19 3 2 3 3 2" xfId="13776" xr:uid="{00000000-0005-0000-0000-0000D1350000}"/>
    <cellStyle name="Normal 19 3 2 3 3 2 2" xfId="13777" xr:uid="{00000000-0005-0000-0000-0000D2350000}"/>
    <cellStyle name="Normal 19 3 2 3 3 3" xfId="13778" xr:uid="{00000000-0005-0000-0000-0000D3350000}"/>
    <cellStyle name="Normal 19 3 2 3 4" xfId="13779" xr:uid="{00000000-0005-0000-0000-0000D4350000}"/>
    <cellStyle name="Normal 19 3 2 3 4 2" xfId="13780" xr:uid="{00000000-0005-0000-0000-0000D5350000}"/>
    <cellStyle name="Normal 19 3 2 3 4 2 2" xfId="13781" xr:uid="{00000000-0005-0000-0000-0000D6350000}"/>
    <cellStyle name="Normal 19 3 2 3 4 3" xfId="13782" xr:uid="{00000000-0005-0000-0000-0000D7350000}"/>
    <cellStyle name="Normal 19 3 2 3 5" xfId="13783" xr:uid="{00000000-0005-0000-0000-0000D8350000}"/>
    <cellStyle name="Normal 19 3 2 3 5 2" xfId="13784" xr:uid="{00000000-0005-0000-0000-0000D9350000}"/>
    <cellStyle name="Normal 19 3 2 3 5 2 2" xfId="13785" xr:uid="{00000000-0005-0000-0000-0000DA350000}"/>
    <cellStyle name="Normal 19 3 2 3 5 3" xfId="13786" xr:uid="{00000000-0005-0000-0000-0000DB350000}"/>
    <cellStyle name="Normal 19 3 2 3 6" xfId="13787" xr:uid="{00000000-0005-0000-0000-0000DC350000}"/>
    <cellStyle name="Normal 19 3 2 3 6 2" xfId="13788" xr:uid="{00000000-0005-0000-0000-0000DD350000}"/>
    <cellStyle name="Normal 19 3 2 3 7" xfId="13789" xr:uid="{00000000-0005-0000-0000-0000DE350000}"/>
    <cellStyle name="Normal 19 3 2 3 7 2" xfId="13790" xr:uid="{00000000-0005-0000-0000-0000DF350000}"/>
    <cellStyle name="Normal 19 3 2 3 8" xfId="13791" xr:uid="{00000000-0005-0000-0000-0000E0350000}"/>
    <cellStyle name="Normal 19 3 2 4" xfId="13792" xr:uid="{00000000-0005-0000-0000-0000E1350000}"/>
    <cellStyle name="Normal 19 3 2 4 2" xfId="13793" xr:uid="{00000000-0005-0000-0000-0000E2350000}"/>
    <cellStyle name="Normal 19 3 2 4 2 2" xfId="13794" xr:uid="{00000000-0005-0000-0000-0000E3350000}"/>
    <cellStyle name="Normal 19 3 2 4 2 2 2" xfId="13795" xr:uid="{00000000-0005-0000-0000-0000E4350000}"/>
    <cellStyle name="Normal 19 3 2 4 2 3" xfId="13796" xr:uid="{00000000-0005-0000-0000-0000E5350000}"/>
    <cellStyle name="Normal 19 3 2 4 3" xfId="13797" xr:uid="{00000000-0005-0000-0000-0000E6350000}"/>
    <cellStyle name="Normal 19 3 2 4 3 2" xfId="13798" xr:uid="{00000000-0005-0000-0000-0000E7350000}"/>
    <cellStyle name="Normal 19 3 2 4 3 2 2" xfId="13799" xr:uid="{00000000-0005-0000-0000-0000E8350000}"/>
    <cellStyle name="Normal 19 3 2 4 3 3" xfId="13800" xr:uid="{00000000-0005-0000-0000-0000E9350000}"/>
    <cellStyle name="Normal 19 3 2 4 4" xfId="13801" xr:uid="{00000000-0005-0000-0000-0000EA350000}"/>
    <cellStyle name="Normal 19 3 2 4 4 2" xfId="13802" xr:uid="{00000000-0005-0000-0000-0000EB350000}"/>
    <cellStyle name="Normal 19 3 2 4 4 2 2" xfId="13803" xr:uid="{00000000-0005-0000-0000-0000EC350000}"/>
    <cellStyle name="Normal 19 3 2 4 4 3" xfId="13804" xr:uid="{00000000-0005-0000-0000-0000ED350000}"/>
    <cellStyle name="Normal 19 3 2 4 5" xfId="13805" xr:uid="{00000000-0005-0000-0000-0000EE350000}"/>
    <cellStyle name="Normal 19 3 2 4 5 2" xfId="13806" xr:uid="{00000000-0005-0000-0000-0000EF350000}"/>
    <cellStyle name="Normal 19 3 2 4 6" xfId="13807" xr:uid="{00000000-0005-0000-0000-0000F0350000}"/>
    <cellStyle name="Normal 19 3 2 4 6 2" xfId="13808" xr:uid="{00000000-0005-0000-0000-0000F1350000}"/>
    <cellStyle name="Normal 19 3 2 4 7" xfId="13809" xr:uid="{00000000-0005-0000-0000-0000F2350000}"/>
    <cellStyle name="Normal 19 3 2 5" xfId="13810" xr:uid="{00000000-0005-0000-0000-0000F3350000}"/>
    <cellStyle name="Normal 19 3 2 5 2" xfId="13811" xr:uid="{00000000-0005-0000-0000-0000F4350000}"/>
    <cellStyle name="Normal 19 3 2 5 2 2" xfId="13812" xr:uid="{00000000-0005-0000-0000-0000F5350000}"/>
    <cellStyle name="Normal 19 3 2 5 2 2 2" xfId="13813" xr:uid="{00000000-0005-0000-0000-0000F6350000}"/>
    <cellStyle name="Normal 19 3 2 5 2 3" xfId="13814" xr:uid="{00000000-0005-0000-0000-0000F7350000}"/>
    <cellStyle name="Normal 19 3 2 5 3" xfId="13815" xr:uid="{00000000-0005-0000-0000-0000F8350000}"/>
    <cellStyle name="Normal 19 3 2 5 3 2" xfId="13816" xr:uid="{00000000-0005-0000-0000-0000F9350000}"/>
    <cellStyle name="Normal 19 3 2 5 3 2 2" xfId="13817" xr:uid="{00000000-0005-0000-0000-0000FA350000}"/>
    <cellStyle name="Normal 19 3 2 5 3 3" xfId="13818" xr:uid="{00000000-0005-0000-0000-0000FB350000}"/>
    <cellStyle name="Normal 19 3 2 5 4" xfId="13819" xr:uid="{00000000-0005-0000-0000-0000FC350000}"/>
    <cellStyle name="Normal 19 3 2 5 4 2" xfId="13820" xr:uid="{00000000-0005-0000-0000-0000FD350000}"/>
    <cellStyle name="Normal 19 3 2 5 4 2 2" xfId="13821" xr:uid="{00000000-0005-0000-0000-0000FE350000}"/>
    <cellStyle name="Normal 19 3 2 5 4 3" xfId="13822" xr:uid="{00000000-0005-0000-0000-0000FF350000}"/>
    <cellStyle name="Normal 19 3 2 5 5" xfId="13823" xr:uid="{00000000-0005-0000-0000-000000360000}"/>
    <cellStyle name="Normal 19 3 2 5 5 2" xfId="13824" xr:uid="{00000000-0005-0000-0000-000001360000}"/>
    <cellStyle name="Normal 19 3 2 5 6" xfId="13825" xr:uid="{00000000-0005-0000-0000-000002360000}"/>
    <cellStyle name="Normal 19 3 2 5 6 2" xfId="13826" xr:uid="{00000000-0005-0000-0000-000003360000}"/>
    <cellStyle name="Normal 19 3 2 5 7" xfId="13827" xr:uid="{00000000-0005-0000-0000-000004360000}"/>
    <cellStyle name="Normal 19 3 2 6" xfId="13828" xr:uid="{00000000-0005-0000-0000-000005360000}"/>
    <cellStyle name="Normal 19 3 2 6 2" xfId="13829" xr:uid="{00000000-0005-0000-0000-000006360000}"/>
    <cellStyle name="Normal 19 3 2 6 2 2" xfId="13830" xr:uid="{00000000-0005-0000-0000-000007360000}"/>
    <cellStyle name="Normal 19 3 2 6 3" xfId="13831" xr:uid="{00000000-0005-0000-0000-000008360000}"/>
    <cellStyle name="Normal 19 3 2 7" xfId="13832" xr:uid="{00000000-0005-0000-0000-000009360000}"/>
    <cellStyle name="Normal 19 3 2 7 2" xfId="13833" xr:uid="{00000000-0005-0000-0000-00000A360000}"/>
    <cellStyle name="Normal 19 3 2 7 2 2" xfId="13834" xr:uid="{00000000-0005-0000-0000-00000B360000}"/>
    <cellStyle name="Normal 19 3 2 7 3" xfId="13835" xr:uid="{00000000-0005-0000-0000-00000C360000}"/>
    <cellStyle name="Normal 19 3 2 8" xfId="13836" xr:uid="{00000000-0005-0000-0000-00000D360000}"/>
    <cellStyle name="Normal 19 3 2 8 2" xfId="13837" xr:uid="{00000000-0005-0000-0000-00000E360000}"/>
    <cellStyle name="Normal 19 3 2 8 2 2" xfId="13838" xr:uid="{00000000-0005-0000-0000-00000F360000}"/>
    <cellStyle name="Normal 19 3 2 8 3" xfId="13839" xr:uid="{00000000-0005-0000-0000-000010360000}"/>
    <cellStyle name="Normal 19 3 2 9" xfId="13840" xr:uid="{00000000-0005-0000-0000-000011360000}"/>
    <cellStyle name="Normal 19 3 2 9 2" xfId="13841" xr:uid="{00000000-0005-0000-0000-000012360000}"/>
    <cellStyle name="Normal 19 3 3" xfId="13842" xr:uid="{00000000-0005-0000-0000-000013360000}"/>
    <cellStyle name="Normal 19 3 3 10" xfId="13843" xr:uid="{00000000-0005-0000-0000-000014360000}"/>
    <cellStyle name="Normal 19 3 3 10 2" xfId="13844" xr:uid="{00000000-0005-0000-0000-000015360000}"/>
    <cellStyle name="Normal 19 3 3 11" xfId="13845" xr:uid="{00000000-0005-0000-0000-000016360000}"/>
    <cellStyle name="Normal 19 3 3 2" xfId="13846" xr:uid="{00000000-0005-0000-0000-000017360000}"/>
    <cellStyle name="Normal 19 3 3 2 2" xfId="13847" xr:uid="{00000000-0005-0000-0000-000018360000}"/>
    <cellStyle name="Normal 19 3 3 2 2 2" xfId="13848" xr:uid="{00000000-0005-0000-0000-000019360000}"/>
    <cellStyle name="Normal 19 3 3 2 2 2 2" xfId="13849" xr:uid="{00000000-0005-0000-0000-00001A360000}"/>
    <cellStyle name="Normal 19 3 3 2 2 2 2 2" xfId="13850" xr:uid="{00000000-0005-0000-0000-00001B360000}"/>
    <cellStyle name="Normal 19 3 3 2 2 2 3" xfId="13851" xr:uid="{00000000-0005-0000-0000-00001C360000}"/>
    <cellStyle name="Normal 19 3 3 2 2 3" xfId="13852" xr:uid="{00000000-0005-0000-0000-00001D360000}"/>
    <cellStyle name="Normal 19 3 3 2 2 3 2" xfId="13853" xr:uid="{00000000-0005-0000-0000-00001E360000}"/>
    <cellStyle name="Normal 19 3 3 2 2 3 2 2" xfId="13854" xr:uid="{00000000-0005-0000-0000-00001F360000}"/>
    <cellStyle name="Normal 19 3 3 2 2 3 3" xfId="13855" xr:uid="{00000000-0005-0000-0000-000020360000}"/>
    <cellStyle name="Normal 19 3 3 2 2 4" xfId="13856" xr:uid="{00000000-0005-0000-0000-000021360000}"/>
    <cellStyle name="Normal 19 3 3 2 2 4 2" xfId="13857" xr:uid="{00000000-0005-0000-0000-000022360000}"/>
    <cellStyle name="Normal 19 3 3 2 2 4 2 2" xfId="13858" xr:uid="{00000000-0005-0000-0000-000023360000}"/>
    <cellStyle name="Normal 19 3 3 2 2 4 3" xfId="13859" xr:uid="{00000000-0005-0000-0000-000024360000}"/>
    <cellStyle name="Normal 19 3 3 2 2 5" xfId="13860" xr:uid="{00000000-0005-0000-0000-000025360000}"/>
    <cellStyle name="Normal 19 3 3 2 2 5 2" xfId="13861" xr:uid="{00000000-0005-0000-0000-000026360000}"/>
    <cellStyle name="Normal 19 3 3 2 2 6" xfId="13862" xr:uid="{00000000-0005-0000-0000-000027360000}"/>
    <cellStyle name="Normal 19 3 3 2 2 6 2" xfId="13863" xr:uid="{00000000-0005-0000-0000-000028360000}"/>
    <cellStyle name="Normal 19 3 3 2 2 7" xfId="13864" xr:uid="{00000000-0005-0000-0000-000029360000}"/>
    <cellStyle name="Normal 19 3 3 2 3" xfId="13865" xr:uid="{00000000-0005-0000-0000-00002A360000}"/>
    <cellStyle name="Normal 19 3 3 2 3 2" xfId="13866" xr:uid="{00000000-0005-0000-0000-00002B360000}"/>
    <cellStyle name="Normal 19 3 3 2 3 2 2" xfId="13867" xr:uid="{00000000-0005-0000-0000-00002C360000}"/>
    <cellStyle name="Normal 19 3 3 2 3 2 2 2" xfId="13868" xr:uid="{00000000-0005-0000-0000-00002D360000}"/>
    <cellStyle name="Normal 19 3 3 2 3 2 3" xfId="13869" xr:uid="{00000000-0005-0000-0000-00002E360000}"/>
    <cellStyle name="Normal 19 3 3 2 3 3" xfId="13870" xr:uid="{00000000-0005-0000-0000-00002F360000}"/>
    <cellStyle name="Normal 19 3 3 2 3 3 2" xfId="13871" xr:uid="{00000000-0005-0000-0000-000030360000}"/>
    <cellStyle name="Normal 19 3 3 2 3 3 2 2" xfId="13872" xr:uid="{00000000-0005-0000-0000-000031360000}"/>
    <cellStyle name="Normal 19 3 3 2 3 3 3" xfId="13873" xr:uid="{00000000-0005-0000-0000-000032360000}"/>
    <cellStyle name="Normal 19 3 3 2 3 4" xfId="13874" xr:uid="{00000000-0005-0000-0000-000033360000}"/>
    <cellStyle name="Normal 19 3 3 2 3 4 2" xfId="13875" xr:uid="{00000000-0005-0000-0000-000034360000}"/>
    <cellStyle name="Normal 19 3 3 2 3 4 2 2" xfId="13876" xr:uid="{00000000-0005-0000-0000-000035360000}"/>
    <cellStyle name="Normal 19 3 3 2 3 4 3" xfId="13877" xr:uid="{00000000-0005-0000-0000-000036360000}"/>
    <cellStyle name="Normal 19 3 3 2 3 5" xfId="13878" xr:uid="{00000000-0005-0000-0000-000037360000}"/>
    <cellStyle name="Normal 19 3 3 2 3 5 2" xfId="13879" xr:uid="{00000000-0005-0000-0000-000038360000}"/>
    <cellStyle name="Normal 19 3 3 2 3 6" xfId="13880" xr:uid="{00000000-0005-0000-0000-000039360000}"/>
    <cellStyle name="Normal 19 3 3 2 3 6 2" xfId="13881" xr:uid="{00000000-0005-0000-0000-00003A360000}"/>
    <cellStyle name="Normal 19 3 3 2 3 7" xfId="13882" xr:uid="{00000000-0005-0000-0000-00003B360000}"/>
    <cellStyle name="Normal 19 3 3 2 4" xfId="13883" xr:uid="{00000000-0005-0000-0000-00003C360000}"/>
    <cellStyle name="Normal 19 3 3 2 4 2" xfId="13884" xr:uid="{00000000-0005-0000-0000-00003D360000}"/>
    <cellStyle name="Normal 19 3 3 2 4 2 2" xfId="13885" xr:uid="{00000000-0005-0000-0000-00003E360000}"/>
    <cellStyle name="Normal 19 3 3 2 4 3" xfId="13886" xr:uid="{00000000-0005-0000-0000-00003F360000}"/>
    <cellStyle name="Normal 19 3 3 2 5" xfId="13887" xr:uid="{00000000-0005-0000-0000-000040360000}"/>
    <cellStyle name="Normal 19 3 3 2 5 2" xfId="13888" xr:uid="{00000000-0005-0000-0000-000041360000}"/>
    <cellStyle name="Normal 19 3 3 2 5 2 2" xfId="13889" xr:uid="{00000000-0005-0000-0000-000042360000}"/>
    <cellStyle name="Normal 19 3 3 2 5 3" xfId="13890" xr:uid="{00000000-0005-0000-0000-000043360000}"/>
    <cellStyle name="Normal 19 3 3 2 6" xfId="13891" xr:uid="{00000000-0005-0000-0000-000044360000}"/>
    <cellStyle name="Normal 19 3 3 2 6 2" xfId="13892" xr:uid="{00000000-0005-0000-0000-000045360000}"/>
    <cellStyle name="Normal 19 3 3 2 6 2 2" xfId="13893" xr:uid="{00000000-0005-0000-0000-000046360000}"/>
    <cellStyle name="Normal 19 3 3 2 6 3" xfId="13894" xr:uid="{00000000-0005-0000-0000-000047360000}"/>
    <cellStyle name="Normal 19 3 3 2 7" xfId="13895" xr:uid="{00000000-0005-0000-0000-000048360000}"/>
    <cellStyle name="Normal 19 3 3 2 7 2" xfId="13896" xr:uid="{00000000-0005-0000-0000-000049360000}"/>
    <cellStyle name="Normal 19 3 3 2 8" xfId="13897" xr:uid="{00000000-0005-0000-0000-00004A360000}"/>
    <cellStyle name="Normal 19 3 3 2 8 2" xfId="13898" xr:uid="{00000000-0005-0000-0000-00004B360000}"/>
    <cellStyle name="Normal 19 3 3 2 9" xfId="13899" xr:uid="{00000000-0005-0000-0000-00004C360000}"/>
    <cellStyle name="Normal 19 3 3 3" xfId="13900" xr:uid="{00000000-0005-0000-0000-00004D360000}"/>
    <cellStyle name="Normal 19 3 3 3 2" xfId="13901" xr:uid="{00000000-0005-0000-0000-00004E360000}"/>
    <cellStyle name="Normal 19 3 3 3 2 2" xfId="13902" xr:uid="{00000000-0005-0000-0000-00004F360000}"/>
    <cellStyle name="Normal 19 3 3 3 2 2 2" xfId="13903" xr:uid="{00000000-0005-0000-0000-000050360000}"/>
    <cellStyle name="Normal 19 3 3 3 2 2 2 2" xfId="13904" xr:uid="{00000000-0005-0000-0000-000051360000}"/>
    <cellStyle name="Normal 19 3 3 3 2 2 3" xfId="13905" xr:uid="{00000000-0005-0000-0000-000052360000}"/>
    <cellStyle name="Normal 19 3 3 3 2 3" xfId="13906" xr:uid="{00000000-0005-0000-0000-000053360000}"/>
    <cellStyle name="Normal 19 3 3 3 2 3 2" xfId="13907" xr:uid="{00000000-0005-0000-0000-000054360000}"/>
    <cellStyle name="Normal 19 3 3 3 2 3 2 2" xfId="13908" xr:uid="{00000000-0005-0000-0000-000055360000}"/>
    <cellStyle name="Normal 19 3 3 3 2 3 3" xfId="13909" xr:uid="{00000000-0005-0000-0000-000056360000}"/>
    <cellStyle name="Normal 19 3 3 3 2 4" xfId="13910" xr:uid="{00000000-0005-0000-0000-000057360000}"/>
    <cellStyle name="Normal 19 3 3 3 2 4 2" xfId="13911" xr:uid="{00000000-0005-0000-0000-000058360000}"/>
    <cellStyle name="Normal 19 3 3 3 2 4 2 2" xfId="13912" xr:uid="{00000000-0005-0000-0000-000059360000}"/>
    <cellStyle name="Normal 19 3 3 3 2 4 3" xfId="13913" xr:uid="{00000000-0005-0000-0000-00005A360000}"/>
    <cellStyle name="Normal 19 3 3 3 2 5" xfId="13914" xr:uid="{00000000-0005-0000-0000-00005B360000}"/>
    <cellStyle name="Normal 19 3 3 3 2 5 2" xfId="13915" xr:uid="{00000000-0005-0000-0000-00005C360000}"/>
    <cellStyle name="Normal 19 3 3 3 2 6" xfId="13916" xr:uid="{00000000-0005-0000-0000-00005D360000}"/>
    <cellStyle name="Normal 19 3 3 3 2 6 2" xfId="13917" xr:uid="{00000000-0005-0000-0000-00005E360000}"/>
    <cellStyle name="Normal 19 3 3 3 2 7" xfId="13918" xr:uid="{00000000-0005-0000-0000-00005F360000}"/>
    <cellStyle name="Normal 19 3 3 3 3" xfId="13919" xr:uid="{00000000-0005-0000-0000-000060360000}"/>
    <cellStyle name="Normal 19 3 3 3 3 2" xfId="13920" xr:uid="{00000000-0005-0000-0000-000061360000}"/>
    <cellStyle name="Normal 19 3 3 3 3 2 2" xfId="13921" xr:uid="{00000000-0005-0000-0000-000062360000}"/>
    <cellStyle name="Normal 19 3 3 3 3 3" xfId="13922" xr:uid="{00000000-0005-0000-0000-000063360000}"/>
    <cellStyle name="Normal 19 3 3 3 4" xfId="13923" xr:uid="{00000000-0005-0000-0000-000064360000}"/>
    <cellStyle name="Normal 19 3 3 3 4 2" xfId="13924" xr:uid="{00000000-0005-0000-0000-000065360000}"/>
    <cellStyle name="Normal 19 3 3 3 4 2 2" xfId="13925" xr:uid="{00000000-0005-0000-0000-000066360000}"/>
    <cellStyle name="Normal 19 3 3 3 4 3" xfId="13926" xr:uid="{00000000-0005-0000-0000-000067360000}"/>
    <cellStyle name="Normal 19 3 3 3 5" xfId="13927" xr:uid="{00000000-0005-0000-0000-000068360000}"/>
    <cellStyle name="Normal 19 3 3 3 5 2" xfId="13928" xr:uid="{00000000-0005-0000-0000-000069360000}"/>
    <cellStyle name="Normal 19 3 3 3 5 2 2" xfId="13929" xr:uid="{00000000-0005-0000-0000-00006A360000}"/>
    <cellStyle name="Normal 19 3 3 3 5 3" xfId="13930" xr:uid="{00000000-0005-0000-0000-00006B360000}"/>
    <cellStyle name="Normal 19 3 3 3 6" xfId="13931" xr:uid="{00000000-0005-0000-0000-00006C360000}"/>
    <cellStyle name="Normal 19 3 3 3 6 2" xfId="13932" xr:uid="{00000000-0005-0000-0000-00006D360000}"/>
    <cellStyle name="Normal 19 3 3 3 7" xfId="13933" xr:uid="{00000000-0005-0000-0000-00006E360000}"/>
    <cellStyle name="Normal 19 3 3 3 7 2" xfId="13934" xr:uid="{00000000-0005-0000-0000-00006F360000}"/>
    <cellStyle name="Normal 19 3 3 3 8" xfId="13935" xr:uid="{00000000-0005-0000-0000-000070360000}"/>
    <cellStyle name="Normal 19 3 3 4" xfId="13936" xr:uid="{00000000-0005-0000-0000-000071360000}"/>
    <cellStyle name="Normal 19 3 3 4 2" xfId="13937" xr:uid="{00000000-0005-0000-0000-000072360000}"/>
    <cellStyle name="Normal 19 3 3 4 2 2" xfId="13938" xr:uid="{00000000-0005-0000-0000-000073360000}"/>
    <cellStyle name="Normal 19 3 3 4 2 2 2" xfId="13939" xr:uid="{00000000-0005-0000-0000-000074360000}"/>
    <cellStyle name="Normal 19 3 3 4 2 3" xfId="13940" xr:uid="{00000000-0005-0000-0000-000075360000}"/>
    <cellStyle name="Normal 19 3 3 4 3" xfId="13941" xr:uid="{00000000-0005-0000-0000-000076360000}"/>
    <cellStyle name="Normal 19 3 3 4 3 2" xfId="13942" xr:uid="{00000000-0005-0000-0000-000077360000}"/>
    <cellStyle name="Normal 19 3 3 4 3 2 2" xfId="13943" xr:uid="{00000000-0005-0000-0000-000078360000}"/>
    <cellStyle name="Normal 19 3 3 4 3 3" xfId="13944" xr:uid="{00000000-0005-0000-0000-000079360000}"/>
    <cellStyle name="Normal 19 3 3 4 4" xfId="13945" xr:uid="{00000000-0005-0000-0000-00007A360000}"/>
    <cellStyle name="Normal 19 3 3 4 4 2" xfId="13946" xr:uid="{00000000-0005-0000-0000-00007B360000}"/>
    <cellStyle name="Normal 19 3 3 4 4 2 2" xfId="13947" xr:uid="{00000000-0005-0000-0000-00007C360000}"/>
    <cellStyle name="Normal 19 3 3 4 4 3" xfId="13948" xr:uid="{00000000-0005-0000-0000-00007D360000}"/>
    <cellStyle name="Normal 19 3 3 4 5" xfId="13949" xr:uid="{00000000-0005-0000-0000-00007E360000}"/>
    <cellStyle name="Normal 19 3 3 4 5 2" xfId="13950" xr:uid="{00000000-0005-0000-0000-00007F360000}"/>
    <cellStyle name="Normal 19 3 3 4 6" xfId="13951" xr:uid="{00000000-0005-0000-0000-000080360000}"/>
    <cellStyle name="Normal 19 3 3 4 6 2" xfId="13952" xr:uid="{00000000-0005-0000-0000-000081360000}"/>
    <cellStyle name="Normal 19 3 3 4 7" xfId="13953" xr:uid="{00000000-0005-0000-0000-000082360000}"/>
    <cellStyle name="Normal 19 3 3 5" xfId="13954" xr:uid="{00000000-0005-0000-0000-000083360000}"/>
    <cellStyle name="Normal 19 3 3 5 2" xfId="13955" xr:uid="{00000000-0005-0000-0000-000084360000}"/>
    <cellStyle name="Normal 19 3 3 5 2 2" xfId="13956" xr:uid="{00000000-0005-0000-0000-000085360000}"/>
    <cellStyle name="Normal 19 3 3 5 2 2 2" xfId="13957" xr:uid="{00000000-0005-0000-0000-000086360000}"/>
    <cellStyle name="Normal 19 3 3 5 2 3" xfId="13958" xr:uid="{00000000-0005-0000-0000-000087360000}"/>
    <cellStyle name="Normal 19 3 3 5 3" xfId="13959" xr:uid="{00000000-0005-0000-0000-000088360000}"/>
    <cellStyle name="Normal 19 3 3 5 3 2" xfId="13960" xr:uid="{00000000-0005-0000-0000-000089360000}"/>
    <cellStyle name="Normal 19 3 3 5 3 2 2" xfId="13961" xr:uid="{00000000-0005-0000-0000-00008A360000}"/>
    <cellStyle name="Normal 19 3 3 5 3 3" xfId="13962" xr:uid="{00000000-0005-0000-0000-00008B360000}"/>
    <cellStyle name="Normal 19 3 3 5 4" xfId="13963" xr:uid="{00000000-0005-0000-0000-00008C360000}"/>
    <cellStyle name="Normal 19 3 3 5 4 2" xfId="13964" xr:uid="{00000000-0005-0000-0000-00008D360000}"/>
    <cellStyle name="Normal 19 3 3 5 4 2 2" xfId="13965" xr:uid="{00000000-0005-0000-0000-00008E360000}"/>
    <cellStyle name="Normal 19 3 3 5 4 3" xfId="13966" xr:uid="{00000000-0005-0000-0000-00008F360000}"/>
    <cellStyle name="Normal 19 3 3 5 5" xfId="13967" xr:uid="{00000000-0005-0000-0000-000090360000}"/>
    <cellStyle name="Normal 19 3 3 5 5 2" xfId="13968" xr:uid="{00000000-0005-0000-0000-000091360000}"/>
    <cellStyle name="Normal 19 3 3 5 6" xfId="13969" xr:uid="{00000000-0005-0000-0000-000092360000}"/>
    <cellStyle name="Normal 19 3 3 5 6 2" xfId="13970" xr:uid="{00000000-0005-0000-0000-000093360000}"/>
    <cellStyle name="Normal 19 3 3 5 7" xfId="13971" xr:uid="{00000000-0005-0000-0000-000094360000}"/>
    <cellStyle name="Normal 19 3 3 6" xfId="13972" xr:uid="{00000000-0005-0000-0000-000095360000}"/>
    <cellStyle name="Normal 19 3 3 6 2" xfId="13973" xr:uid="{00000000-0005-0000-0000-000096360000}"/>
    <cellStyle name="Normal 19 3 3 6 2 2" xfId="13974" xr:uid="{00000000-0005-0000-0000-000097360000}"/>
    <cellStyle name="Normal 19 3 3 6 3" xfId="13975" xr:uid="{00000000-0005-0000-0000-000098360000}"/>
    <cellStyle name="Normal 19 3 3 7" xfId="13976" xr:uid="{00000000-0005-0000-0000-000099360000}"/>
    <cellStyle name="Normal 19 3 3 7 2" xfId="13977" xr:uid="{00000000-0005-0000-0000-00009A360000}"/>
    <cellStyle name="Normal 19 3 3 7 2 2" xfId="13978" xr:uid="{00000000-0005-0000-0000-00009B360000}"/>
    <cellStyle name="Normal 19 3 3 7 3" xfId="13979" xr:uid="{00000000-0005-0000-0000-00009C360000}"/>
    <cellStyle name="Normal 19 3 3 8" xfId="13980" xr:uid="{00000000-0005-0000-0000-00009D360000}"/>
    <cellStyle name="Normal 19 3 3 8 2" xfId="13981" xr:uid="{00000000-0005-0000-0000-00009E360000}"/>
    <cellStyle name="Normal 19 3 3 8 2 2" xfId="13982" xr:uid="{00000000-0005-0000-0000-00009F360000}"/>
    <cellStyle name="Normal 19 3 3 8 3" xfId="13983" xr:uid="{00000000-0005-0000-0000-0000A0360000}"/>
    <cellStyle name="Normal 19 3 3 9" xfId="13984" xr:uid="{00000000-0005-0000-0000-0000A1360000}"/>
    <cellStyle name="Normal 19 3 3 9 2" xfId="13985" xr:uid="{00000000-0005-0000-0000-0000A2360000}"/>
    <cellStyle name="Normal 19 3 4" xfId="13986" xr:uid="{00000000-0005-0000-0000-0000A3360000}"/>
    <cellStyle name="Normal 19 3 4 2" xfId="13987" xr:uid="{00000000-0005-0000-0000-0000A4360000}"/>
    <cellStyle name="Normal 19 3 4 2 2" xfId="13988" xr:uid="{00000000-0005-0000-0000-0000A5360000}"/>
    <cellStyle name="Normal 19 3 4 2 2 2" xfId="13989" xr:uid="{00000000-0005-0000-0000-0000A6360000}"/>
    <cellStyle name="Normal 19 3 4 2 2 2 2" xfId="13990" xr:uid="{00000000-0005-0000-0000-0000A7360000}"/>
    <cellStyle name="Normal 19 3 4 2 2 3" xfId="13991" xr:uid="{00000000-0005-0000-0000-0000A8360000}"/>
    <cellStyle name="Normal 19 3 4 2 3" xfId="13992" xr:uid="{00000000-0005-0000-0000-0000A9360000}"/>
    <cellStyle name="Normal 19 3 4 2 3 2" xfId="13993" xr:uid="{00000000-0005-0000-0000-0000AA360000}"/>
    <cellStyle name="Normal 19 3 4 2 3 2 2" xfId="13994" xr:uid="{00000000-0005-0000-0000-0000AB360000}"/>
    <cellStyle name="Normal 19 3 4 2 3 3" xfId="13995" xr:uid="{00000000-0005-0000-0000-0000AC360000}"/>
    <cellStyle name="Normal 19 3 4 2 4" xfId="13996" xr:uid="{00000000-0005-0000-0000-0000AD360000}"/>
    <cellStyle name="Normal 19 3 4 2 4 2" xfId="13997" xr:uid="{00000000-0005-0000-0000-0000AE360000}"/>
    <cellStyle name="Normal 19 3 4 2 4 2 2" xfId="13998" xr:uid="{00000000-0005-0000-0000-0000AF360000}"/>
    <cellStyle name="Normal 19 3 4 2 4 3" xfId="13999" xr:uid="{00000000-0005-0000-0000-0000B0360000}"/>
    <cellStyle name="Normal 19 3 4 2 5" xfId="14000" xr:uid="{00000000-0005-0000-0000-0000B1360000}"/>
    <cellStyle name="Normal 19 3 4 2 5 2" xfId="14001" xr:uid="{00000000-0005-0000-0000-0000B2360000}"/>
    <cellStyle name="Normal 19 3 4 2 6" xfId="14002" xr:uid="{00000000-0005-0000-0000-0000B3360000}"/>
    <cellStyle name="Normal 19 3 4 2 6 2" xfId="14003" xr:uid="{00000000-0005-0000-0000-0000B4360000}"/>
    <cellStyle name="Normal 19 3 4 2 7" xfId="14004" xr:uid="{00000000-0005-0000-0000-0000B5360000}"/>
    <cellStyle name="Normal 19 3 4 3" xfId="14005" xr:uid="{00000000-0005-0000-0000-0000B6360000}"/>
    <cellStyle name="Normal 19 3 4 3 2" xfId="14006" xr:uid="{00000000-0005-0000-0000-0000B7360000}"/>
    <cellStyle name="Normal 19 3 4 3 2 2" xfId="14007" xr:uid="{00000000-0005-0000-0000-0000B8360000}"/>
    <cellStyle name="Normal 19 3 4 3 2 2 2" xfId="14008" xr:uid="{00000000-0005-0000-0000-0000B9360000}"/>
    <cellStyle name="Normal 19 3 4 3 2 3" xfId="14009" xr:uid="{00000000-0005-0000-0000-0000BA360000}"/>
    <cellStyle name="Normal 19 3 4 3 3" xfId="14010" xr:uid="{00000000-0005-0000-0000-0000BB360000}"/>
    <cellStyle name="Normal 19 3 4 3 3 2" xfId="14011" xr:uid="{00000000-0005-0000-0000-0000BC360000}"/>
    <cellStyle name="Normal 19 3 4 3 3 2 2" xfId="14012" xr:uid="{00000000-0005-0000-0000-0000BD360000}"/>
    <cellStyle name="Normal 19 3 4 3 3 3" xfId="14013" xr:uid="{00000000-0005-0000-0000-0000BE360000}"/>
    <cellStyle name="Normal 19 3 4 3 4" xfId="14014" xr:uid="{00000000-0005-0000-0000-0000BF360000}"/>
    <cellStyle name="Normal 19 3 4 3 4 2" xfId="14015" xr:uid="{00000000-0005-0000-0000-0000C0360000}"/>
    <cellStyle name="Normal 19 3 4 3 4 2 2" xfId="14016" xr:uid="{00000000-0005-0000-0000-0000C1360000}"/>
    <cellStyle name="Normal 19 3 4 3 4 3" xfId="14017" xr:uid="{00000000-0005-0000-0000-0000C2360000}"/>
    <cellStyle name="Normal 19 3 4 3 5" xfId="14018" xr:uid="{00000000-0005-0000-0000-0000C3360000}"/>
    <cellStyle name="Normal 19 3 4 3 5 2" xfId="14019" xr:uid="{00000000-0005-0000-0000-0000C4360000}"/>
    <cellStyle name="Normal 19 3 4 3 6" xfId="14020" xr:uid="{00000000-0005-0000-0000-0000C5360000}"/>
    <cellStyle name="Normal 19 3 4 3 6 2" xfId="14021" xr:uid="{00000000-0005-0000-0000-0000C6360000}"/>
    <cellStyle name="Normal 19 3 4 3 7" xfId="14022" xr:uid="{00000000-0005-0000-0000-0000C7360000}"/>
    <cellStyle name="Normal 19 3 4 4" xfId="14023" xr:uid="{00000000-0005-0000-0000-0000C8360000}"/>
    <cellStyle name="Normal 19 3 4 4 2" xfId="14024" xr:uid="{00000000-0005-0000-0000-0000C9360000}"/>
    <cellStyle name="Normal 19 3 4 4 2 2" xfId="14025" xr:uid="{00000000-0005-0000-0000-0000CA360000}"/>
    <cellStyle name="Normal 19 3 4 4 3" xfId="14026" xr:uid="{00000000-0005-0000-0000-0000CB360000}"/>
    <cellStyle name="Normal 19 3 4 5" xfId="14027" xr:uid="{00000000-0005-0000-0000-0000CC360000}"/>
    <cellStyle name="Normal 19 3 4 5 2" xfId="14028" xr:uid="{00000000-0005-0000-0000-0000CD360000}"/>
    <cellStyle name="Normal 19 3 4 5 2 2" xfId="14029" xr:uid="{00000000-0005-0000-0000-0000CE360000}"/>
    <cellStyle name="Normal 19 3 4 5 3" xfId="14030" xr:uid="{00000000-0005-0000-0000-0000CF360000}"/>
    <cellStyle name="Normal 19 3 4 6" xfId="14031" xr:uid="{00000000-0005-0000-0000-0000D0360000}"/>
    <cellStyle name="Normal 19 3 4 6 2" xfId="14032" xr:uid="{00000000-0005-0000-0000-0000D1360000}"/>
    <cellStyle name="Normal 19 3 4 6 2 2" xfId="14033" xr:uid="{00000000-0005-0000-0000-0000D2360000}"/>
    <cellStyle name="Normal 19 3 4 6 3" xfId="14034" xr:uid="{00000000-0005-0000-0000-0000D3360000}"/>
    <cellStyle name="Normal 19 3 4 7" xfId="14035" xr:uid="{00000000-0005-0000-0000-0000D4360000}"/>
    <cellStyle name="Normal 19 3 4 7 2" xfId="14036" xr:uid="{00000000-0005-0000-0000-0000D5360000}"/>
    <cellStyle name="Normal 19 3 4 8" xfId="14037" xr:uid="{00000000-0005-0000-0000-0000D6360000}"/>
    <cellStyle name="Normal 19 3 4 8 2" xfId="14038" xr:uid="{00000000-0005-0000-0000-0000D7360000}"/>
    <cellStyle name="Normal 19 3 4 9" xfId="14039" xr:uid="{00000000-0005-0000-0000-0000D8360000}"/>
    <cellStyle name="Normal 19 3 5" xfId="14040" xr:uid="{00000000-0005-0000-0000-0000D9360000}"/>
    <cellStyle name="Normal 19 3 5 2" xfId="14041" xr:uid="{00000000-0005-0000-0000-0000DA360000}"/>
    <cellStyle name="Normal 19 3 5 2 2" xfId="14042" xr:uid="{00000000-0005-0000-0000-0000DB360000}"/>
    <cellStyle name="Normal 19 3 5 2 2 2" xfId="14043" xr:uid="{00000000-0005-0000-0000-0000DC360000}"/>
    <cellStyle name="Normal 19 3 5 2 2 2 2" xfId="14044" xr:uid="{00000000-0005-0000-0000-0000DD360000}"/>
    <cellStyle name="Normal 19 3 5 2 2 3" xfId="14045" xr:uid="{00000000-0005-0000-0000-0000DE360000}"/>
    <cellStyle name="Normal 19 3 5 2 3" xfId="14046" xr:uid="{00000000-0005-0000-0000-0000DF360000}"/>
    <cellStyle name="Normal 19 3 5 2 3 2" xfId="14047" xr:uid="{00000000-0005-0000-0000-0000E0360000}"/>
    <cellStyle name="Normal 19 3 5 2 3 2 2" xfId="14048" xr:uid="{00000000-0005-0000-0000-0000E1360000}"/>
    <cellStyle name="Normal 19 3 5 2 3 3" xfId="14049" xr:uid="{00000000-0005-0000-0000-0000E2360000}"/>
    <cellStyle name="Normal 19 3 5 2 4" xfId="14050" xr:uid="{00000000-0005-0000-0000-0000E3360000}"/>
    <cellStyle name="Normal 19 3 5 2 4 2" xfId="14051" xr:uid="{00000000-0005-0000-0000-0000E4360000}"/>
    <cellStyle name="Normal 19 3 5 2 4 2 2" xfId="14052" xr:uid="{00000000-0005-0000-0000-0000E5360000}"/>
    <cellStyle name="Normal 19 3 5 2 4 3" xfId="14053" xr:uid="{00000000-0005-0000-0000-0000E6360000}"/>
    <cellStyle name="Normal 19 3 5 2 5" xfId="14054" xr:uid="{00000000-0005-0000-0000-0000E7360000}"/>
    <cellStyle name="Normal 19 3 5 2 5 2" xfId="14055" xr:uid="{00000000-0005-0000-0000-0000E8360000}"/>
    <cellStyle name="Normal 19 3 5 2 6" xfId="14056" xr:uid="{00000000-0005-0000-0000-0000E9360000}"/>
    <cellStyle name="Normal 19 3 5 2 6 2" xfId="14057" xr:uid="{00000000-0005-0000-0000-0000EA360000}"/>
    <cellStyle name="Normal 19 3 5 2 7" xfId="14058" xr:uid="{00000000-0005-0000-0000-0000EB360000}"/>
    <cellStyle name="Normal 19 3 5 3" xfId="14059" xr:uid="{00000000-0005-0000-0000-0000EC360000}"/>
    <cellStyle name="Normal 19 3 5 3 2" xfId="14060" xr:uid="{00000000-0005-0000-0000-0000ED360000}"/>
    <cellStyle name="Normal 19 3 5 3 2 2" xfId="14061" xr:uid="{00000000-0005-0000-0000-0000EE360000}"/>
    <cellStyle name="Normal 19 3 5 3 3" xfId="14062" xr:uid="{00000000-0005-0000-0000-0000EF360000}"/>
    <cellStyle name="Normal 19 3 5 4" xfId="14063" xr:uid="{00000000-0005-0000-0000-0000F0360000}"/>
    <cellStyle name="Normal 19 3 5 4 2" xfId="14064" xr:uid="{00000000-0005-0000-0000-0000F1360000}"/>
    <cellStyle name="Normal 19 3 5 4 2 2" xfId="14065" xr:uid="{00000000-0005-0000-0000-0000F2360000}"/>
    <cellStyle name="Normal 19 3 5 4 3" xfId="14066" xr:uid="{00000000-0005-0000-0000-0000F3360000}"/>
    <cellStyle name="Normal 19 3 5 5" xfId="14067" xr:uid="{00000000-0005-0000-0000-0000F4360000}"/>
    <cellStyle name="Normal 19 3 5 5 2" xfId="14068" xr:uid="{00000000-0005-0000-0000-0000F5360000}"/>
    <cellStyle name="Normal 19 3 5 5 2 2" xfId="14069" xr:uid="{00000000-0005-0000-0000-0000F6360000}"/>
    <cellStyle name="Normal 19 3 5 5 3" xfId="14070" xr:uid="{00000000-0005-0000-0000-0000F7360000}"/>
    <cellStyle name="Normal 19 3 5 6" xfId="14071" xr:uid="{00000000-0005-0000-0000-0000F8360000}"/>
    <cellStyle name="Normal 19 3 5 6 2" xfId="14072" xr:uid="{00000000-0005-0000-0000-0000F9360000}"/>
    <cellStyle name="Normal 19 3 5 7" xfId="14073" xr:uid="{00000000-0005-0000-0000-0000FA360000}"/>
    <cellStyle name="Normal 19 3 5 7 2" xfId="14074" xr:uid="{00000000-0005-0000-0000-0000FB360000}"/>
    <cellStyle name="Normal 19 3 5 8" xfId="14075" xr:uid="{00000000-0005-0000-0000-0000FC360000}"/>
    <cellStyle name="Normal 19 3 6" xfId="14076" xr:uid="{00000000-0005-0000-0000-0000FD360000}"/>
    <cellStyle name="Normal 19 3 6 2" xfId="14077" xr:uid="{00000000-0005-0000-0000-0000FE360000}"/>
    <cellStyle name="Normal 19 3 6 2 2" xfId="14078" xr:uid="{00000000-0005-0000-0000-0000FF360000}"/>
    <cellStyle name="Normal 19 3 6 2 2 2" xfId="14079" xr:uid="{00000000-0005-0000-0000-000000370000}"/>
    <cellStyle name="Normal 19 3 6 2 3" xfId="14080" xr:uid="{00000000-0005-0000-0000-000001370000}"/>
    <cellStyle name="Normal 19 3 6 3" xfId="14081" xr:uid="{00000000-0005-0000-0000-000002370000}"/>
    <cellStyle name="Normal 19 3 6 3 2" xfId="14082" xr:uid="{00000000-0005-0000-0000-000003370000}"/>
    <cellStyle name="Normal 19 3 6 3 2 2" xfId="14083" xr:uid="{00000000-0005-0000-0000-000004370000}"/>
    <cellStyle name="Normal 19 3 6 3 3" xfId="14084" xr:uid="{00000000-0005-0000-0000-000005370000}"/>
    <cellStyle name="Normal 19 3 6 4" xfId="14085" xr:uid="{00000000-0005-0000-0000-000006370000}"/>
    <cellStyle name="Normal 19 3 6 4 2" xfId="14086" xr:uid="{00000000-0005-0000-0000-000007370000}"/>
    <cellStyle name="Normal 19 3 6 4 2 2" xfId="14087" xr:uid="{00000000-0005-0000-0000-000008370000}"/>
    <cellStyle name="Normal 19 3 6 4 3" xfId="14088" xr:uid="{00000000-0005-0000-0000-000009370000}"/>
    <cellStyle name="Normal 19 3 6 5" xfId="14089" xr:uid="{00000000-0005-0000-0000-00000A370000}"/>
    <cellStyle name="Normal 19 3 6 5 2" xfId="14090" xr:uid="{00000000-0005-0000-0000-00000B370000}"/>
    <cellStyle name="Normal 19 3 6 6" xfId="14091" xr:uid="{00000000-0005-0000-0000-00000C370000}"/>
    <cellStyle name="Normal 19 3 6 6 2" xfId="14092" xr:uid="{00000000-0005-0000-0000-00000D370000}"/>
    <cellStyle name="Normal 19 3 6 7" xfId="14093" xr:uid="{00000000-0005-0000-0000-00000E370000}"/>
    <cellStyle name="Normal 19 3 7" xfId="14094" xr:uid="{00000000-0005-0000-0000-00000F370000}"/>
    <cellStyle name="Normal 19 3 7 2" xfId="14095" xr:uid="{00000000-0005-0000-0000-000010370000}"/>
    <cellStyle name="Normal 19 3 7 2 2" xfId="14096" xr:uid="{00000000-0005-0000-0000-000011370000}"/>
    <cellStyle name="Normal 19 3 7 2 2 2" xfId="14097" xr:uid="{00000000-0005-0000-0000-000012370000}"/>
    <cellStyle name="Normal 19 3 7 2 3" xfId="14098" xr:uid="{00000000-0005-0000-0000-000013370000}"/>
    <cellStyle name="Normal 19 3 7 3" xfId="14099" xr:uid="{00000000-0005-0000-0000-000014370000}"/>
    <cellStyle name="Normal 19 3 7 3 2" xfId="14100" xr:uid="{00000000-0005-0000-0000-000015370000}"/>
    <cellStyle name="Normal 19 3 7 3 2 2" xfId="14101" xr:uid="{00000000-0005-0000-0000-000016370000}"/>
    <cellStyle name="Normal 19 3 7 3 3" xfId="14102" xr:uid="{00000000-0005-0000-0000-000017370000}"/>
    <cellStyle name="Normal 19 3 7 4" xfId="14103" xr:uid="{00000000-0005-0000-0000-000018370000}"/>
    <cellStyle name="Normal 19 3 7 4 2" xfId="14104" xr:uid="{00000000-0005-0000-0000-000019370000}"/>
    <cellStyle name="Normal 19 3 7 4 2 2" xfId="14105" xr:uid="{00000000-0005-0000-0000-00001A370000}"/>
    <cellStyle name="Normal 19 3 7 4 3" xfId="14106" xr:uid="{00000000-0005-0000-0000-00001B370000}"/>
    <cellStyle name="Normal 19 3 7 5" xfId="14107" xr:uid="{00000000-0005-0000-0000-00001C370000}"/>
    <cellStyle name="Normal 19 3 7 5 2" xfId="14108" xr:uid="{00000000-0005-0000-0000-00001D370000}"/>
    <cellStyle name="Normal 19 3 7 6" xfId="14109" xr:uid="{00000000-0005-0000-0000-00001E370000}"/>
    <cellStyle name="Normal 19 3 7 6 2" xfId="14110" xr:uid="{00000000-0005-0000-0000-00001F370000}"/>
    <cellStyle name="Normal 19 3 7 7" xfId="14111" xr:uid="{00000000-0005-0000-0000-000020370000}"/>
    <cellStyle name="Normal 19 3 8" xfId="14112" xr:uid="{00000000-0005-0000-0000-000021370000}"/>
    <cellStyle name="Normal 19 3 8 2" xfId="14113" xr:uid="{00000000-0005-0000-0000-000022370000}"/>
    <cellStyle name="Normal 19 3 8 2 2" xfId="14114" xr:uid="{00000000-0005-0000-0000-000023370000}"/>
    <cellStyle name="Normal 19 3 8 3" xfId="14115" xr:uid="{00000000-0005-0000-0000-000024370000}"/>
    <cellStyle name="Normal 19 3 9" xfId="14116" xr:uid="{00000000-0005-0000-0000-000025370000}"/>
    <cellStyle name="Normal 19 3 9 2" xfId="14117" xr:uid="{00000000-0005-0000-0000-000026370000}"/>
    <cellStyle name="Normal 19 3 9 2 2" xfId="14118" xr:uid="{00000000-0005-0000-0000-000027370000}"/>
    <cellStyle name="Normal 19 3 9 3" xfId="14119" xr:uid="{00000000-0005-0000-0000-000028370000}"/>
    <cellStyle name="Normal 19 3_Confidential Information" xfId="14120" xr:uid="{00000000-0005-0000-0000-000029370000}"/>
    <cellStyle name="Normal 19 4" xfId="14121" xr:uid="{00000000-0005-0000-0000-00002A370000}"/>
    <cellStyle name="Normal 19 4 10" xfId="14122" xr:uid="{00000000-0005-0000-0000-00002B370000}"/>
    <cellStyle name="Normal 19 4 10 2" xfId="14123" xr:uid="{00000000-0005-0000-0000-00002C370000}"/>
    <cellStyle name="Normal 19 4 11" xfId="14124" xr:uid="{00000000-0005-0000-0000-00002D370000}"/>
    <cellStyle name="Normal 19 4 2" xfId="14125" xr:uid="{00000000-0005-0000-0000-00002E370000}"/>
    <cellStyle name="Normal 19 4 2 2" xfId="14126" xr:uid="{00000000-0005-0000-0000-00002F370000}"/>
    <cellStyle name="Normal 19 4 2 2 2" xfId="14127" xr:uid="{00000000-0005-0000-0000-000030370000}"/>
    <cellStyle name="Normal 19 4 2 2 2 2" xfId="14128" xr:uid="{00000000-0005-0000-0000-000031370000}"/>
    <cellStyle name="Normal 19 4 2 2 2 2 2" xfId="14129" xr:uid="{00000000-0005-0000-0000-000032370000}"/>
    <cellStyle name="Normal 19 4 2 2 2 3" xfId="14130" xr:uid="{00000000-0005-0000-0000-000033370000}"/>
    <cellStyle name="Normal 19 4 2 2 3" xfId="14131" xr:uid="{00000000-0005-0000-0000-000034370000}"/>
    <cellStyle name="Normal 19 4 2 2 3 2" xfId="14132" xr:uid="{00000000-0005-0000-0000-000035370000}"/>
    <cellStyle name="Normal 19 4 2 2 3 2 2" xfId="14133" xr:uid="{00000000-0005-0000-0000-000036370000}"/>
    <cellStyle name="Normal 19 4 2 2 3 3" xfId="14134" xr:uid="{00000000-0005-0000-0000-000037370000}"/>
    <cellStyle name="Normal 19 4 2 2 4" xfId="14135" xr:uid="{00000000-0005-0000-0000-000038370000}"/>
    <cellStyle name="Normal 19 4 2 2 4 2" xfId="14136" xr:uid="{00000000-0005-0000-0000-000039370000}"/>
    <cellStyle name="Normal 19 4 2 2 4 2 2" xfId="14137" xr:uid="{00000000-0005-0000-0000-00003A370000}"/>
    <cellStyle name="Normal 19 4 2 2 4 3" xfId="14138" xr:uid="{00000000-0005-0000-0000-00003B370000}"/>
    <cellStyle name="Normal 19 4 2 2 5" xfId="14139" xr:uid="{00000000-0005-0000-0000-00003C370000}"/>
    <cellStyle name="Normal 19 4 2 2 5 2" xfId="14140" xr:uid="{00000000-0005-0000-0000-00003D370000}"/>
    <cellStyle name="Normal 19 4 2 2 6" xfId="14141" xr:uid="{00000000-0005-0000-0000-00003E370000}"/>
    <cellStyle name="Normal 19 4 2 2 6 2" xfId="14142" xr:uid="{00000000-0005-0000-0000-00003F370000}"/>
    <cellStyle name="Normal 19 4 2 2 7" xfId="14143" xr:uid="{00000000-0005-0000-0000-000040370000}"/>
    <cellStyle name="Normal 19 4 2 3" xfId="14144" xr:uid="{00000000-0005-0000-0000-000041370000}"/>
    <cellStyle name="Normal 19 4 2 3 2" xfId="14145" xr:uid="{00000000-0005-0000-0000-000042370000}"/>
    <cellStyle name="Normal 19 4 2 3 2 2" xfId="14146" xr:uid="{00000000-0005-0000-0000-000043370000}"/>
    <cellStyle name="Normal 19 4 2 3 2 2 2" xfId="14147" xr:uid="{00000000-0005-0000-0000-000044370000}"/>
    <cellStyle name="Normal 19 4 2 3 2 3" xfId="14148" xr:uid="{00000000-0005-0000-0000-000045370000}"/>
    <cellStyle name="Normal 19 4 2 3 3" xfId="14149" xr:uid="{00000000-0005-0000-0000-000046370000}"/>
    <cellStyle name="Normal 19 4 2 3 3 2" xfId="14150" xr:uid="{00000000-0005-0000-0000-000047370000}"/>
    <cellStyle name="Normal 19 4 2 3 3 2 2" xfId="14151" xr:uid="{00000000-0005-0000-0000-000048370000}"/>
    <cellStyle name="Normal 19 4 2 3 3 3" xfId="14152" xr:uid="{00000000-0005-0000-0000-000049370000}"/>
    <cellStyle name="Normal 19 4 2 3 4" xfId="14153" xr:uid="{00000000-0005-0000-0000-00004A370000}"/>
    <cellStyle name="Normal 19 4 2 3 4 2" xfId="14154" xr:uid="{00000000-0005-0000-0000-00004B370000}"/>
    <cellStyle name="Normal 19 4 2 3 4 2 2" xfId="14155" xr:uid="{00000000-0005-0000-0000-00004C370000}"/>
    <cellStyle name="Normal 19 4 2 3 4 3" xfId="14156" xr:uid="{00000000-0005-0000-0000-00004D370000}"/>
    <cellStyle name="Normal 19 4 2 3 5" xfId="14157" xr:uid="{00000000-0005-0000-0000-00004E370000}"/>
    <cellStyle name="Normal 19 4 2 3 5 2" xfId="14158" xr:uid="{00000000-0005-0000-0000-00004F370000}"/>
    <cellStyle name="Normal 19 4 2 3 6" xfId="14159" xr:uid="{00000000-0005-0000-0000-000050370000}"/>
    <cellStyle name="Normal 19 4 2 3 6 2" xfId="14160" xr:uid="{00000000-0005-0000-0000-000051370000}"/>
    <cellStyle name="Normal 19 4 2 3 7" xfId="14161" xr:uid="{00000000-0005-0000-0000-000052370000}"/>
    <cellStyle name="Normal 19 4 2 4" xfId="14162" xr:uid="{00000000-0005-0000-0000-000053370000}"/>
    <cellStyle name="Normal 19 4 2 4 2" xfId="14163" xr:uid="{00000000-0005-0000-0000-000054370000}"/>
    <cellStyle name="Normal 19 4 2 4 2 2" xfId="14164" xr:uid="{00000000-0005-0000-0000-000055370000}"/>
    <cellStyle name="Normal 19 4 2 4 3" xfId="14165" xr:uid="{00000000-0005-0000-0000-000056370000}"/>
    <cellStyle name="Normal 19 4 2 5" xfId="14166" xr:uid="{00000000-0005-0000-0000-000057370000}"/>
    <cellStyle name="Normal 19 4 2 5 2" xfId="14167" xr:uid="{00000000-0005-0000-0000-000058370000}"/>
    <cellStyle name="Normal 19 4 2 5 2 2" xfId="14168" xr:uid="{00000000-0005-0000-0000-000059370000}"/>
    <cellStyle name="Normal 19 4 2 5 3" xfId="14169" xr:uid="{00000000-0005-0000-0000-00005A370000}"/>
    <cellStyle name="Normal 19 4 2 6" xfId="14170" xr:uid="{00000000-0005-0000-0000-00005B370000}"/>
    <cellStyle name="Normal 19 4 2 6 2" xfId="14171" xr:uid="{00000000-0005-0000-0000-00005C370000}"/>
    <cellStyle name="Normal 19 4 2 6 2 2" xfId="14172" xr:uid="{00000000-0005-0000-0000-00005D370000}"/>
    <cellStyle name="Normal 19 4 2 6 3" xfId="14173" xr:uid="{00000000-0005-0000-0000-00005E370000}"/>
    <cellStyle name="Normal 19 4 2 7" xfId="14174" xr:uid="{00000000-0005-0000-0000-00005F370000}"/>
    <cellStyle name="Normal 19 4 2 7 2" xfId="14175" xr:uid="{00000000-0005-0000-0000-000060370000}"/>
    <cellStyle name="Normal 19 4 2 8" xfId="14176" xr:uid="{00000000-0005-0000-0000-000061370000}"/>
    <cellStyle name="Normal 19 4 2 8 2" xfId="14177" xr:uid="{00000000-0005-0000-0000-000062370000}"/>
    <cellStyle name="Normal 19 4 2 9" xfId="14178" xr:uid="{00000000-0005-0000-0000-000063370000}"/>
    <cellStyle name="Normal 19 4 3" xfId="14179" xr:uid="{00000000-0005-0000-0000-000064370000}"/>
    <cellStyle name="Normal 19 4 3 2" xfId="14180" xr:uid="{00000000-0005-0000-0000-000065370000}"/>
    <cellStyle name="Normal 19 4 3 2 2" xfId="14181" xr:uid="{00000000-0005-0000-0000-000066370000}"/>
    <cellStyle name="Normal 19 4 3 2 2 2" xfId="14182" xr:uid="{00000000-0005-0000-0000-000067370000}"/>
    <cellStyle name="Normal 19 4 3 2 2 2 2" xfId="14183" xr:uid="{00000000-0005-0000-0000-000068370000}"/>
    <cellStyle name="Normal 19 4 3 2 2 3" xfId="14184" xr:uid="{00000000-0005-0000-0000-000069370000}"/>
    <cellStyle name="Normal 19 4 3 2 3" xfId="14185" xr:uid="{00000000-0005-0000-0000-00006A370000}"/>
    <cellStyle name="Normal 19 4 3 2 3 2" xfId="14186" xr:uid="{00000000-0005-0000-0000-00006B370000}"/>
    <cellStyle name="Normal 19 4 3 2 3 2 2" xfId="14187" xr:uid="{00000000-0005-0000-0000-00006C370000}"/>
    <cellStyle name="Normal 19 4 3 2 3 3" xfId="14188" xr:uid="{00000000-0005-0000-0000-00006D370000}"/>
    <cellStyle name="Normal 19 4 3 2 4" xfId="14189" xr:uid="{00000000-0005-0000-0000-00006E370000}"/>
    <cellStyle name="Normal 19 4 3 2 4 2" xfId="14190" xr:uid="{00000000-0005-0000-0000-00006F370000}"/>
    <cellStyle name="Normal 19 4 3 2 4 2 2" xfId="14191" xr:uid="{00000000-0005-0000-0000-000070370000}"/>
    <cellStyle name="Normal 19 4 3 2 4 3" xfId="14192" xr:uid="{00000000-0005-0000-0000-000071370000}"/>
    <cellStyle name="Normal 19 4 3 2 5" xfId="14193" xr:uid="{00000000-0005-0000-0000-000072370000}"/>
    <cellStyle name="Normal 19 4 3 2 5 2" xfId="14194" xr:uid="{00000000-0005-0000-0000-000073370000}"/>
    <cellStyle name="Normal 19 4 3 2 6" xfId="14195" xr:uid="{00000000-0005-0000-0000-000074370000}"/>
    <cellStyle name="Normal 19 4 3 2 6 2" xfId="14196" xr:uid="{00000000-0005-0000-0000-000075370000}"/>
    <cellStyle name="Normal 19 4 3 2 7" xfId="14197" xr:uid="{00000000-0005-0000-0000-000076370000}"/>
    <cellStyle name="Normal 19 4 3 3" xfId="14198" xr:uid="{00000000-0005-0000-0000-000077370000}"/>
    <cellStyle name="Normal 19 4 3 3 2" xfId="14199" xr:uid="{00000000-0005-0000-0000-000078370000}"/>
    <cellStyle name="Normal 19 4 3 3 2 2" xfId="14200" xr:uid="{00000000-0005-0000-0000-000079370000}"/>
    <cellStyle name="Normal 19 4 3 3 3" xfId="14201" xr:uid="{00000000-0005-0000-0000-00007A370000}"/>
    <cellStyle name="Normal 19 4 3 4" xfId="14202" xr:uid="{00000000-0005-0000-0000-00007B370000}"/>
    <cellStyle name="Normal 19 4 3 4 2" xfId="14203" xr:uid="{00000000-0005-0000-0000-00007C370000}"/>
    <cellStyle name="Normal 19 4 3 4 2 2" xfId="14204" xr:uid="{00000000-0005-0000-0000-00007D370000}"/>
    <cellStyle name="Normal 19 4 3 4 3" xfId="14205" xr:uid="{00000000-0005-0000-0000-00007E370000}"/>
    <cellStyle name="Normal 19 4 3 5" xfId="14206" xr:uid="{00000000-0005-0000-0000-00007F370000}"/>
    <cellStyle name="Normal 19 4 3 5 2" xfId="14207" xr:uid="{00000000-0005-0000-0000-000080370000}"/>
    <cellStyle name="Normal 19 4 3 5 2 2" xfId="14208" xr:uid="{00000000-0005-0000-0000-000081370000}"/>
    <cellStyle name="Normal 19 4 3 5 3" xfId="14209" xr:uid="{00000000-0005-0000-0000-000082370000}"/>
    <cellStyle name="Normal 19 4 3 6" xfId="14210" xr:uid="{00000000-0005-0000-0000-000083370000}"/>
    <cellStyle name="Normal 19 4 3 6 2" xfId="14211" xr:uid="{00000000-0005-0000-0000-000084370000}"/>
    <cellStyle name="Normal 19 4 3 7" xfId="14212" xr:uid="{00000000-0005-0000-0000-000085370000}"/>
    <cellStyle name="Normal 19 4 3 7 2" xfId="14213" xr:uid="{00000000-0005-0000-0000-000086370000}"/>
    <cellStyle name="Normal 19 4 3 8" xfId="14214" xr:uid="{00000000-0005-0000-0000-000087370000}"/>
    <cellStyle name="Normal 19 4 4" xfId="14215" xr:uid="{00000000-0005-0000-0000-000088370000}"/>
    <cellStyle name="Normal 19 4 4 2" xfId="14216" xr:uid="{00000000-0005-0000-0000-000089370000}"/>
    <cellStyle name="Normal 19 4 4 2 2" xfId="14217" xr:uid="{00000000-0005-0000-0000-00008A370000}"/>
    <cellStyle name="Normal 19 4 4 2 2 2" xfId="14218" xr:uid="{00000000-0005-0000-0000-00008B370000}"/>
    <cellStyle name="Normal 19 4 4 2 3" xfId="14219" xr:uid="{00000000-0005-0000-0000-00008C370000}"/>
    <cellStyle name="Normal 19 4 4 3" xfId="14220" xr:uid="{00000000-0005-0000-0000-00008D370000}"/>
    <cellStyle name="Normal 19 4 4 3 2" xfId="14221" xr:uid="{00000000-0005-0000-0000-00008E370000}"/>
    <cellStyle name="Normal 19 4 4 3 2 2" xfId="14222" xr:uid="{00000000-0005-0000-0000-00008F370000}"/>
    <cellStyle name="Normal 19 4 4 3 3" xfId="14223" xr:uid="{00000000-0005-0000-0000-000090370000}"/>
    <cellStyle name="Normal 19 4 4 4" xfId="14224" xr:uid="{00000000-0005-0000-0000-000091370000}"/>
    <cellStyle name="Normal 19 4 4 4 2" xfId="14225" xr:uid="{00000000-0005-0000-0000-000092370000}"/>
    <cellStyle name="Normal 19 4 4 4 2 2" xfId="14226" xr:uid="{00000000-0005-0000-0000-000093370000}"/>
    <cellStyle name="Normal 19 4 4 4 3" xfId="14227" xr:uid="{00000000-0005-0000-0000-000094370000}"/>
    <cellStyle name="Normal 19 4 4 5" xfId="14228" xr:uid="{00000000-0005-0000-0000-000095370000}"/>
    <cellStyle name="Normal 19 4 4 5 2" xfId="14229" xr:uid="{00000000-0005-0000-0000-000096370000}"/>
    <cellStyle name="Normal 19 4 4 6" xfId="14230" xr:uid="{00000000-0005-0000-0000-000097370000}"/>
    <cellStyle name="Normal 19 4 4 6 2" xfId="14231" xr:uid="{00000000-0005-0000-0000-000098370000}"/>
    <cellStyle name="Normal 19 4 4 7" xfId="14232" xr:uid="{00000000-0005-0000-0000-000099370000}"/>
    <cellStyle name="Normal 19 4 5" xfId="14233" xr:uid="{00000000-0005-0000-0000-00009A370000}"/>
    <cellStyle name="Normal 19 4 5 2" xfId="14234" xr:uid="{00000000-0005-0000-0000-00009B370000}"/>
    <cellStyle name="Normal 19 4 5 2 2" xfId="14235" xr:uid="{00000000-0005-0000-0000-00009C370000}"/>
    <cellStyle name="Normal 19 4 5 2 2 2" xfId="14236" xr:uid="{00000000-0005-0000-0000-00009D370000}"/>
    <cellStyle name="Normal 19 4 5 2 3" xfId="14237" xr:uid="{00000000-0005-0000-0000-00009E370000}"/>
    <cellStyle name="Normal 19 4 5 3" xfId="14238" xr:uid="{00000000-0005-0000-0000-00009F370000}"/>
    <cellStyle name="Normal 19 4 5 3 2" xfId="14239" xr:uid="{00000000-0005-0000-0000-0000A0370000}"/>
    <cellStyle name="Normal 19 4 5 3 2 2" xfId="14240" xr:uid="{00000000-0005-0000-0000-0000A1370000}"/>
    <cellStyle name="Normal 19 4 5 3 3" xfId="14241" xr:uid="{00000000-0005-0000-0000-0000A2370000}"/>
    <cellStyle name="Normal 19 4 5 4" xfId="14242" xr:uid="{00000000-0005-0000-0000-0000A3370000}"/>
    <cellStyle name="Normal 19 4 5 4 2" xfId="14243" xr:uid="{00000000-0005-0000-0000-0000A4370000}"/>
    <cellStyle name="Normal 19 4 5 4 2 2" xfId="14244" xr:uid="{00000000-0005-0000-0000-0000A5370000}"/>
    <cellStyle name="Normal 19 4 5 4 3" xfId="14245" xr:uid="{00000000-0005-0000-0000-0000A6370000}"/>
    <cellStyle name="Normal 19 4 5 5" xfId="14246" xr:uid="{00000000-0005-0000-0000-0000A7370000}"/>
    <cellStyle name="Normal 19 4 5 5 2" xfId="14247" xr:uid="{00000000-0005-0000-0000-0000A8370000}"/>
    <cellStyle name="Normal 19 4 5 6" xfId="14248" xr:uid="{00000000-0005-0000-0000-0000A9370000}"/>
    <cellStyle name="Normal 19 4 5 6 2" xfId="14249" xr:uid="{00000000-0005-0000-0000-0000AA370000}"/>
    <cellStyle name="Normal 19 4 5 7" xfId="14250" xr:uid="{00000000-0005-0000-0000-0000AB370000}"/>
    <cellStyle name="Normal 19 4 6" xfId="14251" xr:uid="{00000000-0005-0000-0000-0000AC370000}"/>
    <cellStyle name="Normal 19 4 6 2" xfId="14252" xr:uid="{00000000-0005-0000-0000-0000AD370000}"/>
    <cellStyle name="Normal 19 4 6 2 2" xfId="14253" xr:uid="{00000000-0005-0000-0000-0000AE370000}"/>
    <cellStyle name="Normal 19 4 6 3" xfId="14254" xr:uid="{00000000-0005-0000-0000-0000AF370000}"/>
    <cellStyle name="Normal 19 4 7" xfId="14255" xr:uid="{00000000-0005-0000-0000-0000B0370000}"/>
    <cellStyle name="Normal 19 4 7 2" xfId="14256" xr:uid="{00000000-0005-0000-0000-0000B1370000}"/>
    <cellStyle name="Normal 19 4 7 2 2" xfId="14257" xr:uid="{00000000-0005-0000-0000-0000B2370000}"/>
    <cellStyle name="Normal 19 4 7 3" xfId="14258" xr:uid="{00000000-0005-0000-0000-0000B3370000}"/>
    <cellStyle name="Normal 19 4 8" xfId="14259" xr:uid="{00000000-0005-0000-0000-0000B4370000}"/>
    <cellStyle name="Normal 19 4 8 2" xfId="14260" xr:uid="{00000000-0005-0000-0000-0000B5370000}"/>
    <cellStyle name="Normal 19 4 8 2 2" xfId="14261" xr:uid="{00000000-0005-0000-0000-0000B6370000}"/>
    <cellStyle name="Normal 19 4 8 3" xfId="14262" xr:uid="{00000000-0005-0000-0000-0000B7370000}"/>
    <cellStyle name="Normal 19 4 9" xfId="14263" xr:uid="{00000000-0005-0000-0000-0000B8370000}"/>
    <cellStyle name="Normal 19 4 9 2" xfId="14264" xr:uid="{00000000-0005-0000-0000-0000B9370000}"/>
    <cellStyle name="Normal 19 5" xfId="14265" xr:uid="{00000000-0005-0000-0000-0000BA370000}"/>
    <cellStyle name="Normal 19 5 10" xfId="14266" xr:uid="{00000000-0005-0000-0000-0000BB370000}"/>
    <cellStyle name="Normal 19 5 10 2" xfId="14267" xr:uid="{00000000-0005-0000-0000-0000BC370000}"/>
    <cellStyle name="Normal 19 5 11" xfId="14268" xr:uid="{00000000-0005-0000-0000-0000BD370000}"/>
    <cellStyle name="Normal 19 5 2" xfId="14269" xr:uid="{00000000-0005-0000-0000-0000BE370000}"/>
    <cellStyle name="Normal 19 5 2 2" xfId="14270" xr:uid="{00000000-0005-0000-0000-0000BF370000}"/>
    <cellStyle name="Normal 19 5 2 2 2" xfId="14271" xr:uid="{00000000-0005-0000-0000-0000C0370000}"/>
    <cellStyle name="Normal 19 5 2 2 2 2" xfId="14272" xr:uid="{00000000-0005-0000-0000-0000C1370000}"/>
    <cellStyle name="Normal 19 5 2 2 2 2 2" xfId="14273" xr:uid="{00000000-0005-0000-0000-0000C2370000}"/>
    <cellStyle name="Normal 19 5 2 2 2 3" xfId="14274" xr:uid="{00000000-0005-0000-0000-0000C3370000}"/>
    <cellStyle name="Normal 19 5 2 2 3" xfId="14275" xr:uid="{00000000-0005-0000-0000-0000C4370000}"/>
    <cellStyle name="Normal 19 5 2 2 3 2" xfId="14276" xr:uid="{00000000-0005-0000-0000-0000C5370000}"/>
    <cellStyle name="Normal 19 5 2 2 3 2 2" xfId="14277" xr:uid="{00000000-0005-0000-0000-0000C6370000}"/>
    <cellStyle name="Normal 19 5 2 2 3 3" xfId="14278" xr:uid="{00000000-0005-0000-0000-0000C7370000}"/>
    <cellStyle name="Normal 19 5 2 2 4" xfId="14279" xr:uid="{00000000-0005-0000-0000-0000C8370000}"/>
    <cellStyle name="Normal 19 5 2 2 4 2" xfId="14280" xr:uid="{00000000-0005-0000-0000-0000C9370000}"/>
    <cellStyle name="Normal 19 5 2 2 4 2 2" xfId="14281" xr:uid="{00000000-0005-0000-0000-0000CA370000}"/>
    <cellStyle name="Normal 19 5 2 2 4 3" xfId="14282" xr:uid="{00000000-0005-0000-0000-0000CB370000}"/>
    <cellStyle name="Normal 19 5 2 2 5" xfId="14283" xr:uid="{00000000-0005-0000-0000-0000CC370000}"/>
    <cellStyle name="Normal 19 5 2 2 5 2" xfId="14284" xr:uid="{00000000-0005-0000-0000-0000CD370000}"/>
    <cellStyle name="Normal 19 5 2 2 6" xfId="14285" xr:uid="{00000000-0005-0000-0000-0000CE370000}"/>
    <cellStyle name="Normal 19 5 2 2 6 2" xfId="14286" xr:uid="{00000000-0005-0000-0000-0000CF370000}"/>
    <cellStyle name="Normal 19 5 2 2 7" xfId="14287" xr:uid="{00000000-0005-0000-0000-0000D0370000}"/>
    <cellStyle name="Normal 19 5 2 3" xfId="14288" xr:uid="{00000000-0005-0000-0000-0000D1370000}"/>
    <cellStyle name="Normal 19 5 2 3 2" xfId="14289" xr:uid="{00000000-0005-0000-0000-0000D2370000}"/>
    <cellStyle name="Normal 19 5 2 3 2 2" xfId="14290" xr:uid="{00000000-0005-0000-0000-0000D3370000}"/>
    <cellStyle name="Normal 19 5 2 3 2 2 2" xfId="14291" xr:uid="{00000000-0005-0000-0000-0000D4370000}"/>
    <cellStyle name="Normal 19 5 2 3 2 3" xfId="14292" xr:uid="{00000000-0005-0000-0000-0000D5370000}"/>
    <cellStyle name="Normal 19 5 2 3 3" xfId="14293" xr:uid="{00000000-0005-0000-0000-0000D6370000}"/>
    <cellStyle name="Normal 19 5 2 3 3 2" xfId="14294" xr:uid="{00000000-0005-0000-0000-0000D7370000}"/>
    <cellStyle name="Normal 19 5 2 3 3 2 2" xfId="14295" xr:uid="{00000000-0005-0000-0000-0000D8370000}"/>
    <cellStyle name="Normal 19 5 2 3 3 3" xfId="14296" xr:uid="{00000000-0005-0000-0000-0000D9370000}"/>
    <cellStyle name="Normal 19 5 2 3 4" xfId="14297" xr:uid="{00000000-0005-0000-0000-0000DA370000}"/>
    <cellStyle name="Normal 19 5 2 3 4 2" xfId="14298" xr:uid="{00000000-0005-0000-0000-0000DB370000}"/>
    <cellStyle name="Normal 19 5 2 3 4 2 2" xfId="14299" xr:uid="{00000000-0005-0000-0000-0000DC370000}"/>
    <cellStyle name="Normal 19 5 2 3 4 3" xfId="14300" xr:uid="{00000000-0005-0000-0000-0000DD370000}"/>
    <cellStyle name="Normal 19 5 2 3 5" xfId="14301" xr:uid="{00000000-0005-0000-0000-0000DE370000}"/>
    <cellStyle name="Normal 19 5 2 3 5 2" xfId="14302" xr:uid="{00000000-0005-0000-0000-0000DF370000}"/>
    <cellStyle name="Normal 19 5 2 3 6" xfId="14303" xr:uid="{00000000-0005-0000-0000-0000E0370000}"/>
    <cellStyle name="Normal 19 5 2 3 6 2" xfId="14304" xr:uid="{00000000-0005-0000-0000-0000E1370000}"/>
    <cellStyle name="Normal 19 5 2 3 7" xfId="14305" xr:uid="{00000000-0005-0000-0000-0000E2370000}"/>
    <cellStyle name="Normal 19 5 2 4" xfId="14306" xr:uid="{00000000-0005-0000-0000-0000E3370000}"/>
    <cellStyle name="Normal 19 5 2 4 2" xfId="14307" xr:uid="{00000000-0005-0000-0000-0000E4370000}"/>
    <cellStyle name="Normal 19 5 2 4 2 2" xfId="14308" xr:uid="{00000000-0005-0000-0000-0000E5370000}"/>
    <cellStyle name="Normal 19 5 2 4 3" xfId="14309" xr:uid="{00000000-0005-0000-0000-0000E6370000}"/>
    <cellStyle name="Normal 19 5 2 5" xfId="14310" xr:uid="{00000000-0005-0000-0000-0000E7370000}"/>
    <cellStyle name="Normal 19 5 2 5 2" xfId="14311" xr:uid="{00000000-0005-0000-0000-0000E8370000}"/>
    <cellStyle name="Normal 19 5 2 5 2 2" xfId="14312" xr:uid="{00000000-0005-0000-0000-0000E9370000}"/>
    <cellStyle name="Normal 19 5 2 5 3" xfId="14313" xr:uid="{00000000-0005-0000-0000-0000EA370000}"/>
    <cellStyle name="Normal 19 5 2 6" xfId="14314" xr:uid="{00000000-0005-0000-0000-0000EB370000}"/>
    <cellStyle name="Normal 19 5 2 6 2" xfId="14315" xr:uid="{00000000-0005-0000-0000-0000EC370000}"/>
    <cellStyle name="Normal 19 5 2 6 2 2" xfId="14316" xr:uid="{00000000-0005-0000-0000-0000ED370000}"/>
    <cellStyle name="Normal 19 5 2 6 3" xfId="14317" xr:uid="{00000000-0005-0000-0000-0000EE370000}"/>
    <cellStyle name="Normal 19 5 2 7" xfId="14318" xr:uid="{00000000-0005-0000-0000-0000EF370000}"/>
    <cellStyle name="Normal 19 5 2 7 2" xfId="14319" xr:uid="{00000000-0005-0000-0000-0000F0370000}"/>
    <cellStyle name="Normal 19 5 2 8" xfId="14320" xr:uid="{00000000-0005-0000-0000-0000F1370000}"/>
    <cellStyle name="Normal 19 5 2 8 2" xfId="14321" xr:uid="{00000000-0005-0000-0000-0000F2370000}"/>
    <cellStyle name="Normal 19 5 2 9" xfId="14322" xr:uid="{00000000-0005-0000-0000-0000F3370000}"/>
    <cellStyle name="Normal 19 5 3" xfId="14323" xr:uid="{00000000-0005-0000-0000-0000F4370000}"/>
    <cellStyle name="Normal 19 5 3 2" xfId="14324" xr:uid="{00000000-0005-0000-0000-0000F5370000}"/>
    <cellStyle name="Normal 19 5 3 2 2" xfId="14325" xr:uid="{00000000-0005-0000-0000-0000F6370000}"/>
    <cellStyle name="Normal 19 5 3 2 2 2" xfId="14326" xr:uid="{00000000-0005-0000-0000-0000F7370000}"/>
    <cellStyle name="Normal 19 5 3 2 2 2 2" xfId="14327" xr:uid="{00000000-0005-0000-0000-0000F8370000}"/>
    <cellStyle name="Normal 19 5 3 2 2 3" xfId="14328" xr:uid="{00000000-0005-0000-0000-0000F9370000}"/>
    <cellStyle name="Normal 19 5 3 2 3" xfId="14329" xr:uid="{00000000-0005-0000-0000-0000FA370000}"/>
    <cellStyle name="Normal 19 5 3 2 3 2" xfId="14330" xr:uid="{00000000-0005-0000-0000-0000FB370000}"/>
    <cellStyle name="Normal 19 5 3 2 3 2 2" xfId="14331" xr:uid="{00000000-0005-0000-0000-0000FC370000}"/>
    <cellStyle name="Normal 19 5 3 2 3 3" xfId="14332" xr:uid="{00000000-0005-0000-0000-0000FD370000}"/>
    <cellStyle name="Normal 19 5 3 2 4" xfId="14333" xr:uid="{00000000-0005-0000-0000-0000FE370000}"/>
    <cellStyle name="Normal 19 5 3 2 4 2" xfId="14334" xr:uid="{00000000-0005-0000-0000-0000FF370000}"/>
    <cellStyle name="Normal 19 5 3 2 4 2 2" xfId="14335" xr:uid="{00000000-0005-0000-0000-000000380000}"/>
    <cellStyle name="Normal 19 5 3 2 4 3" xfId="14336" xr:uid="{00000000-0005-0000-0000-000001380000}"/>
    <cellStyle name="Normal 19 5 3 2 5" xfId="14337" xr:uid="{00000000-0005-0000-0000-000002380000}"/>
    <cellStyle name="Normal 19 5 3 2 5 2" xfId="14338" xr:uid="{00000000-0005-0000-0000-000003380000}"/>
    <cellStyle name="Normal 19 5 3 2 6" xfId="14339" xr:uid="{00000000-0005-0000-0000-000004380000}"/>
    <cellStyle name="Normal 19 5 3 2 6 2" xfId="14340" xr:uid="{00000000-0005-0000-0000-000005380000}"/>
    <cellStyle name="Normal 19 5 3 2 7" xfId="14341" xr:uid="{00000000-0005-0000-0000-000006380000}"/>
    <cellStyle name="Normal 19 5 3 3" xfId="14342" xr:uid="{00000000-0005-0000-0000-000007380000}"/>
    <cellStyle name="Normal 19 5 3 3 2" xfId="14343" xr:uid="{00000000-0005-0000-0000-000008380000}"/>
    <cellStyle name="Normal 19 5 3 3 2 2" xfId="14344" xr:uid="{00000000-0005-0000-0000-000009380000}"/>
    <cellStyle name="Normal 19 5 3 3 3" xfId="14345" xr:uid="{00000000-0005-0000-0000-00000A380000}"/>
    <cellStyle name="Normal 19 5 3 4" xfId="14346" xr:uid="{00000000-0005-0000-0000-00000B380000}"/>
    <cellStyle name="Normal 19 5 3 4 2" xfId="14347" xr:uid="{00000000-0005-0000-0000-00000C380000}"/>
    <cellStyle name="Normal 19 5 3 4 2 2" xfId="14348" xr:uid="{00000000-0005-0000-0000-00000D380000}"/>
    <cellStyle name="Normal 19 5 3 4 3" xfId="14349" xr:uid="{00000000-0005-0000-0000-00000E380000}"/>
    <cellStyle name="Normal 19 5 3 5" xfId="14350" xr:uid="{00000000-0005-0000-0000-00000F380000}"/>
    <cellStyle name="Normal 19 5 3 5 2" xfId="14351" xr:uid="{00000000-0005-0000-0000-000010380000}"/>
    <cellStyle name="Normal 19 5 3 5 2 2" xfId="14352" xr:uid="{00000000-0005-0000-0000-000011380000}"/>
    <cellStyle name="Normal 19 5 3 5 3" xfId="14353" xr:uid="{00000000-0005-0000-0000-000012380000}"/>
    <cellStyle name="Normal 19 5 3 6" xfId="14354" xr:uid="{00000000-0005-0000-0000-000013380000}"/>
    <cellStyle name="Normal 19 5 3 6 2" xfId="14355" xr:uid="{00000000-0005-0000-0000-000014380000}"/>
    <cellStyle name="Normal 19 5 3 7" xfId="14356" xr:uid="{00000000-0005-0000-0000-000015380000}"/>
    <cellStyle name="Normal 19 5 3 7 2" xfId="14357" xr:uid="{00000000-0005-0000-0000-000016380000}"/>
    <cellStyle name="Normal 19 5 3 8" xfId="14358" xr:uid="{00000000-0005-0000-0000-000017380000}"/>
    <cellStyle name="Normal 19 5 4" xfId="14359" xr:uid="{00000000-0005-0000-0000-000018380000}"/>
    <cellStyle name="Normal 19 5 4 2" xfId="14360" xr:uid="{00000000-0005-0000-0000-000019380000}"/>
    <cellStyle name="Normal 19 5 4 2 2" xfId="14361" xr:uid="{00000000-0005-0000-0000-00001A380000}"/>
    <cellStyle name="Normal 19 5 4 2 2 2" xfId="14362" xr:uid="{00000000-0005-0000-0000-00001B380000}"/>
    <cellStyle name="Normal 19 5 4 2 3" xfId="14363" xr:uid="{00000000-0005-0000-0000-00001C380000}"/>
    <cellStyle name="Normal 19 5 4 3" xfId="14364" xr:uid="{00000000-0005-0000-0000-00001D380000}"/>
    <cellStyle name="Normal 19 5 4 3 2" xfId="14365" xr:uid="{00000000-0005-0000-0000-00001E380000}"/>
    <cellStyle name="Normal 19 5 4 3 2 2" xfId="14366" xr:uid="{00000000-0005-0000-0000-00001F380000}"/>
    <cellStyle name="Normal 19 5 4 3 3" xfId="14367" xr:uid="{00000000-0005-0000-0000-000020380000}"/>
    <cellStyle name="Normal 19 5 4 4" xfId="14368" xr:uid="{00000000-0005-0000-0000-000021380000}"/>
    <cellStyle name="Normal 19 5 4 4 2" xfId="14369" xr:uid="{00000000-0005-0000-0000-000022380000}"/>
    <cellStyle name="Normal 19 5 4 4 2 2" xfId="14370" xr:uid="{00000000-0005-0000-0000-000023380000}"/>
    <cellStyle name="Normal 19 5 4 4 3" xfId="14371" xr:uid="{00000000-0005-0000-0000-000024380000}"/>
    <cellStyle name="Normal 19 5 4 5" xfId="14372" xr:uid="{00000000-0005-0000-0000-000025380000}"/>
    <cellStyle name="Normal 19 5 4 5 2" xfId="14373" xr:uid="{00000000-0005-0000-0000-000026380000}"/>
    <cellStyle name="Normal 19 5 4 6" xfId="14374" xr:uid="{00000000-0005-0000-0000-000027380000}"/>
    <cellStyle name="Normal 19 5 4 6 2" xfId="14375" xr:uid="{00000000-0005-0000-0000-000028380000}"/>
    <cellStyle name="Normal 19 5 4 7" xfId="14376" xr:uid="{00000000-0005-0000-0000-000029380000}"/>
    <cellStyle name="Normal 19 5 5" xfId="14377" xr:uid="{00000000-0005-0000-0000-00002A380000}"/>
    <cellStyle name="Normal 19 5 5 2" xfId="14378" xr:uid="{00000000-0005-0000-0000-00002B380000}"/>
    <cellStyle name="Normal 19 5 5 2 2" xfId="14379" xr:uid="{00000000-0005-0000-0000-00002C380000}"/>
    <cellStyle name="Normal 19 5 5 2 2 2" xfId="14380" xr:uid="{00000000-0005-0000-0000-00002D380000}"/>
    <cellStyle name="Normal 19 5 5 2 3" xfId="14381" xr:uid="{00000000-0005-0000-0000-00002E380000}"/>
    <cellStyle name="Normal 19 5 5 3" xfId="14382" xr:uid="{00000000-0005-0000-0000-00002F380000}"/>
    <cellStyle name="Normal 19 5 5 3 2" xfId="14383" xr:uid="{00000000-0005-0000-0000-000030380000}"/>
    <cellStyle name="Normal 19 5 5 3 2 2" xfId="14384" xr:uid="{00000000-0005-0000-0000-000031380000}"/>
    <cellStyle name="Normal 19 5 5 3 3" xfId="14385" xr:uid="{00000000-0005-0000-0000-000032380000}"/>
    <cellStyle name="Normal 19 5 5 4" xfId="14386" xr:uid="{00000000-0005-0000-0000-000033380000}"/>
    <cellStyle name="Normal 19 5 5 4 2" xfId="14387" xr:uid="{00000000-0005-0000-0000-000034380000}"/>
    <cellStyle name="Normal 19 5 5 4 2 2" xfId="14388" xr:uid="{00000000-0005-0000-0000-000035380000}"/>
    <cellStyle name="Normal 19 5 5 4 3" xfId="14389" xr:uid="{00000000-0005-0000-0000-000036380000}"/>
    <cellStyle name="Normal 19 5 5 5" xfId="14390" xr:uid="{00000000-0005-0000-0000-000037380000}"/>
    <cellStyle name="Normal 19 5 5 5 2" xfId="14391" xr:uid="{00000000-0005-0000-0000-000038380000}"/>
    <cellStyle name="Normal 19 5 5 6" xfId="14392" xr:uid="{00000000-0005-0000-0000-000039380000}"/>
    <cellStyle name="Normal 19 5 5 6 2" xfId="14393" xr:uid="{00000000-0005-0000-0000-00003A380000}"/>
    <cellStyle name="Normal 19 5 5 7" xfId="14394" xr:uid="{00000000-0005-0000-0000-00003B380000}"/>
    <cellStyle name="Normal 19 5 6" xfId="14395" xr:uid="{00000000-0005-0000-0000-00003C380000}"/>
    <cellStyle name="Normal 19 5 6 2" xfId="14396" xr:uid="{00000000-0005-0000-0000-00003D380000}"/>
    <cellStyle name="Normal 19 5 6 2 2" xfId="14397" xr:uid="{00000000-0005-0000-0000-00003E380000}"/>
    <cellStyle name="Normal 19 5 6 3" xfId="14398" xr:uid="{00000000-0005-0000-0000-00003F380000}"/>
    <cellStyle name="Normal 19 5 7" xfId="14399" xr:uid="{00000000-0005-0000-0000-000040380000}"/>
    <cellStyle name="Normal 19 5 7 2" xfId="14400" xr:uid="{00000000-0005-0000-0000-000041380000}"/>
    <cellStyle name="Normal 19 5 7 2 2" xfId="14401" xr:uid="{00000000-0005-0000-0000-000042380000}"/>
    <cellStyle name="Normal 19 5 7 3" xfId="14402" xr:uid="{00000000-0005-0000-0000-000043380000}"/>
    <cellStyle name="Normal 19 5 8" xfId="14403" xr:uid="{00000000-0005-0000-0000-000044380000}"/>
    <cellStyle name="Normal 19 5 8 2" xfId="14404" xr:uid="{00000000-0005-0000-0000-000045380000}"/>
    <cellStyle name="Normal 19 5 8 2 2" xfId="14405" xr:uid="{00000000-0005-0000-0000-000046380000}"/>
    <cellStyle name="Normal 19 5 8 3" xfId="14406" xr:uid="{00000000-0005-0000-0000-000047380000}"/>
    <cellStyle name="Normal 19 5 9" xfId="14407" xr:uid="{00000000-0005-0000-0000-000048380000}"/>
    <cellStyle name="Normal 19 5 9 2" xfId="14408" xr:uid="{00000000-0005-0000-0000-000049380000}"/>
    <cellStyle name="Normal 19 6" xfId="14409" xr:uid="{00000000-0005-0000-0000-00004A380000}"/>
    <cellStyle name="Normal 19 6 2" xfId="14410" xr:uid="{00000000-0005-0000-0000-00004B380000}"/>
    <cellStyle name="Normal 19 6 2 2" xfId="14411" xr:uid="{00000000-0005-0000-0000-00004C380000}"/>
    <cellStyle name="Normal 19 6 2 2 2" xfId="14412" xr:uid="{00000000-0005-0000-0000-00004D380000}"/>
    <cellStyle name="Normal 19 6 2 2 2 2" xfId="14413" xr:uid="{00000000-0005-0000-0000-00004E380000}"/>
    <cellStyle name="Normal 19 6 2 2 3" xfId="14414" xr:uid="{00000000-0005-0000-0000-00004F380000}"/>
    <cellStyle name="Normal 19 6 2 3" xfId="14415" xr:uid="{00000000-0005-0000-0000-000050380000}"/>
    <cellStyle name="Normal 19 6 2 3 2" xfId="14416" xr:uid="{00000000-0005-0000-0000-000051380000}"/>
    <cellStyle name="Normal 19 6 2 3 2 2" xfId="14417" xr:uid="{00000000-0005-0000-0000-000052380000}"/>
    <cellStyle name="Normal 19 6 2 3 3" xfId="14418" xr:uid="{00000000-0005-0000-0000-000053380000}"/>
    <cellStyle name="Normal 19 6 2 4" xfId="14419" xr:uid="{00000000-0005-0000-0000-000054380000}"/>
    <cellStyle name="Normal 19 6 2 4 2" xfId="14420" xr:uid="{00000000-0005-0000-0000-000055380000}"/>
    <cellStyle name="Normal 19 6 2 4 2 2" xfId="14421" xr:uid="{00000000-0005-0000-0000-000056380000}"/>
    <cellStyle name="Normal 19 6 2 4 3" xfId="14422" xr:uid="{00000000-0005-0000-0000-000057380000}"/>
    <cellStyle name="Normal 19 6 2 5" xfId="14423" xr:uid="{00000000-0005-0000-0000-000058380000}"/>
    <cellStyle name="Normal 19 6 2 5 2" xfId="14424" xr:uid="{00000000-0005-0000-0000-000059380000}"/>
    <cellStyle name="Normal 19 6 2 6" xfId="14425" xr:uid="{00000000-0005-0000-0000-00005A380000}"/>
    <cellStyle name="Normal 19 6 2 6 2" xfId="14426" xr:uid="{00000000-0005-0000-0000-00005B380000}"/>
    <cellStyle name="Normal 19 6 2 7" xfId="14427" xr:uid="{00000000-0005-0000-0000-00005C380000}"/>
    <cellStyle name="Normal 19 6 3" xfId="14428" xr:uid="{00000000-0005-0000-0000-00005D380000}"/>
    <cellStyle name="Normal 19 6 3 2" xfId="14429" xr:uid="{00000000-0005-0000-0000-00005E380000}"/>
    <cellStyle name="Normal 19 6 3 2 2" xfId="14430" xr:uid="{00000000-0005-0000-0000-00005F380000}"/>
    <cellStyle name="Normal 19 6 3 2 2 2" xfId="14431" xr:uid="{00000000-0005-0000-0000-000060380000}"/>
    <cellStyle name="Normal 19 6 3 2 3" xfId="14432" xr:uid="{00000000-0005-0000-0000-000061380000}"/>
    <cellStyle name="Normal 19 6 3 3" xfId="14433" xr:uid="{00000000-0005-0000-0000-000062380000}"/>
    <cellStyle name="Normal 19 6 3 3 2" xfId="14434" xr:uid="{00000000-0005-0000-0000-000063380000}"/>
    <cellStyle name="Normal 19 6 3 3 2 2" xfId="14435" xr:uid="{00000000-0005-0000-0000-000064380000}"/>
    <cellStyle name="Normal 19 6 3 3 3" xfId="14436" xr:uid="{00000000-0005-0000-0000-000065380000}"/>
    <cellStyle name="Normal 19 6 3 4" xfId="14437" xr:uid="{00000000-0005-0000-0000-000066380000}"/>
    <cellStyle name="Normal 19 6 3 4 2" xfId="14438" xr:uid="{00000000-0005-0000-0000-000067380000}"/>
    <cellStyle name="Normal 19 6 3 4 2 2" xfId="14439" xr:uid="{00000000-0005-0000-0000-000068380000}"/>
    <cellStyle name="Normal 19 6 3 4 3" xfId="14440" xr:uid="{00000000-0005-0000-0000-000069380000}"/>
    <cellStyle name="Normal 19 6 3 5" xfId="14441" xr:uid="{00000000-0005-0000-0000-00006A380000}"/>
    <cellStyle name="Normal 19 6 3 5 2" xfId="14442" xr:uid="{00000000-0005-0000-0000-00006B380000}"/>
    <cellStyle name="Normal 19 6 3 6" xfId="14443" xr:uid="{00000000-0005-0000-0000-00006C380000}"/>
    <cellStyle name="Normal 19 6 3 6 2" xfId="14444" xr:uid="{00000000-0005-0000-0000-00006D380000}"/>
    <cellStyle name="Normal 19 6 3 7" xfId="14445" xr:uid="{00000000-0005-0000-0000-00006E380000}"/>
    <cellStyle name="Normal 19 6 4" xfId="14446" xr:uid="{00000000-0005-0000-0000-00006F380000}"/>
    <cellStyle name="Normal 19 6 4 2" xfId="14447" xr:uid="{00000000-0005-0000-0000-000070380000}"/>
    <cellStyle name="Normal 19 6 4 2 2" xfId="14448" xr:uid="{00000000-0005-0000-0000-000071380000}"/>
    <cellStyle name="Normal 19 6 4 3" xfId="14449" xr:uid="{00000000-0005-0000-0000-000072380000}"/>
    <cellStyle name="Normal 19 6 5" xfId="14450" xr:uid="{00000000-0005-0000-0000-000073380000}"/>
    <cellStyle name="Normal 19 6 5 2" xfId="14451" xr:uid="{00000000-0005-0000-0000-000074380000}"/>
    <cellStyle name="Normal 19 6 5 2 2" xfId="14452" xr:uid="{00000000-0005-0000-0000-000075380000}"/>
    <cellStyle name="Normal 19 6 5 3" xfId="14453" xr:uid="{00000000-0005-0000-0000-000076380000}"/>
    <cellStyle name="Normal 19 6 6" xfId="14454" xr:uid="{00000000-0005-0000-0000-000077380000}"/>
    <cellStyle name="Normal 19 6 6 2" xfId="14455" xr:uid="{00000000-0005-0000-0000-000078380000}"/>
    <cellStyle name="Normal 19 6 6 2 2" xfId="14456" xr:uid="{00000000-0005-0000-0000-000079380000}"/>
    <cellStyle name="Normal 19 6 6 3" xfId="14457" xr:uid="{00000000-0005-0000-0000-00007A380000}"/>
    <cellStyle name="Normal 19 6 7" xfId="14458" xr:uid="{00000000-0005-0000-0000-00007B380000}"/>
    <cellStyle name="Normal 19 6 7 2" xfId="14459" xr:uid="{00000000-0005-0000-0000-00007C380000}"/>
    <cellStyle name="Normal 19 6 8" xfId="14460" xr:uid="{00000000-0005-0000-0000-00007D380000}"/>
    <cellStyle name="Normal 19 6 8 2" xfId="14461" xr:uid="{00000000-0005-0000-0000-00007E380000}"/>
    <cellStyle name="Normal 19 6 9" xfId="14462" xr:uid="{00000000-0005-0000-0000-00007F380000}"/>
    <cellStyle name="Normal 19 7" xfId="14463" xr:uid="{00000000-0005-0000-0000-000080380000}"/>
    <cellStyle name="Normal 19 7 2" xfId="14464" xr:uid="{00000000-0005-0000-0000-000081380000}"/>
    <cellStyle name="Normal 19 7 2 2" xfId="14465" xr:uid="{00000000-0005-0000-0000-000082380000}"/>
    <cellStyle name="Normal 19 7 2 2 2" xfId="14466" xr:uid="{00000000-0005-0000-0000-000083380000}"/>
    <cellStyle name="Normal 19 7 2 2 2 2" xfId="14467" xr:uid="{00000000-0005-0000-0000-000084380000}"/>
    <cellStyle name="Normal 19 7 2 2 3" xfId="14468" xr:uid="{00000000-0005-0000-0000-000085380000}"/>
    <cellStyle name="Normal 19 7 2 3" xfId="14469" xr:uid="{00000000-0005-0000-0000-000086380000}"/>
    <cellStyle name="Normal 19 7 2 3 2" xfId="14470" xr:uid="{00000000-0005-0000-0000-000087380000}"/>
    <cellStyle name="Normal 19 7 2 3 2 2" xfId="14471" xr:uid="{00000000-0005-0000-0000-000088380000}"/>
    <cellStyle name="Normal 19 7 2 3 3" xfId="14472" xr:uid="{00000000-0005-0000-0000-000089380000}"/>
    <cellStyle name="Normal 19 7 2 4" xfId="14473" xr:uid="{00000000-0005-0000-0000-00008A380000}"/>
    <cellStyle name="Normal 19 7 2 4 2" xfId="14474" xr:uid="{00000000-0005-0000-0000-00008B380000}"/>
    <cellStyle name="Normal 19 7 2 4 2 2" xfId="14475" xr:uid="{00000000-0005-0000-0000-00008C380000}"/>
    <cellStyle name="Normal 19 7 2 4 3" xfId="14476" xr:uid="{00000000-0005-0000-0000-00008D380000}"/>
    <cellStyle name="Normal 19 7 2 5" xfId="14477" xr:uid="{00000000-0005-0000-0000-00008E380000}"/>
    <cellStyle name="Normal 19 7 2 5 2" xfId="14478" xr:uid="{00000000-0005-0000-0000-00008F380000}"/>
    <cellStyle name="Normal 19 7 2 6" xfId="14479" xr:uid="{00000000-0005-0000-0000-000090380000}"/>
    <cellStyle name="Normal 19 7 2 6 2" xfId="14480" xr:uid="{00000000-0005-0000-0000-000091380000}"/>
    <cellStyle name="Normal 19 7 2 7" xfId="14481" xr:uid="{00000000-0005-0000-0000-000092380000}"/>
    <cellStyle name="Normal 19 7 3" xfId="14482" xr:uid="{00000000-0005-0000-0000-000093380000}"/>
    <cellStyle name="Normal 19 7 3 2" xfId="14483" xr:uid="{00000000-0005-0000-0000-000094380000}"/>
    <cellStyle name="Normal 19 7 3 2 2" xfId="14484" xr:uid="{00000000-0005-0000-0000-000095380000}"/>
    <cellStyle name="Normal 19 7 3 3" xfId="14485" xr:uid="{00000000-0005-0000-0000-000096380000}"/>
    <cellStyle name="Normal 19 7 4" xfId="14486" xr:uid="{00000000-0005-0000-0000-000097380000}"/>
    <cellStyle name="Normal 19 7 4 2" xfId="14487" xr:uid="{00000000-0005-0000-0000-000098380000}"/>
    <cellStyle name="Normal 19 7 4 2 2" xfId="14488" xr:uid="{00000000-0005-0000-0000-000099380000}"/>
    <cellStyle name="Normal 19 7 4 3" xfId="14489" xr:uid="{00000000-0005-0000-0000-00009A380000}"/>
    <cellStyle name="Normal 19 7 5" xfId="14490" xr:uid="{00000000-0005-0000-0000-00009B380000}"/>
    <cellStyle name="Normal 19 7 5 2" xfId="14491" xr:uid="{00000000-0005-0000-0000-00009C380000}"/>
    <cellStyle name="Normal 19 7 5 2 2" xfId="14492" xr:uid="{00000000-0005-0000-0000-00009D380000}"/>
    <cellStyle name="Normal 19 7 5 3" xfId="14493" xr:uid="{00000000-0005-0000-0000-00009E380000}"/>
    <cellStyle name="Normal 19 7 6" xfId="14494" xr:uid="{00000000-0005-0000-0000-00009F380000}"/>
    <cellStyle name="Normal 19 7 6 2" xfId="14495" xr:uid="{00000000-0005-0000-0000-0000A0380000}"/>
    <cellStyle name="Normal 19 7 7" xfId="14496" xr:uid="{00000000-0005-0000-0000-0000A1380000}"/>
    <cellStyle name="Normal 19 7 7 2" xfId="14497" xr:uid="{00000000-0005-0000-0000-0000A2380000}"/>
    <cellStyle name="Normal 19 7 8" xfId="14498" xr:uid="{00000000-0005-0000-0000-0000A3380000}"/>
    <cellStyle name="Normal 19 8" xfId="14499" xr:uid="{00000000-0005-0000-0000-0000A4380000}"/>
    <cellStyle name="Normal 19 8 2" xfId="14500" xr:uid="{00000000-0005-0000-0000-0000A5380000}"/>
    <cellStyle name="Normal 19 8 2 2" xfId="14501" xr:uid="{00000000-0005-0000-0000-0000A6380000}"/>
    <cellStyle name="Normal 19 8 2 2 2" xfId="14502" xr:uid="{00000000-0005-0000-0000-0000A7380000}"/>
    <cellStyle name="Normal 19 8 2 3" xfId="14503" xr:uid="{00000000-0005-0000-0000-0000A8380000}"/>
    <cellStyle name="Normal 19 8 3" xfId="14504" xr:uid="{00000000-0005-0000-0000-0000A9380000}"/>
    <cellStyle name="Normal 19 8 3 2" xfId="14505" xr:uid="{00000000-0005-0000-0000-0000AA380000}"/>
    <cellStyle name="Normal 19 8 3 2 2" xfId="14506" xr:uid="{00000000-0005-0000-0000-0000AB380000}"/>
    <cellStyle name="Normal 19 8 3 3" xfId="14507" xr:uid="{00000000-0005-0000-0000-0000AC380000}"/>
    <cellStyle name="Normal 19 8 4" xfId="14508" xr:uid="{00000000-0005-0000-0000-0000AD380000}"/>
    <cellStyle name="Normal 19 8 4 2" xfId="14509" xr:uid="{00000000-0005-0000-0000-0000AE380000}"/>
    <cellStyle name="Normal 19 8 4 2 2" xfId="14510" xr:uid="{00000000-0005-0000-0000-0000AF380000}"/>
    <cellStyle name="Normal 19 8 4 3" xfId="14511" xr:uid="{00000000-0005-0000-0000-0000B0380000}"/>
    <cellStyle name="Normal 19 8 5" xfId="14512" xr:uid="{00000000-0005-0000-0000-0000B1380000}"/>
    <cellStyle name="Normal 19 8 5 2" xfId="14513" xr:uid="{00000000-0005-0000-0000-0000B2380000}"/>
    <cellStyle name="Normal 19 8 6" xfId="14514" xr:uid="{00000000-0005-0000-0000-0000B3380000}"/>
    <cellStyle name="Normal 19 8 6 2" xfId="14515" xr:uid="{00000000-0005-0000-0000-0000B4380000}"/>
    <cellStyle name="Normal 19 8 7" xfId="14516" xr:uid="{00000000-0005-0000-0000-0000B5380000}"/>
    <cellStyle name="Normal 19 9" xfId="14517" xr:uid="{00000000-0005-0000-0000-0000B6380000}"/>
    <cellStyle name="Normal 19 9 2" xfId="14518" xr:uid="{00000000-0005-0000-0000-0000B7380000}"/>
    <cellStyle name="Normal 19 9 2 2" xfId="14519" xr:uid="{00000000-0005-0000-0000-0000B8380000}"/>
    <cellStyle name="Normal 19 9 2 2 2" xfId="14520" xr:uid="{00000000-0005-0000-0000-0000B9380000}"/>
    <cellStyle name="Normal 19 9 2 3" xfId="14521" xr:uid="{00000000-0005-0000-0000-0000BA380000}"/>
    <cellStyle name="Normal 19 9 3" xfId="14522" xr:uid="{00000000-0005-0000-0000-0000BB380000}"/>
    <cellStyle name="Normal 19 9 3 2" xfId="14523" xr:uid="{00000000-0005-0000-0000-0000BC380000}"/>
    <cellStyle name="Normal 19 9 3 2 2" xfId="14524" xr:uid="{00000000-0005-0000-0000-0000BD380000}"/>
    <cellStyle name="Normal 19 9 3 3" xfId="14525" xr:uid="{00000000-0005-0000-0000-0000BE380000}"/>
    <cellStyle name="Normal 19 9 4" xfId="14526" xr:uid="{00000000-0005-0000-0000-0000BF380000}"/>
    <cellStyle name="Normal 19 9 4 2" xfId="14527" xr:uid="{00000000-0005-0000-0000-0000C0380000}"/>
    <cellStyle name="Normal 19 9 4 2 2" xfId="14528" xr:uid="{00000000-0005-0000-0000-0000C1380000}"/>
    <cellStyle name="Normal 19 9 4 3" xfId="14529" xr:uid="{00000000-0005-0000-0000-0000C2380000}"/>
    <cellStyle name="Normal 19 9 5" xfId="14530" xr:uid="{00000000-0005-0000-0000-0000C3380000}"/>
    <cellStyle name="Normal 19 9 5 2" xfId="14531" xr:uid="{00000000-0005-0000-0000-0000C4380000}"/>
    <cellStyle name="Normal 19 9 6" xfId="14532" xr:uid="{00000000-0005-0000-0000-0000C5380000}"/>
    <cellStyle name="Normal 19 9 6 2" xfId="14533" xr:uid="{00000000-0005-0000-0000-0000C6380000}"/>
    <cellStyle name="Normal 19 9 7" xfId="14534" xr:uid="{00000000-0005-0000-0000-0000C7380000}"/>
    <cellStyle name="Normal 19_Confidential Information" xfId="14535" xr:uid="{00000000-0005-0000-0000-0000C8380000}"/>
    <cellStyle name="Normal 2" xfId="14536" xr:uid="{00000000-0005-0000-0000-0000C9380000}"/>
    <cellStyle name="Normal 2 10" xfId="14537" xr:uid="{00000000-0005-0000-0000-0000CA380000}"/>
    <cellStyle name="Normal 2 10 2" xfId="14538" xr:uid="{00000000-0005-0000-0000-0000CB380000}"/>
    <cellStyle name="Normal 2 10 2 2" xfId="14539" xr:uid="{00000000-0005-0000-0000-0000CC380000}"/>
    <cellStyle name="Normal 2 10 2 2 2" xfId="14540" xr:uid="{00000000-0005-0000-0000-0000CD380000}"/>
    <cellStyle name="Normal 2 10 2 3" xfId="14541" xr:uid="{00000000-0005-0000-0000-0000CE380000}"/>
    <cellStyle name="Normal 2 10 3" xfId="14542" xr:uid="{00000000-0005-0000-0000-0000CF380000}"/>
    <cellStyle name="Normal 2 10 3 2" xfId="14543" xr:uid="{00000000-0005-0000-0000-0000D0380000}"/>
    <cellStyle name="Normal 2 10 3 2 2" xfId="14544" xr:uid="{00000000-0005-0000-0000-0000D1380000}"/>
    <cellStyle name="Normal 2 10 3 3" xfId="14545" xr:uid="{00000000-0005-0000-0000-0000D2380000}"/>
    <cellStyle name="Normal 2 10 4" xfId="14546" xr:uid="{00000000-0005-0000-0000-0000D3380000}"/>
    <cellStyle name="Normal 2 10 4 2" xfId="14547" xr:uid="{00000000-0005-0000-0000-0000D4380000}"/>
    <cellStyle name="Normal 2 10 4 2 2" xfId="14548" xr:uid="{00000000-0005-0000-0000-0000D5380000}"/>
    <cellStyle name="Normal 2 10 4 3" xfId="14549" xr:uid="{00000000-0005-0000-0000-0000D6380000}"/>
    <cellStyle name="Normal 2 10 5" xfId="14550" xr:uid="{00000000-0005-0000-0000-0000D7380000}"/>
    <cellStyle name="Normal 2 10 5 2" xfId="14551" xr:uid="{00000000-0005-0000-0000-0000D8380000}"/>
    <cellStyle name="Normal 2 10 6" xfId="14552" xr:uid="{00000000-0005-0000-0000-0000D9380000}"/>
    <cellStyle name="Normal 2 10 6 2" xfId="14553" xr:uid="{00000000-0005-0000-0000-0000DA380000}"/>
    <cellStyle name="Normal 2 10 7" xfId="14554" xr:uid="{00000000-0005-0000-0000-0000DB380000}"/>
    <cellStyle name="Normal 2 11" xfId="14555" xr:uid="{00000000-0005-0000-0000-0000DC380000}"/>
    <cellStyle name="Normal 2 11 2" xfId="14556" xr:uid="{00000000-0005-0000-0000-0000DD380000}"/>
    <cellStyle name="Normal 2 11 2 2" xfId="14557" xr:uid="{00000000-0005-0000-0000-0000DE380000}"/>
    <cellStyle name="Normal 2 11 2 2 2" xfId="14558" xr:uid="{00000000-0005-0000-0000-0000DF380000}"/>
    <cellStyle name="Normal 2 11 2 3" xfId="14559" xr:uid="{00000000-0005-0000-0000-0000E0380000}"/>
    <cellStyle name="Normal 2 11 3" xfId="14560" xr:uid="{00000000-0005-0000-0000-0000E1380000}"/>
    <cellStyle name="Normal 2 11 3 2" xfId="14561" xr:uid="{00000000-0005-0000-0000-0000E2380000}"/>
    <cellStyle name="Normal 2 11 3 2 2" xfId="14562" xr:uid="{00000000-0005-0000-0000-0000E3380000}"/>
    <cellStyle name="Normal 2 11 3 3" xfId="14563" xr:uid="{00000000-0005-0000-0000-0000E4380000}"/>
    <cellStyle name="Normal 2 11 4" xfId="14564" xr:uid="{00000000-0005-0000-0000-0000E5380000}"/>
    <cellStyle name="Normal 2 11 4 2" xfId="14565" xr:uid="{00000000-0005-0000-0000-0000E6380000}"/>
    <cellStyle name="Normal 2 11 4 2 2" xfId="14566" xr:uid="{00000000-0005-0000-0000-0000E7380000}"/>
    <cellStyle name="Normal 2 11 4 3" xfId="14567" xr:uid="{00000000-0005-0000-0000-0000E8380000}"/>
    <cellStyle name="Normal 2 11 5" xfId="14568" xr:uid="{00000000-0005-0000-0000-0000E9380000}"/>
    <cellStyle name="Normal 2 11 5 2" xfId="14569" xr:uid="{00000000-0005-0000-0000-0000EA380000}"/>
    <cellStyle name="Normal 2 11 6" xfId="14570" xr:uid="{00000000-0005-0000-0000-0000EB380000}"/>
    <cellStyle name="Normal 2 11 6 2" xfId="14571" xr:uid="{00000000-0005-0000-0000-0000EC380000}"/>
    <cellStyle name="Normal 2 11 7" xfId="14572" xr:uid="{00000000-0005-0000-0000-0000ED380000}"/>
    <cellStyle name="Normal 2 12" xfId="14573" xr:uid="{00000000-0005-0000-0000-0000EE380000}"/>
    <cellStyle name="Normal 2 13" xfId="14574" xr:uid="{00000000-0005-0000-0000-0000EF380000}"/>
    <cellStyle name="Normal 2 13 2" xfId="14575" xr:uid="{00000000-0005-0000-0000-0000F0380000}"/>
    <cellStyle name="Normal 2 14" xfId="14576" xr:uid="{00000000-0005-0000-0000-0000F1380000}"/>
    <cellStyle name="Normal 2 15" xfId="14577" xr:uid="{00000000-0005-0000-0000-0000F2380000}"/>
    <cellStyle name="Normal 2 16" xfId="14578" xr:uid="{00000000-0005-0000-0000-0000F3380000}"/>
    <cellStyle name="Normal 2 2" xfId="14579" xr:uid="{00000000-0005-0000-0000-0000F4380000}"/>
    <cellStyle name="Normal 2 2 10" xfId="14580" xr:uid="{00000000-0005-0000-0000-0000F5380000}"/>
    <cellStyle name="Normal 2 2 11" xfId="14581" xr:uid="{00000000-0005-0000-0000-0000F6380000}"/>
    <cellStyle name="Normal 2 2 12" xfId="14582" xr:uid="{00000000-0005-0000-0000-0000F7380000}"/>
    <cellStyle name="Normal 2 2 2" xfId="14583" xr:uid="{00000000-0005-0000-0000-0000F8380000}"/>
    <cellStyle name="Normal 2 2 2 2" xfId="14584" xr:uid="{00000000-0005-0000-0000-0000F9380000}"/>
    <cellStyle name="Normal 2 2 3" xfId="14585" xr:uid="{00000000-0005-0000-0000-0000FA380000}"/>
    <cellStyle name="Normal 2 2 3 10" xfId="14586" xr:uid="{00000000-0005-0000-0000-0000FB380000}"/>
    <cellStyle name="Normal 2 2 3 10 2" xfId="14587" xr:uid="{00000000-0005-0000-0000-0000FC380000}"/>
    <cellStyle name="Normal 2 2 3 10 2 2" xfId="14588" xr:uid="{00000000-0005-0000-0000-0000FD380000}"/>
    <cellStyle name="Normal 2 2 3 10 3" xfId="14589" xr:uid="{00000000-0005-0000-0000-0000FE380000}"/>
    <cellStyle name="Normal 2 2 3 11" xfId="14590" xr:uid="{00000000-0005-0000-0000-0000FF380000}"/>
    <cellStyle name="Normal 2 2 3 11 2" xfId="14591" xr:uid="{00000000-0005-0000-0000-000000390000}"/>
    <cellStyle name="Normal 2 2 3 12" xfId="14592" xr:uid="{00000000-0005-0000-0000-000001390000}"/>
    <cellStyle name="Normal 2 2 3 12 2" xfId="14593" xr:uid="{00000000-0005-0000-0000-000002390000}"/>
    <cellStyle name="Normal 2 2 3 13" xfId="14594" xr:uid="{00000000-0005-0000-0000-000003390000}"/>
    <cellStyle name="Normal 2 2 3 2" xfId="14595" xr:uid="{00000000-0005-0000-0000-000004390000}"/>
    <cellStyle name="Normal 2 2 3 2 10" xfId="14596" xr:uid="{00000000-0005-0000-0000-000005390000}"/>
    <cellStyle name="Normal 2 2 3 2 10 2" xfId="14597" xr:uid="{00000000-0005-0000-0000-000006390000}"/>
    <cellStyle name="Normal 2 2 3 2 11" xfId="14598" xr:uid="{00000000-0005-0000-0000-000007390000}"/>
    <cellStyle name="Normal 2 2 3 2 2" xfId="14599" xr:uid="{00000000-0005-0000-0000-000008390000}"/>
    <cellStyle name="Normal 2 2 3 2 2 2" xfId="14600" xr:uid="{00000000-0005-0000-0000-000009390000}"/>
    <cellStyle name="Normal 2 2 3 2 2 2 2" xfId="14601" xr:uid="{00000000-0005-0000-0000-00000A390000}"/>
    <cellStyle name="Normal 2 2 3 2 2 2 2 2" xfId="14602" xr:uid="{00000000-0005-0000-0000-00000B390000}"/>
    <cellStyle name="Normal 2 2 3 2 2 2 2 2 2" xfId="14603" xr:uid="{00000000-0005-0000-0000-00000C390000}"/>
    <cellStyle name="Normal 2 2 3 2 2 2 2 3" xfId="14604" xr:uid="{00000000-0005-0000-0000-00000D390000}"/>
    <cellStyle name="Normal 2 2 3 2 2 2 3" xfId="14605" xr:uid="{00000000-0005-0000-0000-00000E390000}"/>
    <cellStyle name="Normal 2 2 3 2 2 2 3 2" xfId="14606" xr:uid="{00000000-0005-0000-0000-00000F390000}"/>
    <cellStyle name="Normal 2 2 3 2 2 2 3 2 2" xfId="14607" xr:uid="{00000000-0005-0000-0000-000010390000}"/>
    <cellStyle name="Normal 2 2 3 2 2 2 3 3" xfId="14608" xr:uid="{00000000-0005-0000-0000-000011390000}"/>
    <cellStyle name="Normal 2 2 3 2 2 2 4" xfId="14609" xr:uid="{00000000-0005-0000-0000-000012390000}"/>
    <cellStyle name="Normal 2 2 3 2 2 2 4 2" xfId="14610" xr:uid="{00000000-0005-0000-0000-000013390000}"/>
    <cellStyle name="Normal 2 2 3 2 2 2 4 2 2" xfId="14611" xr:uid="{00000000-0005-0000-0000-000014390000}"/>
    <cellStyle name="Normal 2 2 3 2 2 2 4 3" xfId="14612" xr:uid="{00000000-0005-0000-0000-000015390000}"/>
    <cellStyle name="Normal 2 2 3 2 2 2 5" xfId="14613" xr:uid="{00000000-0005-0000-0000-000016390000}"/>
    <cellStyle name="Normal 2 2 3 2 2 2 5 2" xfId="14614" xr:uid="{00000000-0005-0000-0000-000017390000}"/>
    <cellStyle name="Normal 2 2 3 2 2 2 6" xfId="14615" xr:uid="{00000000-0005-0000-0000-000018390000}"/>
    <cellStyle name="Normal 2 2 3 2 2 2 6 2" xfId="14616" xr:uid="{00000000-0005-0000-0000-000019390000}"/>
    <cellStyle name="Normal 2 2 3 2 2 2 7" xfId="14617" xr:uid="{00000000-0005-0000-0000-00001A390000}"/>
    <cellStyle name="Normal 2 2 3 2 2 3" xfId="14618" xr:uid="{00000000-0005-0000-0000-00001B390000}"/>
    <cellStyle name="Normal 2 2 3 2 2 3 2" xfId="14619" xr:uid="{00000000-0005-0000-0000-00001C390000}"/>
    <cellStyle name="Normal 2 2 3 2 2 3 2 2" xfId="14620" xr:uid="{00000000-0005-0000-0000-00001D390000}"/>
    <cellStyle name="Normal 2 2 3 2 2 3 2 2 2" xfId="14621" xr:uid="{00000000-0005-0000-0000-00001E390000}"/>
    <cellStyle name="Normal 2 2 3 2 2 3 2 3" xfId="14622" xr:uid="{00000000-0005-0000-0000-00001F390000}"/>
    <cellStyle name="Normal 2 2 3 2 2 3 3" xfId="14623" xr:uid="{00000000-0005-0000-0000-000020390000}"/>
    <cellStyle name="Normal 2 2 3 2 2 3 3 2" xfId="14624" xr:uid="{00000000-0005-0000-0000-000021390000}"/>
    <cellStyle name="Normal 2 2 3 2 2 3 3 2 2" xfId="14625" xr:uid="{00000000-0005-0000-0000-000022390000}"/>
    <cellStyle name="Normal 2 2 3 2 2 3 3 3" xfId="14626" xr:uid="{00000000-0005-0000-0000-000023390000}"/>
    <cellStyle name="Normal 2 2 3 2 2 3 4" xfId="14627" xr:uid="{00000000-0005-0000-0000-000024390000}"/>
    <cellStyle name="Normal 2 2 3 2 2 3 4 2" xfId="14628" xr:uid="{00000000-0005-0000-0000-000025390000}"/>
    <cellStyle name="Normal 2 2 3 2 2 3 4 2 2" xfId="14629" xr:uid="{00000000-0005-0000-0000-000026390000}"/>
    <cellStyle name="Normal 2 2 3 2 2 3 4 3" xfId="14630" xr:uid="{00000000-0005-0000-0000-000027390000}"/>
    <cellStyle name="Normal 2 2 3 2 2 3 5" xfId="14631" xr:uid="{00000000-0005-0000-0000-000028390000}"/>
    <cellStyle name="Normal 2 2 3 2 2 3 5 2" xfId="14632" xr:uid="{00000000-0005-0000-0000-000029390000}"/>
    <cellStyle name="Normal 2 2 3 2 2 3 6" xfId="14633" xr:uid="{00000000-0005-0000-0000-00002A390000}"/>
    <cellStyle name="Normal 2 2 3 2 2 3 6 2" xfId="14634" xr:uid="{00000000-0005-0000-0000-00002B390000}"/>
    <cellStyle name="Normal 2 2 3 2 2 3 7" xfId="14635" xr:uid="{00000000-0005-0000-0000-00002C390000}"/>
    <cellStyle name="Normal 2 2 3 2 2 4" xfId="14636" xr:uid="{00000000-0005-0000-0000-00002D390000}"/>
    <cellStyle name="Normal 2 2 3 2 2 4 2" xfId="14637" xr:uid="{00000000-0005-0000-0000-00002E390000}"/>
    <cellStyle name="Normal 2 2 3 2 2 4 2 2" xfId="14638" xr:uid="{00000000-0005-0000-0000-00002F390000}"/>
    <cellStyle name="Normal 2 2 3 2 2 4 3" xfId="14639" xr:uid="{00000000-0005-0000-0000-000030390000}"/>
    <cellStyle name="Normal 2 2 3 2 2 5" xfId="14640" xr:uid="{00000000-0005-0000-0000-000031390000}"/>
    <cellStyle name="Normal 2 2 3 2 2 5 2" xfId="14641" xr:uid="{00000000-0005-0000-0000-000032390000}"/>
    <cellStyle name="Normal 2 2 3 2 2 5 2 2" xfId="14642" xr:uid="{00000000-0005-0000-0000-000033390000}"/>
    <cellStyle name="Normal 2 2 3 2 2 5 3" xfId="14643" xr:uid="{00000000-0005-0000-0000-000034390000}"/>
    <cellStyle name="Normal 2 2 3 2 2 6" xfId="14644" xr:uid="{00000000-0005-0000-0000-000035390000}"/>
    <cellStyle name="Normal 2 2 3 2 2 6 2" xfId="14645" xr:uid="{00000000-0005-0000-0000-000036390000}"/>
    <cellStyle name="Normal 2 2 3 2 2 6 2 2" xfId="14646" xr:uid="{00000000-0005-0000-0000-000037390000}"/>
    <cellStyle name="Normal 2 2 3 2 2 6 3" xfId="14647" xr:uid="{00000000-0005-0000-0000-000038390000}"/>
    <cellStyle name="Normal 2 2 3 2 2 7" xfId="14648" xr:uid="{00000000-0005-0000-0000-000039390000}"/>
    <cellStyle name="Normal 2 2 3 2 2 7 2" xfId="14649" xr:uid="{00000000-0005-0000-0000-00003A390000}"/>
    <cellStyle name="Normal 2 2 3 2 2 8" xfId="14650" xr:uid="{00000000-0005-0000-0000-00003B390000}"/>
    <cellStyle name="Normal 2 2 3 2 2 8 2" xfId="14651" xr:uid="{00000000-0005-0000-0000-00003C390000}"/>
    <cellStyle name="Normal 2 2 3 2 2 9" xfId="14652" xr:uid="{00000000-0005-0000-0000-00003D390000}"/>
    <cellStyle name="Normal 2 2 3 2 3" xfId="14653" xr:uid="{00000000-0005-0000-0000-00003E390000}"/>
    <cellStyle name="Normal 2 2 3 2 3 2" xfId="14654" xr:uid="{00000000-0005-0000-0000-00003F390000}"/>
    <cellStyle name="Normal 2 2 3 2 3 2 2" xfId="14655" xr:uid="{00000000-0005-0000-0000-000040390000}"/>
    <cellStyle name="Normal 2 2 3 2 3 2 2 2" xfId="14656" xr:uid="{00000000-0005-0000-0000-000041390000}"/>
    <cellStyle name="Normal 2 2 3 2 3 2 2 2 2" xfId="14657" xr:uid="{00000000-0005-0000-0000-000042390000}"/>
    <cellStyle name="Normal 2 2 3 2 3 2 2 3" xfId="14658" xr:uid="{00000000-0005-0000-0000-000043390000}"/>
    <cellStyle name="Normal 2 2 3 2 3 2 3" xfId="14659" xr:uid="{00000000-0005-0000-0000-000044390000}"/>
    <cellStyle name="Normal 2 2 3 2 3 2 3 2" xfId="14660" xr:uid="{00000000-0005-0000-0000-000045390000}"/>
    <cellStyle name="Normal 2 2 3 2 3 2 3 2 2" xfId="14661" xr:uid="{00000000-0005-0000-0000-000046390000}"/>
    <cellStyle name="Normal 2 2 3 2 3 2 3 3" xfId="14662" xr:uid="{00000000-0005-0000-0000-000047390000}"/>
    <cellStyle name="Normal 2 2 3 2 3 2 4" xfId="14663" xr:uid="{00000000-0005-0000-0000-000048390000}"/>
    <cellStyle name="Normal 2 2 3 2 3 2 4 2" xfId="14664" xr:uid="{00000000-0005-0000-0000-000049390000}"/>
    <cellStyle name="Normal 2 2 3 2 3 2 4 2 2" xfId="14665" xr:uid="{00000000-0005-0000-0000-00004A390000}"/>
    <cellStyle name="Normal 2 2 3 2 3 2 4 3" xfId="14666" xr:uid="{00000000-0005-0000-0000-00004B390000}"/>
    <cellStyle name="Normal 2 2 3 2 3 2 5" xfId="14667" xr:uid="{00000000-0005-0000-0000-00004C390000}"/>
    <cellStyle name="Normal 2 2 3 2 3 2 5 2" xfId="14668" xr:uid="{00000000-0005-0000-0000-00004D390000}"/>
    <cellStyle name="Normal 2 2 3 2 3 2 6" xfId="14669" xr:uid="{00000000-0005-0000-0000-00004E390000}"/>
    <cellStyle name="Normal 2 2 3 2 3 2 6 2" xfId="14670" xr:uid="{00000000-0005-0000-0000-00004F390000}"/>
    <cellStyle name="Normal 2 2 3 2 3 2 7" xfId="14671" xr:uid="{00000000-0005-0000-0000-000050390000}"/>
    <cellStyle name="Normal 2 2 3 2 3 3" xfId="14672" xr:uid="{00000000-0005-0000-0000-000051390000}"/>
    <cellStyle name="Normal 2 2 3 2 3 3 2" xfId="14673" xr:uid="{00000000-0005-0000-0000-000052390000}"/>
    <cellStyle name="Normal 2 2 3 2 3 3 2 2" xfId="14674" xr:uid="{00000000-0005-0000-0000-000053390000}"/>
    <cellStyle name="Normal 2 2 3 2 3 3 3" xfId="14675" xr:uid="{00000000-0005-0000-0000-000054390000}"/>
    <cellStyle name="Normal 2 2 3 2 3 4" xfId="14676" xr:uid="{00000000-0005-0000-0000-000055390000}"/>
    <cellStyle name="Normal 2 2 3 2 3 4 2" xfId="14677" xr:uid="{00000000-0005-0000-0000-000056390000}"/>
    <cellStyle name="Normal 2 2 3 2 3 4 2 2" xfId="14678" xr:uid="{00000000-0005-0000-0000-000057390000}"/>
    <cellStyle name="Normal 2 2 3 2 3 4 3" xfId="14679" xr:uid="{00000000-0005-0000-0000-000058390000}"/>
    <cellStyle name="Normal 2 2 3 2 3 5" xfId="14680" xr:uid="{00000000-0005-0000-0000-000059390000}"/>
    <cellStyle name="Normal 2 2 3 2 3 5 2" xfId="14681" xr:uid="{00000000-0005-0000-0000-00005A390000}"/>
    <cellStyle name="Normal 2 2 3 2 3 5 2 2" xfId="14682" xr:uid="{00000000-0005-0000-0000-00005B390000}"/>
    <cellStyle name="Normal 2 2 3 2 3 5 3" xfId="14683" xr:uid="{00000000-0005-0000-0000-00005C390000}"/>
    <cellStyle name="Normal 2 2 3 2 3 6" xfId="14684" xr:uid="{00000000-0005-0000-0000-00005D390000}"/>
    <cellStyle name="Normal 2 2 3 2 3 6 2" xfId="14685" xr:uid="{00000000-0005-0000-0000-00005E390000}"/>
    <cellStyle name="Normal 2 2 3 2 3 7" xfId="14686" xr:uid="{00000000-0005-0000-0000-00005F390000}"/>
    <cellStyle name="Normal 2 2 3 2 3 7 2" xfId="14687" xr:uid="{00000000-0005-0000-0000-000060390000}"/>
    <cellStyle name="Normal 2 2 3 2 3 8" xfId="14688" xr:uid="{00000000-0005-0000-0000-000061390000}"/>
    <cellStyle name="Normal 2 2 3 2 4" xfId="14689" xr:uid="{00000000-0005-0000-0000-000062390000}"/>
    <cellStyle name="Normal 2 2 3 2 4 2" xfId="14690" xr:uid="{00000000-0005-0000-0000-000063390000}"/>
    <cellStyle name="Normal 2 2 3 2 4 2 2" xfId="14691" xr:uid="{00000000-0005-0000-0000-000064390000}"/>
    <cellStyle name="Normal 2 2 3 2 4 2 2 2" xfId="14692" xr:uid="{00000000-0005-0000-0000-000065390000}"/>
    <cellStyle name="Normal 2 2 3 2 4 2 3" xfId="14693" xr:uid="{00000000-0005-0000-0000-000066390000}"/>
    <cellStyle name="Normal 2 2 3 2 4 3" xfId="14694" xr:uid="{00000000-0005-0000-0000-000067390000}"/>
    <cellStyle name="Normal 2 2 3 2 4 3 2" xfId="14695" xr:uid="{00000000-0005-0000-0000-000068390000}"/>
    <cellStyle name="Normal 2 2 3 2 4 3 2 2" xfId="14696" xr:uid="{00000000-0005-0000-0000-000069390000}"/>
    <cellStyle name="Normal 2 2 3 2 4 3 3" xfId="14697" xr:uid="{00000000-0005-0000-0000-00006A390000}"/>
    <cellStyle name="Normal 2 2 3 2 4 4" xfId="14698" xr:uid="{00000000-0005-0000-0000-00006B390000}"/>
    <cellStyle name="Normal 2 2 3 2 4 4 2" xfId="14699" xr:uid="{00000000-0005-0000-0000-00006C390000}"/>
    <cellStyle name="Normal 2 2 3 2 4 4 2 2" xfId="14700" xr:uid="{00000000-0005-0000-0000-00006D390000}"/>
    <cellStyle name="Normal 2 2 3 2 4 4 3" xfId="14701" xr:uid="{00000000-0005-0000-0000-00006E390000}"/>
    <cellStyle name="Normal 2 2 3 2 4 5" xfId="14702" xr:uid="{00000000-0005-0000-0000-00006F390000}"/>
    <cellStyle name="Normal 2 2 3 2 4 5 2" xfId="14703" xr:uid="{00000000-0005-0000-0000-000070390000}"/>
    <cellStyle name="Normal 2 2 3 2 4 6" xfId="14704" xr:uid="{00000000-0005-0000-0000-000071390000}"/>
    <cellStyle name="Normal 2 2 3 2 4 6 2" xfId="14705" xr:uid="{00000000-0005-0000-0000-000072390000}"/>
    <cellStyle name="Normal 2 2 3 2 4 7" xfId="14706" xr:uid="{00000000-0005-0000-0000-000073390000}"/>
    <cellStyle name="Normal 2 2 3 2 5" xfId="14707" xr:uid="{00000000-0005-0000-0000-000074390000}"/>
    <cellStyle name="Normal 2 2 3 2 5 2" xfId="14708" xr:uid="{00000000-0005-0000-0000-000075390000}"/>
    <cellStyle name="Normal 2 2 3 2 5 2 2" xfId="14709" xr:uid="{00000000-0005-0000-0000-000076390000}"/>
    <cellStyle name="Normal 2 2 3 2 5 2 2 2" xfId="14710" xr:uid="{00000000-0005-0000-0000-000077390000}"/>
    <cellStyle name="Normal 2 2 3 2 5 2 3" xfId="14711" xr:uid="{00000000-0005-0000-0000-000078390000}"/>
    <cellStyle name="Normal 2 2 3 2 5 3" xfId="14712" xr:uid="{00000000-0005-0000-0000-000079390000}"/>
    <cellStyle name="Normal 2 2 3 2 5 3 2" xfId="14713" xr:uid="{00000000-0005-0000-0000-00007A390000}"/>
    <cellStyle name="Normal 2 2 3 2 5 3 2 2" xfId="14714" xr:uid="{00000000-0005-0000-0000-00007B390000}"/>
    <cellStyle name="Normal 2 2 3 2 5 3 3" xfId="14715" xr:uid="{00000000-0005-0000-0000-00007C390000}"/>
    <cellStyle name="Normal 2 2 3 2 5 4" xfId="14716" xr:uid="{00000000-0005-0000-0000-00007D390000}"/>
    <cellStyle name="Normal 2 2 3 2 5 4 2" xfId="14717" xr:uid="{00000000-0005-0000-0000-00007E390000}"/>
    <cellStyle name="Normal 2 2 3 2 5 4 2 2" xfId="14718" xr:uid="{00000000-0005-0000-0000-00007F390000}"/>
    <cellStyle name="Normal 2 2 3 2 5 4 3" xfId="14719" xr:uid="{00000000-0005-0000-0000-000080390000}"/>
    <cellStyle name="Normal 2 2 3 2 5 5" xfId="14720" xr:uid="{00000000-0005-0000-0000-000081390000}"/>
    <cellStyle name="Normal 2 2 3 2 5 5 2" xfId="14721" xr:uid="{00000000-0005-0000-0000-000082390000}"/>
    <cellStyle name="Normal 2 2 3 2 5 6" xfId="14722" xr:uid="{00000000-0005-0000-0000-000083390000}"/>
    <cellStyle name="Normal 2 2 3 2 5 6 2" xfId="14723" xr:uid="{00000000-0005-0000-0000-000084390000}"/>
    <cellStyle name="Normal 2 2 3 2 5 7" xfId="14724" xr:uid="{00000000-0005-0000-0000-000085390000}"/>
    <cellStyle name="Normal 2 2 3 2 6" xfId="14725" xr:uid="{00000000-0005-0000-0000-000086390000}"/>
    <cellStyle name="Normal 2 2 3 2 6 2" xfId="14726" xr:uid="{00000000-0005-0000-0000-000087390000}"/>
    <cellStyle name="Normal 2 2 3 2 6 2 2" xfId="14727" xr:uid="{00000000-0005-0000-0000-000088390000}"/>
    <cellStyle name="Normal 2 2 3 2 6 3" xfId="14728" xr:uid="{00000000-0005-0000-0000-000089390000}"/>
    <cellStyle name="Normal 2 2 3 2 7" xfId="14729" xr:uid="{00000000-0005-0000-0000-00008A390000}"/>
    <cellStyle name="Normal 2 2 3 2 7 2" xfId="14730" xr:uid="{00000000-0005-0000-0000-00008B390000}"/>
    <cellStyle name="Normal 2 2 3 2 7 2 2" xfId="14731" xr:uid="{00000000-0005-0000-0000-00008C390000}"/>
    <cellStyle name="Normal 2 2 3 2 7 3" xfId="14732" xr:uid="{00000000-0005-0000-0000-00008D390000}"/>
    <cellStyle name="Normal 2 2 3 2 8" xfId="14733" xr:uid="{00000000-0005-0000-0000-00008E390000}"/>
    <cellStyle name="Normal 2 2 3 2 8 2" xfId="14734" xr:uid="{00000000-0005-0000-0000-00008F390000}"/>
    <cellStyle name="Normal 2 2 3 2 8 2 2" xfId="14735" xr:uid="{00000000-0005-0000-0000-000090390000}"/>
    <cellStyle name="Normal 2 2 3 2 8 3" xfId="14736" xr:uid="{00000000-0005-0000-0000-000091390000}"/>
    <cellStyle name="Normal 2 2 3 2 9" xfId="14737" xr:uid="{00000000-0005-0000-0000-000092390000}"/>
    <cellStyle name="Normal 2 2 3 2 9 2" xfId="14738" xr:uid="{00000000-0005-0000-0000-000093390000}"/>
    <cellStyle name="Normal 2 2 3 3" xfId="14739" xr:uid="{00000000-0005-0000-0000-000094390000}"/>
    <cellStyle name="Normal 2 2 3 3 10" xfId="14740" xr:uid="{00000000-0005-0000-0000-000095390000}"/>
    <cellStyle name="Normal 2 2 3 3 10 2" xfId="14741" xr:uid="{00000000-0005-0000-0000-000096390000}"/>
    <cellStyle name="Normal 2 2 3 3 11" xfId="14742" xr:uid="{00000000-0005-0000-0000-000097390000}"/>
    <cellStyle name="Normal 2 2 3 3 2" xfId="14743" xr:uid="{00000000-0005-0000-0000-000098390000}"/>
    <cellStyle name="Normal 2 2 3 3 2 2" xfId="14744" xr:uid="{00000000-0005-0000-0000-000099390000}"/>
    <cellStyle name="Normal 2 2 3 3 2 2 2" xfId="14745" xr:uid="{00000000-0005-0000-0000-00009A390000}"/>
    <cellStyle name="Normal 2 2 3 3 2 2 2 2" xfId="14746" xr:uid="{00000000-0005-0000-0000-00009B390000}"/>
    <cellStyle name="Normal 2 2 3 3 2 2 2 2 2" xfId="14747" xr:uid="{00000000-0005-0000-0000-00009C390000}"/>
    <cellStyle name="Normal 2 2 3 3 2 2 2 3" xfId="14748" xr:uid="{00000000-0005-0000-0000-00009D390000}"/>
    <cellStyle name="Normal 2 2 3 3 2 2 3" xfId="14749" xr:uid="{00000000-0005-0000-0000-00009E390000}"/>
    <cellStyle name="Normal 2 2 3 3 2 2 3 2" xfId="14750" xr:uid="{00000000-0005-0000-0000-00009F390000}"/>
    <cellStyle name="Normal 2 2 3 3 2 2 3 2 2" xfId="14751" xr:uid="{00000000-0005-0000-0000-0000A0390000}"/>
    <cellStyle name="Normal 2 2 3 3 2 2 3 3" xfId="14752" xr:uid="{00000000-0005-0000-0000-0000A1390000}"/>
    <cellStyle name="Normal 2 2 3 3 2 2 4" xfId="14753" xr:uid="{00000000-0005-0000-0000-0000A2390000}"/>
    <cellStyle name="Normal 2 2 3 3 2 2 4 2" xfId="14754" xr:uid="{00000000-0005-0000-0000-0000A3390000}"/>
    <cellStyle name="Normal 2 2 3 3 2 2 4 2 2" xfId="14755" xr:uid="{00000000-0005-0000-0000-0000A4390000}"/>
    <cellStyle name="Normal 2 2 3 3 2 2 4 3" xfId="14756" xr:uid="{00000000-0005-0000-0000-0000A5390000}"/>
    <cellStyle name="Normal 2 2 3 3 2 2 5" xfId="14757" xr:uid="{00000000-0005-0000-0000-0000A6390000}"/>
    <cellStyle name="Normal 2 2 3 3 2 2 5 2" xfId="14758" xr:uid="{00000000-0005-0000-0000-0000A7390000}"/>
    <cellStyle name="Normal 2 2 3 3 2 2 6" xfId="14759" xr:uid="{00000000-0005-0000-0000-0000A8390000}"/>
    <cellStyle name="Normal 2 2 3 3 2 2 6 2" xfId="14760" xr:uid="{00000000-0005-0000-0000-0000A9390000}"/>
    <cellStyle name="Normal 2 2 3 3 2 2 7" xfId="14761" xr:uid="{00000000-0005-0000-0000-0000AA390000}"/>
    <cellStyle name="Normal 2 2 3 3 2 3" xfId="14762" xr:uid="{00000000-0005-0000-0000-0000AB390000}"/>
    <cellStyle name="Normal 2 2 3 3 2 3 2" xfId="14763" xr:uid="{00000000-0005-0000-0000-0000AC390000}"/>
    <cellStyle name="Normal 2 2 3 3 2 3 2 2" xfId="14764" xr:uid="{00000000-0005-0000-0000-0000AD390000}"/>
    <cellStyle name="Normal 2 2 3 3 2 3 2 2 2" xfId="14765" xr:uid="{00000000-0005-0000-0000-0000AE390000}"/>
    <cellStyle name="Normal 2 2 3 3 2 3 2 3" xfId="14766" xr:uid="{00000000-0005-0000-0000-0000AF390000}"/>
    <cellStyle name="Normal 2 2 3 3 2 3 3" xfId="14767" xr:uid="{00000000-0005-0000-0000-0000B0390000}"/>
    <cellStyle name="Normal 2 2 3 3 2 3 3 2" xfId="14768" xr:uid="{00000000-0005-0000-0000-0000B1390000}"/>
    <cellStyle name="Normal 2 2 3 3 2 3 3 2 2" xfId="14769" xr:uid="{00000000-0005-0000-0000-0000B2390000}"/>
    <cellStyle name="Normal 2 2 3 3 2 3 3 3" xfId="14770" xr:uid="{00000000-0005-0000-0000-0000B3390000}"/>
    <cellStyle name="Normal 2 2 3 3 2 3 4" xfId="14771" xr:uid="{00000000-0005-0000-0000-0000B4390000}"/>
    <cellStyle name="Normal 2 2 3 3 2 3 4 2" xfId="14772" xr:uid="{00000000-0005-0000-0000-0000B5390000}"/>
    <cellStyle name="Normal 2 2 3 3 2 3 4 2 2" xfId="14773" xr:uid="{00000000-0005-0000-0000-0000B6390000}"/>
    <cellStyle name="Normal 2 2 3 3 2 3 4 3" xfId="14774" xr:uid="{00000000-0005-0000-0000-0000B7390000}"/>
    <cellStyle name="Normal 2 2 3 3 2 3 5" xfId="14775" xr:uid="{00000000-0005-0000-0000-0000B8390000}"/>
    <cellStyle name="Normal 2 2 3 3 2 3 5 2" xfId="14776" xr:uid="{00000000-0005-0000-0000-0000B9390000}"/>
    <cellStyle name="Normal 2 2 3 3 2 3 6" xfId="14777" xr:uid="{00000000-0005-0000-0000-0000BA390000}"/>
    <cellStyle name="Normal 2 2 3 3 2 3 6 2" xfId="14778" xr:uid="{00000000-0005-0000-0000-0000BB390000}"/>
    <cellStyle name="Normal 2 2 3 3 2 3 7" xfId="14779" xr:uid="{00000000-0005-0000-0000-0000BC390000}"/>
    <cellStyle name="Normal 2 2 3 3 2 4" xfId="14780" xr:uid="{00000000-0005-0000-0000-0000BD390000}"/>
    <cellStyle name="Normal 2 2 3 3 2 4 2" xfId="14781" xr:uid="{00000000-0005-0000-0000-0000BE390000}"/>
    <cellStyle name="Normal 2 2 3 3 2 4 2 2" xfId="14782" xr:uid="{00000000-0005-0000-0000-0000BF390000}"/>
    <cellStyle name="Normal 2 2 3 3 2 4 3" xfId="14783" xr:uid="{00000000-0005-0000-0000-0000C0390000}"/>
    <cellStyle name="Normal 2 2 3 3 2 5" xfId="14784" xr:uid="{00000000-0005-0000-0000-0000C1390000}"/>
    <cellStyle name="Normal 2 2 3 3 2 5 2" xfId="14785" xr:uid="{00000000-0005-0000-0000-0000C2390000}"/>
    <cellStyle name="Normal 2 2 3 3 2 5 2 2" xfId="14786" xr:uid="{00000000-0005-0000-0000-0000C3390000}"/>
    <cellStyle name="Normal 2 2 3 3 2 5 3" xfId="14787" xr:uid="{00000000-0005-0000-0000-0000C4390000}"/>
    <cellStyle name="Normal 2 2 3 3 2 6" xfId="14788" xr:uid="{00000000-0005-0000-0000-0000C5390000}"/>
    <cellStyle name="Normal 2 2 3 3 2 6 2" xfId="14789" xr:uid="{00000000-0005-0000-0000-0000C6390000}"/>
    <cellStyle name="Normal 2 2 3 3 2 6 2 2" xfId="14790" xr:uid="{00000000-0005-0000-0000-0000C7390000}"/>
    <cellStyle name="Normal 2 2 3 3 2 6 3" xfId="14791" xr:uid="{00000000-0005-0000-0000-0000C8390000}"/>
    <cellStyle name="Normal 2 2 3 3 2 7" xfId="14792" xr:uid="{00000000-0005-0000-0000-0000C9390000}"/>
    <cellStyle name="Normal 2 2 3 3 2 7 2" xfId="14793" xr:uid="{00000000-0005-0000-0000-0000CA390000}"/>
    <cellStyle name="Normal 2 2 3 3 2 8" xfId="14794" xr:uid="{00000000-0005-0000-0000-0000CB390000}"/>
    <cellStyle name="Normal 2 2 3 3 2 8 2" xfId="14795" xr:uid="{00000000-0005-0000-0000-0000CC390000}"/>
    <cellStyle name="Normal 2 2 3 3 2 9" xfId="14796" xr:uid="{00000000-0005-0000-0000-0000CD390000}"/>
    <cellStyle name="Normal 2 2 3 3 3" xfId="14797" xr:uid="{00000000-0005-0000-0000-0000CE390000}"/>
    <cellStyle name="Normal 2 2 3 3 3 2" xfId="14798" xr:uid="{00000000-0005-0000-0000-0000CF390000}"/>
    <cellStyle name="Normal 2 2 3 3 3 2 2" xfId="14799" xr:uid="{00000000-0005-0000-0000-0000D0390000}"/>
    <cellStyle name="Normal 2 2 3 3 3 2 2 2" xfId="14800" xr:uid="{00000000-0005-0000-0000-0000D1390000}"/>
    <cellStyle name="Normal 2 2 3 3 3 2 2 2 2" xfId="14801" xr:uid="{00000000-0005-0000-0000-0000D2390000}"/>
    <cellStyle name="Normal 2 2 3 3 3 2 2 3" xfId="14802" xr:uid="{00000000-0005-0000-0000-0000D3390000}"/>
    <cellStyle name="Normal 2 2 3 3 3 2 3" xfId="14803" xr:uid="{00000000-0005-0000-0000-0000D4390000}"/>
    <cellStyle name="Normal 2 2 3 3 3 2 3 2" xfId="14804" xr:uid="{00000000-0005-0000-0000-0000D5390000}"/>
    <cellStyle name="Normal 2 2 3 3 3 2 3 2 2" xfId="14805" xr:uid="{00000000-0005-0000-0000-0000D6390000}"/>
    <cellStyle name="Normal 2 2 3 3 3 2 3 3" xfId="14806" xr:uid="{00000000-0005-0000-0000-0000D7390000}"/>
    <cellStyle name="Normal 2 2 3 3 3 2 4" xfId="14807" xr:uid="{00000000-0005-0000-0000-0000D8390000}"/>
    <cellStyle name="Normal 2 2 3 3 3 2 4 2" xfId="14808" xr:uid="{00000000-0005-0000-0000-0000D9390000}"/>
    <cellStyle name="Normal 2 2 3 3 3 2 4 2 2" xfId="14809" xr:uid="{00000000-0005-0000-0000-0000DA390000}"/>
    <cellStyle name="Normal 2 2 3 3 3 2 4 3" xfId="14810" xr:uid="{00000000-0005-0000-0000-0000DB390000}"/>
    <cellStyle name="Normal 2 2 3 3 3 2 5" xfId="14811" xr:uid="{00000000-0005-0000-0000-0000DC390000}"/>
    <cellStyle name="Normal 2 2 3 3 3 2 5 2" xfId="14812" xr:uid="{00000000-0005-0000-0000-0000DD390000}"/>
    <cellStyle name="Normal 2 2 3 3 3 2 6" xfId="14813" xr:uid="{00000000-0005-0000-0000-0000DE390000}"/>
    <cellStyle name="Normal 2 2 3 3 3 2 6 2" xfId="14814" xr:uid="{00000000-0005-0000-0000-0000DF390000}"/>
    <cellStyle name="Normal 2 2 3 3 3 2 7" xfId="14815" xr:uid="{00000000-0005-0000-0000-0000E0390000}"/>
    <cellStyle name="Normal 2 2 3 3 3 3" xfId="14816" xr:uid="{00000000-0005-0000-0000-0000E1390000}"/>
    <cellStyle name="Normal 2 2 3 3 3 3 2" xfId="14817" xr:uid="{00000000-0005-0000-0000-0000E2390000}"/>
    <cellStyle name="Normal 2 2 3 3 3 3 2 2" xfId="14818" xr:uid="{00000000-0005-0000-0000-0000E3390000}"/>
    <cellStyle name="Normal 2 2 3 3 3 3 3" xfId="14819" xr:uid="{00000000-0005-0000-0000-0000E4390000}"/>
    <cellStyle name="Normal 2 2 3 3 3 4" xfId="14820" xr:uid="{00000000-0005-0000-0000-0000E5390000}"/>
    <cellStyle name="Normal 2 2 3 3 3 4 2" xfId="14821" xr:uid="{00000000-0005-0000-0000-0000E6390000}"/>
    <cellStyle name="Normal 2 2 3 3 3 4 2 2" xfId="14822" xr:uid="{00000000-0005-0000-0000-0000E7390000}"/>
    <cellStyle name="Normal 2 2 3 3 3 4 3" xfId="14823" xr:uid="{00000000-0005-0000-0000-0000E8390000}"/>
    <cellStyle name="Normal 2 2 3 3 3 5" xfId="14824" xr:uid="{00000000-0005-0000-0000-0000E9390000}"/>
    <cellStyle name="Normal 2 2 3 3 3 5 2" xfId="14825" xr:uid="{00000000-0005-0000-0000-0000EA390000}"/>
    <cellStyle name="Normal 2 2 3 3 3 5 2 2" xfId="14826" xr:uid="{00000000-0005-0000-0000-0000EB390000}"/>
    <cellStyle name="Normal 2 2 3 3 3 5 3" xfId="14827" xr:uid="{00000000-0005-0000-0000-0000EC390000}"/>
    <cellStyle name="Normal 2 2 3 3 3 6" xfId="14828" xr:uid="{00000000-0005-0000-0000-0000ED390000}"/>
    <cellStyle name="Normal 2 2 3 3 3 6 2" xfId="14829" xr:uid="{00000000-0005-0000-0000-0000EE390000}"/>
    <cellStyle name="Normal 2 2 3 3 3 7" xfId="14830" xr:uid="{00000000-0005-0000-0000-0000EF390000}"/>
    <cellStyle name="Normal 2 2 3 3 3 7 2" xfId="14831" xr:uid="{00000000-0005-0000-0000-0000F0390000}"/>
    <cellStyle name="Normal 2 2 3 3 3 8" xfId="14832" xr:uid="{00000000-0005-0000-0000-0000F1390000}"/>
    <cellStyle name="Normal 2 2 3 3 4" xfId="14833" xr:uid="{00000000-0005-0000-0000-0000F2390000}"/>
    <cellStyle name="Normal 2 2 3 3 4 2" xfId="14834" xr:uid="{00000000-0005-0000-0000-0000F3390000}"/>
    <cellStyle name="Normal 2 2 3 3 4 2 2" xfId="14835" xr:uid="{00000000-0005-0000-0000-0000F4390000}"/>
    <cellStyle name="Normal 2 2 3 3 4 2 2 2" xfId="14836" xr:uid="{00000000-0005-0000-0000-0000F5390000}"/>
    <cellStyle name="Normal 2 2 3 3 4 2 3" xfId="14837" xr:uid="{00000000-0005-0000-0000-0000F6390000}"/>
    <cellStyle name="Normal 2 2 3 3 4 3" xfId="14838" xr:uid="{00000000-0005-0000-0000-0000F7390000}"/>
    <cellStyle name="Normal 2 2 3 3 4 3 2" xfId="14839" xr:uid="{00000000-0005-0000-0000-0000F8390000}"/>
    <cellStyle name="Normal 2 2 3 3 4 3 2 2" xfId="14840" xr:uid="{00000000-0005-0000-0000-0000F9390000}"/>
    <cellStyle name="Normal 2 2 3 3 4 3 3" xfId="14841" xr:uid="{00000000-0005-0000-0000-0000FA390000}"/>
    <cellStyle name="Normal 2 2 3 3 4 4" xfId="14842" xr:uid="{00000000-0005-0000-0000-0000FB390000}"/>
    <cellStyle name="Normal 2 2 3 3 4 4 2" xfId="14843" xr:uid="{00000000-0005-0000-0000-0000FC390000}"/>
    <cellStyle name="Normal 2 2 3 3 4 4 2 2" xfId="14844" xr:uid="{00000000-0005-0000-0000-0000FD390000}"/>
    <cellStyle name="Normal 2 2 3 3 4 4 3" xfId="14845" xr:uid="{00000000-0005-0000-0000-0000FE390000}"/>
    <cellStyle name="Normal 2 2 3 3 4 5" xfId="14846" xr:uid="{00000000-0005-0000-0000-0000FF390000}"/>
    <cellStyle name="Normal 2 2 3 3 4 5 2" xfId="14847" xr:uid="{00000000-0005-0000-0000-0000003A0000}"/>
    <cellStyle name="Normal 2 2 3 3 4 6" xfId="14848" xr:uid="{00000000-0005-0000-0000-0000013A0000}"/>
    <cellStyle name="Normal 2 2 3 3 4 6 2" xfId="14849" xr:uid="{00000000-0005-0000-0000-0000023A0000}"/>
    <cellStyle name="Normal 2 2 3 3 4 7" xfId="14850" xr:uid="{00000000-0005-0000-0000-0000033A0000}"/>
    <cellStyle name="Normal 2 2 3 3 5" xfId="14851" xr:uid="{00000000-0005-0000-0000-0000043A0000}"/>
    <cellStyle name="Normal 2 2 3 3 5 2" xfId="14852" xr:uid="{00000000-0005-0000-0000-0000053A0000}"/>
    <cellStyle name="Normal 2 2 3 3 5 2 2" xfId="14853" xr:uid="{00000000-0005-0000-0000-0000063A0000}"/>
    <cellStyle name="Normal 2 2 3 3 5 2 2 2" xfId="14854" xr:uid="{00000000-0005-0000-0000-0000073A0000}"/>
    <cellStyle name="Normal 2 2 3 3 5 2 3" xfId="14855" xr:uid="{00000000-0005-0000-0000-0000083A0000}"/>
    <cellStyle name="Normal 2 2 3 3 5 3" xfId="14856" xr:uid="{00000000-0005-0000-0000-0000093A0000}"/>
    <cellStyle name="Normal 2 2 3 3 5 3 2" xfId="14857" xr:uid="{00000000-0005-0000-0000-00000A3A0000}"/>
    <cellStyle name="Normal 2 2 3 3 5 3 2 2" xfId="14858" xr:uid="{00000000-0005-0000-0000-00000B3A0000}"/>
    <cellStyle name="Normal 2 2 3 3 5 3 3" xfId="14859" xr:uid="{00000000-0005-0000-0000-00000C3A0000}"/>
    <cellStyle name="Normal 2 2 3 3 5 4" xfId="14860" xr:uid="{00000000-0005-0000-0000-00000D3A0000}"/>
    <cellStyle name="Normal 2 2 3 3 5 4 2" xfId="14861" xr:uid="{00000000-0005-0000-0000-00000E3A0000}"/>
    <cellStyle name="Normal 2 2 3 3 5 4 2 2" xfId="14862" xr:uid="{00000000-0005-0000-0000-00000F3A0000}"/>
    <cellStyle name="Normal 2 2 3 3 5 4 3" xfId="14863" xr:uid="{00000000-0005-0000-0000-0000103A0000}"/>
    <cellStyle name="Normal 2 2 3 3 5 5" xfId="14864" xr:uid="{00000000-0005-0000-0000-0000113A0000}"/>
    <cellStyle name="Normal 2 2 3 3 5 5 2" xfId="14865" xr:uid="{00000000-0005-0000-0000-0000123A0000}"/>
    <cellStyle name="Normal 2 2 3 3 5 6" xfId="14866" xr:uid="{00000000-0005-0000-0000-0000133A0000}"/>
    <cellStyle name="Normal 2 2 3 3 5 6 2" xfId="14867" xr:uid="{00000000-0005-0000-0000-0000143A0000}"/>
    <cellStyle name="Normal 2 2 3 3 5 7" xfId="14868" xr:uid="{00000000-0005-0000-0000-0000153A0000}"/>
    <cellStyle name="Normal 2 2 3 3 6" xfId="14869" xr:uid="{00000000-0005-0000-0000-0000163A0000}"/>
    <cellStyle name="Normal 2 2 3 3 6 2" xfId="14870" xr:uid="{00000000-0005-0000-0000-0000173A0000}"/>
    <cellStyle name="Normal 2 2 3 3 6 2 2" xfId="14871" xr:uid="{00000000-0005-0000-0000-0000183A0000}"/>
    <cellStyle name="Normal 2 2 3 3 6 3" xfId="14872" xr:uid="{00000000-0005-0000-0000-0000193A0000}"/>
    <cellStyle name="Normal 2 2 3 3 7" xfId="14873" xr:uid="{00000000-0005-0000-0000-00001A3A0000}"/>
    <cellStyle name="Normal 2 2 3 3 7 2" xfId="14874" xr:uid="{00000000-0005-0000-0000-00001B3A0000}"/>
    <cellStyle name="Normal 2 2 3 3 7 2 2" xfId="14875" xr:uid="{00000000-0005-0000-0000-00001C3A0000}"/>
    <cellStyle name="Normal 2 2 3 3 7 3" xfId="14876" xr:uid="{00000000-0005-0000-0000-00001D3A0000}"/>
    <cellStyle name="Normal 2 2 3 3 8" xfId="14877" xr:uid="{00000000-0005-0000-0000-00001E3A0000}"/>
    <cellStyle name="Normal 2 2 3 3 8 2" xfId="14878" xr:uid="{00000000-0005-0000-0000-00001F3A0000}"/>
    <cellStyle name="Normal 2 2 3 3 8 2 2" xfId="14879" xr:uid="{00000000-0005-0000-0000-0000203A0000}"/>
    <cellStyle name="Normal 2 2 3 3 8 3" xfId="14880" xr:uid="{00000000-0005-0000-0000-0000213A0000}"/>
    <cellStyle name="Normal 2 2 3 3 9" xfId="14881" xr:uid="{00000000-0005-0000-0000-0000223A0000}"/>
    <cellStyle name="Normal 2 2 3 3 9 2" xfId="14882" xr:uid="{00000000-0005-0000-0000-0000233A0000}"/>
    <cellStyle name="Normal 2 2 3 4" xfId="14883" xr:uid="{00000000-0005-0000-0000-0000243A0000}"/>
    <cellStyle name="Normal 2 2 3 4 2" xfId="14884" xr:uid="{00000000-0005-0000-0000-0000253A0000}"/>
    <cellStyle name="Normal 2 2 3 4 2 2" xfId="14885" xr:uid="{00000000-0005-0000-0000-0000263A0000}"/>
    <cellStyle name="Normal 2 2 3 4 2 2 2" xfId="14886" xr:uid="{00000000-0005-0000-0000-0000273A0000}"/>
    <cellStyle name="Normal 2 2 3 4 2 2 2 2" xfId="14887" xr:uid="{00000000-0005-0000-0000-0000283A0000}"/>
    <cellStyle name="Normal 2 2 3 4 2 2 3" xfId="14888" xr:uid="{00000000-0005-0000-0000-0000293A0000}"/>
    <cellStyle name="Normal 2 2 3 4 2 3" xfId="14889" xr:uid="{00000000-0005-0000-0000-00002A3A0000}"/>
    <cellStyle name="Normal 2 2 3 4 2 3 2" xfId="14890" xr:uid="{00000000-0005-0000-0000-00002B3A0000}"/>
    <cellStyle name="Normal 2 2 3 4 2 3 2 2" xfId="14891" xr:uid="{00000000-0005-0000-0000-00002C3A0000}"/>
    <cellStyle name="Normal 2 2 3 4 2 3 3" xfId="14892" xr:uid="{00000000-0005-0000-0000-00002D3A0000}"/>
    <cellStyle name="Normal 2 2 3 4 2 4" xfId="14893" xr:uid="{00000000-0005-0000-0000-00002E3A0000}"/>
    <cellStyle name="Normal 2 2 3 4 2 4 2" xfId="14894" xr:uid="{00000000-0005-0000-0000-00002F3A0000}"/>
    <cellStyle name="Normal 2 2 3 4 2 4 2 2" xfId="14895" xr:uid="{00000000-0005-0000-0000-0000303A0000}"/>
    <cellStyle name="Normal 2 2 3 4 2 4 3" xfId="14896" xr:uid="{00000000-0005-0000-0000-0000313A0000}"/>
    <cellStyle name="Normal 2 2 3 4 2 5" xfId="14897" xr:uid="{00000000-0005-0000-0000-0000323A0000}"/>
    <cellStyle name="Normal 2 2 3 4 2 5 2" xfId="14898" xr:uid="{00000000-0005-0000-0000-0000333A0000}"/>
    <cellStyle name="Normal 2 2 3 4 2 6" xfId="14899" xr:uid="{00000000-0005-0000-0000-0000343A0000}"/>
    <cellStyle name="Normal 2 2 3 4 2 6 2" xfId="14900" xr:uid="{00000000-0005-0000-0000-0000353A0000}"/>
    <cellStyle name="Normal 2 2 3 4 2 7" xfId="14901" xr:uid="{00000000-0005-0000-0000-0000363A0000}"/>
    <cellStyle name="Normal 2 2 3 4 3" xfId="14902" xr:uid="{00000000-0005-0000-0000-0000373A0000}"/>
    <cellStyle name="Normal 2 2 3 4 3 2" xfId="14903" xr:uid="{00000000-0005-0000-0000-0000383A0000}"/>
    <cellStyle name="Normal 2 2 3 4 3 2 2" xfId="14904" xr:uid="{00000000-0005-0000-0000-0000393A0000}"/>
    <cellStyle name="Normal 2 2 3 4 3 2 2 2" xfId="14905" xr:uid="{00000000-0005-0000-0000-00003A3A0000}"/>
    <cellStyle name="Normal 2 2 3 4 3 2 3" xfId="14906" xr:uid="{00000000-0005-0000-0000-00003B3A0000}"/>
    <cellStyle name="Normal 2 2 3 4 3 3" xfId="14907" xr:uid="{00000000-0005-0000-0000-00003C3A0000}"/>
    <cellStyle name="Normal 2 2 3 4 3 3 2" xfId="14908" xr:uid="{00000000-0005-0000-0000-00003D3A0000}"/>
    <cellStyle name="Normal 2 2 3 4 3 3 2 2" xfId="14909" xr:uid="{00000000-0005-0000-0000-00003E3A0000}"/>
    <cellStyle name="Normal 2 2 3 4 3 3 3" xfId="14910" xr:uid="{00000000-0005-0000-0000-00003F3A0000}"/>
    <cellStyle name="Normal 2 2 3 4 3 4" xfId="14911" xr:uid="{00000000-0005-0000-0000-0000403A0000}"/>
    <cellStyle name="Normal 2 2 3 4 3 4 2" xfId="14912" xr:uid="{00000000-0005-0000-0000-0000413A0000}"/>
    <cellStyle name="Normal 2 2 3 4 3 4 2 2" xfId="14913" xr:uid="{00000000-0005-0000-0000-0000423A0000}"/>
    <cellStyle name="Normal 2 2 3 4 3 4 3" xfId="14914" xr:uid="{00000000-0005-0000-0000-0000433A0000}"/>
    <cellStyle name="Normal 2 2 3 4 3 5" xfId="14915" xr:uid="{00000000-0005-0000-0000-0000443A0000}"/>
    <cellStyle name="Normal 2 2 3 4 3 5 2" xfId="14916" xr:uid="{00000000-0005-0000-0000-0000453A0000}"/>
    <cellStyle name="Normal 2 2 3 4 3 6" xfId="14917" xr:uid="{00000000-0005-0000-0000-0000463A0000}"/>
    <cellStyle name="Normal 2 2 3 4 3 6 2" xfId="14918" xr:uid="{00000000-0005-0000-0000-0000473A0000}"/>
    <cellStyle name="Normal 2 2 3 4 3 7" xfId="14919" xr:uid="{00000000-0005-0000-0000-0000483A0000}"/>
    <cellStyle name="Normal 2 2 3 4 4" xfId="14920" xr:uid="{00000000-0005-0000-0000-0000493A0000}"/>
    <cellStyle name="Normal 2 2 3 4 4 2" xfId="14921" xr:uid="{00000000-0005-0000-0000-00004A3A0000}"/>
    <cellStyle name="Normal 2 2 3 4 4 2 2" xfId="14922" xr:uid="{00000000-0005-0000-0000-00004B3A0000}"/>
    <cellStyle name="Normal 2 2 3 4 4 3" xfId="14923" xr:uid="{00000000-0005-0000-0000-00004C3A0000}"/>
    <cellStyle name="Normal 2 2 3 4 5" xfId="14924" xr:uid="{00000000-0005-0000-0000-00004D3A0000}"/>
    <cellStyle name="Normal 2 2 3 4 5 2" xfId="14925" xr:uid="{00000000-0005-0000-0000-00004E3A0000}"/>
    <cellStyle name="Normal 2 2 3 4 5 2 2" xfId="14926" xr:uid="{00000000-0005-0000-0000-00004F3A0000}"/>
    <cellStyle name="Normal 2 2 3 4 5 3" xfId="14927" xr:uid="{00000000-0005-0000-0000-0000503A0000}"/>
    <cellStyle name="Normal 2 2 3 4 6" xfId="14928" xr:uid="{00000000-0005-0000-0000-0000513A0000}"/>
    <cellStyle name="Normal 2 2 3 4 6 2" xfId="14929" xr:uid="{00000000-0005-0000-0000-0000523A0000}"/>
    <cellStyle name="Normal 2 2 3 4 6 2 2" xfId="14930" xr:uid="{00000000-0005-0000-0000-0000533A0000}"/>
    <cellStyle name="Normal 2 2 3 4 6 3" xfId="14931" xr:uid="{00000000-0005-0000-0000-0000543A0000}"/>
    <cellStyle name="Normal 2 2 3 4 7" xfId="14932" xr:uid="{00000000-0005-0000-0000-0000553A0000}"/>
    <cellStyle name="Normal 2 2 3 4 7 2" xfId="14933" xr:uid="{00000000-0005-0000-0000-0000563A0000}"/>
    <cellStyle name="Normal 2 2 3 4 8" xfId="14934" xr:uid="{00000000-0005-0000-0000-0000573A0000}"/>
    <cellStyle name="Normal 2 2 3 4 8 2" xfId="14935" xr:uid="{00000000-0005-0000-0000-0000583A0000}"/>
    <cellStyle name="Normal 2 2 3 4 9" xfId="14936" xr:uid="{00000000-0005-0000-0000-0000593A0000}"/>
    <cellStyle name="Normal 2 2 3 5" xfId="14937" xr:uid="{00000000-0005-0000-0000-00005A3A0000}"/>
    <cellStyle name="Normal 2 2 3 5 2" xfId="14938" xr:uid="{00000000-0005-0000-0000-00005B3A0000}"/>
    <cellStyle name="Normal 2 2 3 5 2 2" xfId="14939" xr:uid="{00000000-0005-0000-0000-00005C3A0000}"/>
    <cellStyle name="Normal 2 2 3 5 2 2 2" xfId="14940" xr:uid="{00000000-0005-0000-0000-00005D3A0000}"/>
    <cellStyle name="Normal 2 2 3 5 2 2 2 2" xfId="14941" xr:uid="{00000000-0005-0000-0000-00005E3A0000}"/>
    <cellStyle name="Normal 2 2 3 5 2 2 3" xfId="14942" xr:uid="{00000000-0005-0000-0000-00005F3A0000}"/>
    <cellStyle name="Normal 2 2 3 5 2 3" xfId="14943" xr:uid="{00000000-0005-0000-0000-0000603A0000}"/>
    <cellStyle name="Normal 2 2 3 5 2 3 2" xfId="14944" xr:uid="{00000000-0005-0000-0000-0000613A0000}"/>
    <cellStyle name="Normal 2 2 3 5 2 3 2 2" xfId="14945" xr:uid="{00000000-0005-0000-0000-0000623A0000}"/>
    <cellStyle name="Normal 2 2 3 5 2 3 3" xfId="14946" xr:uid="{00000000-0005-0000-0000-0000633A0000}"/>
    <cellStyle name="Normal 2 2 3 5 2 4" xfId="14947" xr:uid="{00000000-0005-0000-0000-0000643A0000}"/>
    <cellStyle name="Normal 2 2 3 5 2 4 2" xfId="14948" xr:uid="{00000000-0005-0000-0000-0000653A0000}"/>
    <cellStyle name="Normal 2 2 3 5 2 4 2 2" xfId="14949" xr:uid="{00000000-0005-0000-0000-0000663A0000}"/>
    <cellStyle name="Normal 2 2 3 5 2 4 3" xfId="14950" xr:uid="{00000000-0005-0000-0000-0000673A0000}"/>
    <cellStyle name="Normal 2 2 3 5 2 5" xfId="14951" xr:uid="{00000000-0005-0000-0000-0000683A0000}"/>
    <cellStyle name="Normal 2 2 3 5 2 5 2" xfId="14952" xr:uid="{00000000-0005-0000-0000-0000693A0000}"/>
    <cellStyle name="Normal 2 2 3 5 2 6" xfId="14953" xr:uid="{00000000-0005-0000-0000-00006A3A0000}"/>
    <cellStyle name="Normal 2 2 3 5 2 6 2" xfId="14954" xr:uid="{00000000-0005-0000-0000-00006B3A0000}"/>
    <cellStyle name="Normal 2 2 3 5 2 7" xfId="14955" xr:uid="{00000000-0005-0000-0000-00006C3A0000}"/>
    <cellStyle name="Normal 2 2 3 5 3" xfId="14956" xr:uid="{00000000-0005-0000-0000-00006D3A0000}"/>
    <cellStyle name="Normal 2 2 3 5 3 2" xfId="14957" xr:uid="{00000000-0005-0000-0000-00006E3A0000}"/>
    <cellStyle name="Normal 2 2 3 5 3 2 2" xfId="14958" xr:uid="{00000000-0005-0000-0000-00006F3A0000}"/>
    <cellStyle name="Normal 2 2 3 5 3 3" xfId="14959" xr:uid="{00000000-0005-0000-0000-0000703A0000}"/>
    <cellStyle name="Normal 2 2 3 5 4" xfId="14960" xr:uid="{00000000-0005-0000-0000-0000713A0000}"/>
    <cellStyle name="Normal 2 2 3 5 4 2" xfId="14961" xr:uid="{00000000-0005-0000-0000-0000723A0000}"/>
    <cellStyle name="Normal 2 2 3 5 4 2 2" xfId="14962" xr:uid="{00000000-0005-0000-0000-0000733A0000}"/>
    <cellStyle name="Normal 2 2 3 5 4 3" xfId="14963" xr:uid="{00000000-0005-0000-0000-0000743A0000}"/>
    <cellStyle name="Normal 2 2 3 5 5" xfId="14964" xr:uid="{00000000-0005-0000-0000-0000753A0000}"/>
    <cellStyle name="Normal 2 2 3 5 5 2" xfId="14965" xr:uid="{00000000-0005-0000-0000-0000763A0000}"/>
    <cellStyle name="Normal 2 2 3 5 5 2 2" xfId="14966" xr:uid="{00000000-0005-0000-0000-0000773A0000}"/>
    <cellStyle name="Normal 2 2 3 5 5 3" xfId="14967" xr:uid="{00000000-0005-0000-0000-0000783A0000}"/>
    <cellStyle name="Normal 2 2 3 5 6" xfId="14968" xr:uid="{00000000-0005-0000-0000-0000793A0000}"/>
    <cellStyle name="Normal 2 2 3 5 6 2" xfId="14969" xr:uid="{00000000-0005-0000-0000-00007A3A0000}"/>
    <cellStyle name="Normal 2 2 3 5 7" xfId="14970" xr:uid="{00000000-0005-0000-0000-00007B3A0000}"/>
    <cellStyle name="Normal 2 2 3 5 7 2" xfId="14971" xr:uid="{00000000-0005-0000-0000-00007C3A0000}"/>
    <cellStyle name="Normal 2 2 3 5 8" xfId="14972" xr:uid="{00000000-0005-0000-0000-00007D3A0000}"/>
    <cellStyle name="Normal 2 2 3 6" xfId="14973" xr:uid="{00000000-0005-0000-0000-00007E3A0000}"/>
    <cellStyle name="Normal 2 2 3 6 2" xfId="14974" xr:uid="{00000000-0005-0000-0000-00007F3A0000}"/>
    <cellStyle name="Normal 2 2 3 6 2 2" xfId="14975" xr:uid="{00000000-0005-0000-0000-0000803A0000}"/>
    <cellStyle name="Normal 2 2 3 6 2 2 2" xfId="14976" xr:uid="{00000000-0005-0000-0000-0000813A0000}"/>
    <cellStyle name="Normal 2 2 3 6 2 3" xfId="14977" xr:uid="{00000000-0005-0000-0000-0000823A0000}"/>
    <cellStyle name="Normal 2 2 3 6 3" xfId="14978" xr:uid="{00000000-0005-0000-0000-0000833A0000}"/>
    <cellStyle name="Normal 2 2 3 6 3 2" xfId="14979" xr:uid="{00000000-0005-0000-0000-0000843A0000}"/>
    <cellStyle name="Normal 2 2 3 6 3 2 2" xfId="14980" xr:uid="{00000000-0005-0000-0000-0000853A0000}"/>
    <cellStyle name="Normal 2 2 3 6 3 3" xfId="14981" xr:uid="{00000000-0005-0000-0000-0000863A0000}"/>
    <cellStyle name="Normal 2 2 3 6 4" xfId="14982" xr:uid="{00000000-0005-0000-0000-0000873A0000}"/>
    <cellStyle name="Normal 2 2 3 6 4 2" xfId="14983" xr:uid="{00000000-0005-0000-0000-0000883A0000}"/>
    <cellStyle name="Normal 2 2 3 6 4 2 2" xfId="14984" xr:uid="{00000000-0005-0000-0000-0000893A0000}"/>
    <cellStyle name="Normal 2 2 3 6 4 3" xfId="14985" xr:uid="{00000000-0005-0000-0000-00008A3A0000}"/>
    <cellStyle name="Normal 2 2 3 6 5" xfId="14986" xr:uid="{00000000-0005-0000-0000-00008B3A0000}"/>
    <cellStyle name="Normal 2 2 3 6 5 2" xfId="14987" xr:uid="{00000000-0005-0000-0000-00008C3A0000}"/>
    <cellStyle name="Normal 2 2 3 6 6" xfId="14988" xr:uid="{00000000-0005-0000-0000-00008D3A0000}"/>
    <cellStyle name="Normal 2 2 3 6 6 2" xfId="14989" xr:uid="{00000000-0005-0000-0000-00008E3A0000}"/>
    <cellStyle name="Normal 2 2 3 6 7" xfId="14990" xr:uid="{00000000-0005-0000-0000-00008F3A0000}"/>
    <cellStyle name="Normal 2 2 3 7" xfId="14991" xr:uid="{00000000-0005-0000-0000-0000903A0000}"/>
    <cellStyle name="Normal 2 2 3 7 2" xfId="14992" xr:uid="{00000000-0005-0000-0000-0000913A0000}"/>
    <cellStyle name="Normal 2 2 3 7 2 2" xfId="14993" xr:uid="{00000000-0005-0000-0000-0000923A0000}"/>
    <cellStyle name="Normal 2 2 3 7 2 2 2" xfId="14994" xr:uid="{00000000-0005-0000-0000-0000933A0000}"/>
    <cellStyle name="Normal 2 2 3 7 2 3" xfId="14995" xr:uid="{00000000-0005-0000-0000-0000943A0000}"/>
    <cellStyle name="Normal 2 2 3 7 3" xfId="14996" xr:uid="{00000000-0005-0000-0000-0000953A0000}"/>
    <cellStyle name="Normal 2 2 3 7 3 2" xfId="14997" xr:uid="{00000000-0005-0000-0000-0000963A0000}"/>
    <cellStyle name="Normal 2 2 3 7 3 2 2" xfId="14998" xr:uid="{00000000-0005-0000-0000-0000973A0000}"/>
    <cellStyle name="Normal 2 2 3 7 3 3" xfId="14999" xr:uid="{00000000-0005-0000-0000-0000983A0000}"/>
    <cellStyle name="Normal 2 2 3 7 4" xfId="15000" xr:uid="{00000000-0005-0000-0000-0000993A0000}"/>
    <cellStyle name="Normal 2 2 3 7 4 2" xfId="15001" xr:uid="{00000000-0005-0000-0000-00009A3A0000}"/>
    <cellStyle name="Normal 2 2 3 7 4 2 2" xfId="15002" xr:uid="{00000000-0005-0000-0000-00009B3A0000}"/>
    <cellStyle name="Normal 2 2 3 7 4 3" xfId="15003" xr:uid="{00000000-0005-0000-0000-00009C3A0000}"/>
    <cellStyle name="Normal 2 2 3 7 5" xfId="15004" xr:uid="{00000000-0005-0000-0000-00009D3A0000}"/>
    <cellStyle name="Normal 2 2 3 7 5 2" xfId="15005" xr:uid="{00000000-0005-0000-0000-00009E3A0000}"/>
    <cellStyle name="Normal 2 2 3 7 6" xfId="15006" xr:uid="{00000000-0005-0000-0000-00009F3A0000}"/>
    <cellStyle name="Normal 2 2 3 7 6 2" xfId="15007" xr:uid="{00000000-0005-0000-0000-0000A03A0000}"/>
    <cellStyle name="Normal 2 2 3 7 7" xfId="15008" xr:uid="{00000000-0005-0000-0000-0000A13A0000}"/>
    <cellStyle name="Normal 2 2 3 8" xfId="15009" xr:uid="{00000000-0005-0000-0000-0000A23A0000}"/>
    <cellStyle name="Normal 2 2 3 8 2" xfId="15010" xr:uid="{00000000-0005-0000-0000-0000A33A0000}"/>
    <cellStyle name="Normal 2 2 3 8 2 2" xfId="15011" xr:uid="{00000000-0005-0000-0000-0000A43A0000}"/>
    <cellStyle name="Normal 2 2 3 8 3" xfId="15012" xr:uid="{00000000-0005-0000-0000-0000A53A0000}"/>
    <cellStyle name="Normal 2 2 3 9" xfId="15013" xr:uid="{00000000-0005-0000-0000-0000A63A0000}"/>
    <cellStyle name="Normal 2 2 3 9 2" xfId="15014" xr:uid="{00000000-0005-0000-0000-0000A73A0000}"/>
    <cellStyle name="Normal 2 2 3 9 2 2" xfId="15015" xr:uid="{00000000-0005-0000-0000-0000A83A0000}"/>
    <cellStyle name="Normal 2 2 3 9 3" xfId="15016" xr:uid="{00000000-0005-0000-0000-0000A93A0000}"/>
    <cellStyle name="Normal 2 2 3_Confidential Information" xfId="15017" xr:uid="{00000000-0005-0000-0000-0000AA3A0000}"/>
    <cellStyle name="Normal 2 2 4" xfId="15018" xr:uid="{00000000-0005-0000-0000-0000AB3A0000}"/>
    <cellStyle name="Normal 2 2 5" xfId="15019" xr:uid="{00000000-0005-0000-0000-0000AC3A0000}"/>
    <cellStyle name="Normal 2 2 6" xfId="15020" xr:uid="{00000000-0005-0000-0000-0000AD3A0000}"/>
    <cellStyle name="Normal 2 2 7" xfId="15021" xr:uid="{00000000-0005-0000-0000-0000AE3A0000}"/>
    <cellStyle name="Normal 2 2 8" xfId="15022" xr:uid="{00000000-0005-0000-0000-0000AF3A0000}"/>
    <cellStyle name="Normal 2 2 9" xfId="15023" xr:uid="{00000000-0005-0000-0000-0000B03A0000}"/>
    <cellStyle name="Normal 2 3" xfId="15024" xr:uid="{00000000-0005-0000-0000-0000B13A0000}"/>
    <cellStyle name="Normal 2 3 10" xfId="15025" xr:uid="{00000000-0005-0000-0000-0000B23A0000}"/>
    <cellStyle name="Normal 2 3 10 2" xfId="15026" xr:uid="{00000000-0005-0000-0000-0000B33A0000}"/>
    <cellStyle name="Normal 2 3 10 2 2" xfId="15027" xr:uid="{00000000-0005-0000-0000-0000B43A0000}"/>
    <cellStyle name="Normal 2 3 10 3" xfId="15028" xr:uid="{00000000-0005-0000-0000-0000B53A0000}"/>
    <cellStyle name="Normal 2 3 11" xfId="15029" xr:uid="{00000000-0005-0000-0000-0000B63A0000}"/>
    <cellStyle name="Normal 2 3 11 2" xfId="15030" xr:uid="{00000000-0005-0000-0000-0000B73A0000}"/>
    <cellStyle name="Normal 2 3 11 2 2" xfId="15031" xr:uid="{00000000-0005-0000-0000-0000B83A0000}"/>
    <cellStyle name="Normal 2 3 11 3" xfId="15032" xr:uid="{00000000-0005-0000-0000-0000B93A0000}"/>
    <cellStyle name="Normal 2 3 12" xfId="15033" xr:uid="{00000000-0005-0000-0000-0000BA3A0000}"/>
    <cellStyle name="Normal 2 3 12 2" xfId="15034" xr:uid="{00000000-0005-0000-0000-0000BB3A0000}"/>
    <cellStyle name="Normal 2 3 12 2 2" xfId="15035" xr:uid="{00000000-0005-0000-0000-0000BC3A0000}"/>
    <cellStyle name="Normal 2 3 12 3" xfId="15036" xr:uid="{00000000-0005-0000-0000-0000BD3A0000}"/>
    <cellStyle name="Normal 2 3 13" xfId="15037" xr:uid="{00000000-0005-0000-0000-0000BE3A0000}"/>
    <cellStyle name="Normal 2 3 13 2" xfId="15038" xr:uid="{00000000-0005-0000-0000-0000BF3A0000}"/>
    <cellStyle name="Normal 2 3 13 2 2" xfId="15039" xr:uid="{00000000-0005-0000-0000-0000C03A0000}"/>
    <cellStyle name="Normal 2 3 13 3" xfId="15040" xr:uid="{00000000-0005-0000-0000-0000C13A0000}"/>
    <cellStyle name="Normal 2 3 14" xfId="15041" xr:uid="{00000000-0005-0000-0000-0000C23A0000}"/>
    <cellStyle name="Normal 2 3 14 2" xfId="15042" xr:uid="{00000000-0005-0000-0000-0000C33A0000}"/>
    <cellStyle name="Normal 2 3 15" xfId="15043" xr:uid="{00000000-0005-0000-0000-0000C43A0000}"/>
    <cellStyle name="Normal 2 3 15 2" xfId="15044" xr:uid="{00000000-0005-0000-0000-0000C53A0000}"/>
    <cellStyle name="Normal 2 3 16" xfId="15045" xr:uid="{00000000-0005-0000-0000-0000C63A0000}"/>
    <cellStyle name="Normal 2 3 17" xfId="15046" xr:uid="{00000000-0005-0000-0000-0000C73A0000}"/>
    <cellStyle name="Normal 2 3 2" xfId="15047" xr:uid="{00000000-0005-0000-0000-0000C83A0000}"/>
    <cellStyle name="Normal 2 3 2 10" xfId="15048" xr:uid="{00000000-0005-0000-0000-0000C93A0000}"/>
    <cellStyle name="Normal 2 3 2 10 2" xfId="15049" xr:uid="{00000000-0005-0000-0000-0000CA3A0000}"/>
    <cellStyle name="Normal 2 3 2 10 2 2" xfId="15050" xr:uid="{00000000-0005-0000-0000-0000CB3A0000}"/>
    <cellStyle name="Normal 2 3 2 10 3" xfId="15051" xr:uid="{00000000-0005-0000-0000-0000CC3A0000}"/>
    <cellStyle name="Normal 2 3 2 11" xfId="15052" xr:uid="{00000000-0005-0000-0000-0000CD3A0000}"/>
    <cellStyle name="Normal 2 3 2 11 2" xfId="15053" xr:uid="{00000000-0005-0000-0000-0000CE3A0000}"/>
    <cellStyle name="Normal 2 3 2 12" xfId="15054" xr:uid="{00000000-0005-0000-0000-0000CF3A0000}"/>
    <cellStyle name="Normal 2 3 2 12 2" xfId="15055" xr:uid="{00000000-0005-0000-0000-0000D03A0000}"/>
    <cellStyle name="Normal 2 3 2 13" xfId="15056" xr:uid="{00000000-0005-0000-0000-0000D13A0000}"/>
    <cellStyle name="Normal 2 3 2 2" xfId="15057" xr:uid="{00000000-0005-0000-0000-0000D23A0000}"/>
    <cellStyle name="Normal 2 3 2 2 10" xfId="15058" xr:uid="{00000000-0005-0000-0000-0000D33A0000}"/>
    <cellStyle name="Normal 2 3 2 2 10 2" xfId="15059" xr:uid="{00000000-0005-0000-0000-0000D43A0000}"/>
    <cellStyle name="Normal 2 3 2 2 11" xfId="15060" xr:uid="{00000000-0005-0000-0000-0000D53A0000}"/>
    <cellStyle name="Normal 2 3 2 2 2" xfId="15061" xr:uid="{00000000-0005-0000-0000-0000D63A0000}"/>
    <cellStyle name="Normal 2 3 2 2 2 2" xfId="15062" xr:uid="{00000000-0005-0000-0000-0000D73A0000}"/>
    <cellStyle name="Normal 2 3 2 2 2 2 2" xfId="15063" xr:uid="{00000000-0005-0000-0000-0000D83A0000}"/>
    <cellStyle name="Normal 2 3 2 2 2 2 2 2" xfId="15064" xr:uid="{00000000-0005-0000-0000-0000D93A0000}"/>
    <cellStyle name="Normal 2 3 2 2 2 2 2 2 2" xfId="15065" xr:uid="{00000000-0005-0000-0000-0000DA3A0000}"/>
    <cellStyle name="Normal 2 3 2 2 2 2 2 3" xfId="15066" xr:uid="{00000000-0005-0000-0000-0000DB3A0000}"/>
    <cellStyle name="Normal 2 3 2 2 2 2 3" xfId="15067" xr:uid="{00000000-0005-0000-0000-0000DC3A0000}"/>
    <cellStyle name="Normal 2 3 2 2 2 2 3 2" xfId="15068" xr:uid="{00000000-0005-0000-0000-0000DD3A0000}"/>
    <cellStyle name="Normal 2 3 2 2 2 2 3 2 2" xfId="15069" xr:uid="{00000000-0005-0000-0000-0000DE3A0000}"/>
    <cellStyle name="Normal 2 3 2 2 2 2 3 3" xfId="15070" xr:uid="{00000000-0005-0000-0000-0000DF3A0000}"/>
    <cellStyle name="Normal 2 3 2 2 2 2 4" xfId="15071" xr:uid="{00000000-0005-0000-0000-0000E03A0000}"/>
    <cellStyle name="Normal 2 3 2 2 2 2 4 2" xfId="15072" xr:uid="{00000000-0005-0000-0000-0000E13A0000}"/>
    <cellStyle name="Normal 2 3 2 2 2 2 4 2 2" xfId="15073" xr:uid="{00000000-0005-0000-0000-0000E23A0000}"/>
    <cellStyle name="Normal 2 3 2 2 2 2 4 3" xfId="15074" xr:uid="{00000000-0005-0000-0000-0000E33A0000}"/>
    <cellStyle name="Normal 2 3 2 2 2 2 5" xfId="15075" xr:uid="{00000000-0005-0000-0000-0000E43A0000}"/>
    <cellStyle name="Normal 2 3 2 2 2 2 5 2" xfId="15076" xr:uid="{00000000-0005-0000-0000-0000E53A0000}"/>
    <cellStyle name="Normal 2 3 2 2 2 2 6" xfId="15077" xr:uid="{00000000-0005-0000-0000-0000E63A0000}"/>
    <cellStyle name="Normal 2 3 2 2 2 2 6 2" xfId="15078" xr:uid="{00000000-0005-0000-0000-0000E73A0000}"/>
    <cellStyle name="Normal 2 3 2 2 2 2 7" xfId="15079" xr:uid="{00000000-0005-0000-0000-0000E83A0000}"/>
    <cellStyle name="Normal 2 3 2 2 2 3" xfId="15080" xr:uid="{00000000-0005-0000-0000-0000E93A0000}"/>
    <cellStyle name="Normal 2 3 2 2 2 3 2" xfId="15081" xr:uid="{00000000-0005-0000-0000-0000EA3A0000}"/>
    <cellStyle name="Normal 2 3 2 2 2 3 2 2" xfId="15082" xr:uid="{00000000-0005-0000-0000-0000EB3A0000}"/>
    <cellStyle name="Normal 2 3 2 2 2 3 2 2 2" xfId="15083" xr:uid="{00000000-0005-0000-0000-0000EC3A0000}"/>
    <cellStyle name="Normal 2 3 2 2 2 3 2 3" xfId="15084" xr:uid="{00000000-0005-0000-0000-0000ED3A0000}"/>
    <cellStyle name="Normal 2 3 2 2 2 3 3" xfId="15085" xr:uid="{00000000-0005-0000-0000-0000EE3A0000}"/>
    <cellStyle name="Normal 2 3 2 2 2 3 3 2" xfId="15086" xr:uid="{00000000-0005-0000-0000-0000EF3A0000}"/>
    <cellStyle name="Normal 2 3 2 2 2 3 3 2 2" xfId="15087" xr:uid="{00000000-0005-0000-0000-0000F03A0000}"/>
    <cellStyle name="Normal 2 3 2 2 2 3 3 3" xfId="15088" xr:uid="{00000000-0005-0000-0000-0000F13A0000}"/>
    <cellStyle name="Normal 2 3 2 2 2 3 4" xfId="15089" xr:uid="{00000000-0005-0000-0000-0000F23A0000}"/>
    <cellStyle name="Normal 2 3 2 2 2 3 4 2" xfId="15090" xr:uid="{00000000-0005-0000-0000-0000F33A0000}"/>
    <cellStyle name="Normal 2 3 2 2 2 3 4 2 2" xfId="15091" xr:uid="{00000000-0005-0000-0000-0000F43A0000}"/>
    <cellStyle name="Normal 2 3 2 2 2 3 4 3" xfId="15092" xr:uid="{00000000-0005-0000-0000-0000F53A0000}"/>
    <cellStyle name="Normal 2 3 2 2 2 3 5" xfId="15093" xr:uid="{00000000-0005-0000-0000-0000F63A0000}"/>
    <cellStyle name="Normal 2 3 2 2 2 3 5 2" xfId="15094" xr:uid="{00000000-0005-0000-0000-0000F73A0000}"/>
    <cellStyle name="Normal 2 3 2 2 2 3 6" xfId="15095" xr:uid="{00000000-0005-0000-0000-0000F83A0000}"/>
    <cellStyle name="Normal 2 3 2 2 2 3 6 2" xfId="15096" xr:uid="{00000000-0005-0000-0000-0000F93A0000}"/>
    <cellStyle name="Normal 2 3 2 2 2 3 7" xfId="15097" xr:uid="{00000000-0005-0000-0000-0000FA3A0000}"/>
    <cellStyle name="Normal 2 3 2 2 2 4" xfId="15098" xr:uid="{00000000-0005-0000-0000-0000FB3A0000}"/>
    <cellStyle name="Normal 2 3 2 2 2 4 2" xfId="15099" xr:uid="{00000000-0005-0000-0000-0000FC3A0000}"/>
    <cellStyle name="Normal 2 3 2 2 2 4 2 2" xfId="15100" xr:uid="{00000000-0005-0000-0000-0000FD3A0000}"/>
    <cellStyle name="Normal 2 3 2 2 2 4 3" xfId="15101" xr:uid="{00000000-0005-0000-0000-0000FE3A0000}"/>
    <cellStyle name="Normal 2 3 2 2 2 5" xfId="15102" xr:uid="{00000000-0005-0000-0000-0000FF3A0000}"/>
    <cellStyle name="Normal 2 3 2 2 2 5 2" xfId="15103" xr:uid="{00000000-0005-0000-0000-0000003B0000}"/>
    <cellStyle name="Normal 2 3 2 2 2 5 2 2" xfId="15104" xr:uid="{00000000-0005-0000-0000-0000013B0000}"/>
    <cellStyle name="Normal 2 3 2 2 2 5 3" xfId="15105" xr:uid="{00000000-0005-0000-0000-0000023B0000}"/>
    <cellStyle name="Normal 2 3 2 2 2 6" xfId="15106" xr:uid="{00000000-0005-0000-0000-0000033B0000}"/>
    <cellStyle name="Normal 2 3 2 2 2 6 2" xfId="15107" xr:uid="{00000000-0005-0000-0000-0000043B0000}"/>
    <cellStyle name="Normal 2 3 2 2 2 6 2 2" xfId="15108" xr:uid="{00000000-0005-0000-0000-0000053B0000}"/>
    <cellStyle name="Normal 2 3 2 2 2 6 3" xfId="15109" xr:uid="{00000000-0005-0000-0000-0000063B0000}"/>
    <cellStyle name="Normal 2 3 2 2 2 7" xfId="15110" xr:uid="{00000000-0005-0000-0000-0000073B0000}"/>
    <cellStyle name="Normal 2 3 2 2 2 7 2" xfId="15111" xr:uid="{00000000-0005-0000-0000-0000083B0000}"/>
    <cellStyle name="Normal 2 3 2 2 2 8" xfId="15112" xr:uid="{00000000-0005-0000-0000-0000093B0000}"/>
    <cellStyle name="Normal 2 3 2 2 2 8 2" xfId="15113" xr:uid="{00000000-0005-0000-0000-00000A3B0000}"/>
    <cellStyle name="Normal 2 3 2 2 2 9" xfId="15114" xr:uid="{00000000-0005-0000-0000-00000B3B0000}"/>
    <cellStyle name="Normal 2 3 2 2 3" xfId="15115" xr:uid="{00000000-0005-0000-0000-00000C3B0000}"/>
    <cellStyle name="Normal 2 3 2 2 3 2" xfId="15116" xr:uid="{00000000-0005-0000-0000-00000D3B0000}"/>
    <cellStyle name="Normal 2 3 2 2 3 2 2" xfId="15117" xr:uid="{00000000-0005-0000-0000-00000E3B0000}"/>
    <cellStyle name="Normal 2 3 2 2 3 2 2 2" xfId="15118" xr:uid="{00000000-0005-0000-0000-00000F3B0000}"/>
    <cellStyle name="Normal 2 3 2 2 3 2 2 2 2" xfId="15119" xr:uid="{00000000-0005-0000-0000-0000103B0000}"/>
    <cellStyle name="Normal 2 3 2 2 3 2 2 3" xfId="15120" xr:uid="{00000000-0005-0000-0000-0000113B0000}"/>
    <cellStyle name="Normal 2 3 2 2 3 2 3" xfId="15121" xr:uid="{00000000-0005-0000-0000-0000123B0000}"/>
    <cellStyle name="Normal 2 3 2 2 3 2 3 2" xfId="15122" xr:uid="{00000000-0005-0000-0000-0000133B0000}"/>
    <cellStyle name="Normal 2 3 2 2 3 2 3 2 2" xfId="15123" xr:uid="{00000000-0005-0000-0000-0000143B0000}"/>
    <cellStyle name="Normal 2 3 2 2 3 2 3 3" xfId="15124" xr:uid="{00000000-0005-0000-0000-0000153B0000}"/>
    <cellStyle name="Normal 2 3 2 2 3 2 4" xfId="15125" xr:uid="{00000000-0005-0000-0000-0000163B0000}"/>
    <cellStyle name="Normal 2 3 2 2 3 2 4 2" xfId="15126" xr:uid="{00000000-0005-0000-0000-0000173B0000}"/>
    <cellStyle name="Normal 2 3 2 2 3 2 4 2 2" xfId="15127" xr:uid="{00000000-0005-0000-0000-0000183B0000}"/>
    <cellStyle name="Normal 2 3 2 2 3 2 4 3" xfId="15128" xr:uid="{00000000-0005-0000-0000-0000193B0000}"/>
    <cellStyle name="Normal 2 3 2 2 3 2 5" xfId="15129" xr:uid="{00000000-0005-0000-0000-00001A3B0000}"/>
    <cellStyle name="Normal 2 3 2 2 3 2 5 2" xfId="15130" xr:uid="{00000000-0005-0000-0000-00001B3B0000}"/>
    <cellStyle name="Normal 2 3 2 2 3 2 6" xfId="15131" xr:uid="{00000000-0005-0000-0000-00001C3B0000}"/>
    <cellStyle name="Normal 2 3 2 2 3 2 6 2" xfId="15132" xr:uid="{00000000-0005-0000-0000-00001D3B0000}"/>
    <cellStyle name="Normal 2 3 2 2 3 2 7" xfId="15133" xr:uid="{00000000-0005-0000-0000-00001E3B0000}"/>
    <cellStyle name="Normal 2 3 2 2 3 3" xfId="15134" xr:uid="{00000000-0005-0000-0000-00001F3B0000}"/>
    <cellStyle name="Normal 2 3 2 2 3 3 2" xfId="15135" xr:uid="{00000000-0005-0000-0000-0000203B0000}"/>
    <cellStyle name="Normal 2 3 2 2 3 3 2 2" xfId="15136" xr:uid="{00000000-0005-0000-0000-0000213B0000}"/>
    <cellStyle name="Normal 2 3 2 2 3 3 3" xfId="15137" xr:uid="{00000000-0005-0000-0000-0000223B0000}"/>
    <cellStyle name="Normal 2 3 2 2 3 4" xfId="15138" xr:uid="{00000000-0005-0000-0000-0000233B0000}"/>
    <cellStyle name="Normal 2 3 2 2 3 4 2" xfId="15139" xr:uid="{00000000-0005-0000-0000-0000243B0000}"/>
    <cellStyle name="Normal 2 3 2 2 3 4 2 2" xfId="15140" xr:uid="{00000000-0005-0000-0000-0000253B0000}"/>
    <cellStyle name="Normal 2 3 2 2 3 4 3" xfId="15141" xr:uid="{00000000-0005-0000-0000-0000263B0000}"/>
    <cellStyle name="Normal 2 3 2 2 3 5" xfId="15142" xr:uid="{00000000-0005-0000-0000-0000273B0000}"/>
    <cellStyle name="Normal 2 3 2 2 3 5 2" xfId="15143" xr:uid="{00000000-0005-0000-0000-0000283B0000}"/>
    <cellStyle name="Normal 2 3 2 2 3 5 2 2" xfId="15144" xr:uid="{00000000-0005-0000-0000-0000293B0000}"/>
    <cellStyle name="Normal 2 3 2 2 3 5 3" xfId="15145" xr:uid="{00000000-0005-0000-0000-00002A3B0000}"/>
    <cellStyle name="Normal 2 3 2 2 3 6" xfId="15146" xr:uid="{00000000-0005-0000-0000-00002B3B0000}"/>
    <cellStyle name="Normal 2 3 2 2 3 6 2" xfId="15147" xr:uid="{00000000-0005-0000-0000-00002C3B0000}"/>
    <cellStyle name="Normal 2 3 2 2 3 7" xfId="15148" xr:uid="{00000000-0005-0000-0000-00002D3B0000}"/>
    <cellStyle name="Normal 2 3 2 2 3 7 2" xfId="15149" xr:uid="{00000000-0005-0000-0000-00002E3B0000}"/>
    <cellStyle name="Normal 2 3 2 2 3 8" xfId="15150" xr:uid="{00000000-0005-0000-0000-00002F3B0000}"/>
    <cellStyle name="Normal 2 3 2 2 4" xfId="15151" xr:uid="{00000000-0005-0000-0000-0000303B0000}"/>
    <cellStyle name="Normal 2 3 2 2 4 2" xfId="15152" xr:uid="{00000000-0005-0000-0000-0000313B0000}"/>
    <cellStyle name="Normal 2 3 2 2 4 2 2" xfId="15153" xr:uid="{00000000-0005-0000-0000-0000323B0000}"/>
    <cellStyle name="Normal 2 3 2 2 4 2 2 2" xfId="15154" xr:uid="{00000000-0005-0000-0000-0000333B0000}"/>
    <cellStyle name="Normal 2 3 2 2 4 2 3" xfId="15155" xr:uid="{00000000-0005-0000-0000-0000343B0000}"/>
    <cellStyle name="Normal 2 3 2 2 4 3" xfId="15156" xr:uid="{00000000-0005-0000-0000-0000353B0000}"/>
    <cellStyle name="Normal 2 3 2 2 4 3 2" xfId="15157" xr:uid="{00000000-0005-0000-0000-0000363B0000}"/>
    <cellStyle name="Normal 2 3 2 2 4 3 2 2" xfId="15158" xr:uid="{00000000-0005-0000-0000-0000373B0000}"/>
    <cellStyle name="Normal 2 3 2 2 4 3 3" xfId="15159" xr:uid="{00000000-0005-0000-0000-0000383B0000}"/>
    <cellStyle name="Normal 2 3 2 2 4 4" xfId="15160" xr:uid="{00000000-0005-0000-0000-0000393B0000}"/>
    <cellStyle name="Normal 2 3 2 2 4 4 2" xfId="15161" xr:uid="{00000000-0005-0000-0000-00003A3B0000}"/>
    <cellStyle name="Normal 2 3 2 2 4 4 2 2" xfId="15162" xr:uid="{00000000-0005-0000-0000-00003B3B0000}"/>
    <cellStyle name="Normal 2 3 2 2 4 4 3" xfId="15163" xr:uid="{00000000-0005-0000-0000-00003C3B0000}"/>
    <cellStyle name="Normal 2 3 2 2 4 5" xfId="15164" xr:uid="{00000000-0005-0000-0000-00003D3B0000}"/>
    <cellStyle name="Normal 2 3 2 2 4 5 2" xfId="15165" xr:uid="{00000000-0005-0000-0000-00003E3B0000}"/>
    <cellStyle name="Normal 2 3 2 2 4 6" xfId="15166" xr:uid="{00000000-0005-0000-0000-00003F3B0000}"/>
    <cellStyle name="Normal 2 3 2 2 4 6 2" xfId="15167" xr:uid="{00000000-0005-0000-0000-0000403B0000}"/>
    <cellStyle name="Normal 2 3 2 2 4 7" xfId="15168" xr:uid="{00000000-0005-0000-0000-0000413B0000}"/>
    <cellStyle name="Normal 2 3 2 2 5" xfId="15169" xr:uid="{00000000-0005-0000-0000-0000423B0000}"/>
    <cellStyle name="Normal 2 3 2 2 5 2" xfId="15170" xr:uid="{00000000-0005-0000-0000-0000433B0000}"/>
    <cellStyle name="Normal 2 3 2 2 5 2 2" xfId="15171" xr:uid="{00000000-0005-0000-0000-0000443B0000}"/>
    <cellStyle name="Normal 2 3 2 2 5 2 2 2" xfId="15172" xr:uid="{00000000-0005-0000-0000-0000453B0000}"/>
    <cellStyle name="Normal 2 3 2 2 5 2 3" xfId="15173" xr:uid="{00000000-0005-0000-0000-0000463B0000}"/>
    <cellStyle name="Normal 2 3 2 2 5 3" xfId="15174" xr:uid="{00000000-0005-0000-0000-0000473B0000}"/>
    <cellStyle name="Normal 2 3 2 2 5 3 2" xfId="15175" xr:uid="{00000000-0005-0000-0000-0000483B0000}"/>
    <cellStyle name="Normal 2 3 2 2 5 3 2 2" xfId="15176" xr:uid="{00000000-0005-0000-0000-0000493B0000}"/>
    <cellStyle name="Normal 2 3 2 2 5 3 3" xfId="15177" xr:uid="{00000000-0005-0000-0000-00004A3B0000}"/>
    <cellStyle name="Normal 2 3 2 2 5 4" xfId="15178" xr:uid="{00000000-0005-0000-0000-00004B3B0000}"/>
    <cellStyle name="Normal 2 3 2 2 5 4 2" xfId="15179" xr:uid="{00000000-0005-0000-0000-00004C3B0000}"/>
    <cellStyle name="Normal 2 3 2 2 5 4 2 2" xfId="15180" xr:uid="{00000000-0005-0000-0000-00004D3B0000}"/>
    <cellStyle name="Normal 2 3 2 2 5 4 3" xfId="15181" xr:uid="{00000000-0005-0000-0000-00004E3B0000}"/>
    <cellStyle name="Normal 2 3 2 2 5 5" xfId="15182" xr:uid="{00000000-0005-0000-0000-00004F3B0000}"/>
    <cellStyle name="Normal 2 3 2 2 5 5 2" xfId="15183" xr:uid="{00000000-0005-0000-0000-0000503B0000}"/>
    <cellStyle name="Normal 2 3 2 2 5 6" xfId="15184" xr:uid="{00000000-0005-0000-0000-0000513B0000}"/>
    <cellStyle name="Normal 2 3 2 2 5 6 2" xfId="15185" xr:uid="{00000000-0005-0000-0000-0000523B0000}"/>
    <cellStyle name="Normal 2 3 2 2 5 7" xfId="15186" xr:uid="{00000000-0005-0000-0000-0000533B0000}"/>
    <cellStyle name="Normal 2 3 2 2 6" xfId="15187" xr:uid="{00000000-0005-0000-0000-0000543B0000}"/>
    <cellStyle name="Normal 2 3 2 2 6 2" xfId="15188" xr:uid="{00000000-0005-0000-0000-0000553B0000}"/>
    <cellStyle name="Normal 2 3 2 2 6 2 2" xfId="15189" xr:uid="{00000000-0005-0000-0000-0000563B0000}"/>
    <cellStyle name="Normal 2 3 2 2 6 3" xfId="15190" xr:uid="{00000000-0005-0000-0000-0000573B0000}"/>
    <cellStyle name="Normal 2 3 2 2 7" xfId="15191" xr:uid="{00000000-0005-0000-0000-0000583B0000}"/>
    <cellStyle name="Normal 2 3 2 2 7 2" xfId="15192" xr:uid="{00000000-0005-0000-0000-0000593B0000}"/>
    <cellStyle name="Normal 2 3 2 2 7 2 2" xfId="15193" xr:uid="{00000000-0005-0000-0000-00005A3B0000}"/>
    <cellStyle name="Normal 2 3 2 2 7 3" xfId="15194" xr:uid="{00000000-0005-0000-0000-00005B3B0000}"/>
    <cellStyle name="Normal 2 3 2 2 8" xfId="15195" xr:uid="{00000000-0005-0000-0000-00005C3B0000}"/>
    <cellStyle name="Normal 2 3 2 2 8 2" xfId="15196" xr:uid="{00000000-0005-0000-0000-00005D3B0000}"/>
    <cellStyle name="Normal 2 3 2 2 8 2 2" xfId="15197" xr:uid="{00000000-0005-0000-0000-00005E3B0000}"/>
    <cellStyle name="Normal 2 3 2 2 8 3" xfId="15198" xr:uid="{00000000-0005-0000-0000-00005F3B0000}"/>
    <cellStyle name="Normal 2 3 2 2 9" xfId="15199" xr:uid="{00000000-0005-0000-0000-0000603B0000}"/>
    <cellStyle name="Normal 2 3 2 2 9 2" xfId="15200" xr:uid="{00000000-0005-0000-0000-0000613B0000}"/>
    <cellStyle name="Normal 2 3 2 3" xfId="15201" xr:uid="{00000000-0005-0000-0000-0000623B0000}"/>
    <cellStyle name="Normal 2 3 2 3 10" xfId="15202" xr:uid="{00000000-0005-0000-0000-0000633B0000}"/>
    <cellStyle name="Normal 2 3 2 3 10 2" xfId="15203" xr:uid="{00000000-0005-0000-0000-0000643B0000}"/>
    <cellStyle name="Normal 2 3 2 3 11" xfId="15204" xr:uid="{00000000-0005-0000-0000-0000653B0000}"/>
    <cellStyle name="Normal 2 3 2 3 2" xfId="15205" xr:uid="{00000000-0005-0000-0000-0000663B0000}"/>
    <cellStyle name="Normal 2 3 2 3 2 2" xfId="15206" xr:uid="{00000000-0005-0000-0000-0000673B0000}"/>
    <cellStyle name="Normal 2 3 2 3 2 2 2" xfId="15207" xr:uid="{00000000-0005-0000-0000-0000683B0000}"/>
    <cellStyle name="Normal 2 3 2 3 2 2 2 2" xfId="15208" xr:uid="{00000000-0005-0000-0000-0000693B0000}"/>
    <cellStyle name="Normal 2 3 2 3 2 2 2 2 2" xfId="15209" xr:uid="{00000000-0005-0000-0000-00006A3B0000}"/>
    <cellStyle name="Normal 2 3 2 3 2 2 2 3" xfId="15210" xr:uid="{00000000-0005-0000-0000-00006B3B0000}"/>
    <cellStyle name="Normal 2 3 2 3 2 2 3" xfId="15211" xr:uid="{00000000-0005-0000-0000-00006C3B0000}"/>
    <cellStyle name="Normal 2 3 2 3 2 2 3 2" xfId="15212" xr:uid="{00000000-0005-0000-0000-00006D3B0000}"/>
    <cellStyle name="Normal 2 3 2 3 2 2 3 2 2" xfId="15213" xr:uid="{00000000-0005-0000-0000-00006E3B0000}"/>
    <cellStyle name="Normal 2 3 2 3 2 2 3 3" xfId="15214" xr:uid="{00000000-0005-0000-0000-00006F3B0000}"/>
    <cellStyle name="Normal 2 3 2 3 2 2 4" xfId="15215" xr:uid="{00000000-0005-0000-0000-0000703B0000}"/>
    <cellStyle name="Normal 2 3 2 3 2 2 4 2" xfId="15216" xr:uid="{00000000-0005-0000-0000-0000713B0000}"/>
    <cellStyle name="Normal 2 3 2 3 2 2 4 2 2" xfId="15217" xr:uid="{00000000-0005-0000-0000-0000723B0000}"/>
    <cellStyle name="Normal 2 3 2 3 2 2 4 3" xfId="15218" xr:uid="{00000000-0005-0000-0000-0000733B0000}"/>
    <cellStyle name="Normal 2 3 2 3 2 2 5" xfId="15219" xr:uid="{00000000-0005-0000-0000-0000743B0000}"/>
    <cellStyle name="Normal 2 3 2 3 2 2 5 2" xfId="15220" xr:uid="{00000000-0005-0000-0000-0000753B0000}"/>
    <cellStyle name="Normal 2 3 2 3 2 2 6" xfId="15221" xr:uid="{00000000-0005-0000-0000-0000763B0000}"/>
    <cellStyle name="Normal 2 3 2 3 2 2 6 2" xfId="15222" xr:uid="{00000000-0005-0000-0000-0000773B0000}"/>
    <cellStyle name="Normal 2 3 2 3 2 2 7" xfId="15223" xr:uid="{00000000-0005-0000-0000-0000783B0000}"/>
    <cellStyle name="Normal 2 3 2 3 2 3" xfId="15224" xr:uid="{00000000-0005-0000-0000-0000793B0000}"/>
    <cellStyle name="Normal 2 3 2 3 2 3 2" xfId="15225" xr:uid="{00000000-0005-0000-0000-00007A3B0000}"/>
    <cellStyle name="Normal 2 3 2 3 2 3 2 2" xfId="15226" xr:uid="{00000000-0005-0000-0000-00007B3B0000}"/>
    <cellStyle name="Normal 2 3 2 3 2 3 2 2 2" xfId="15227" xr:uid="{00000000-0005-0000-0000-00007C3B0000}"/>
    <cellStyle name="Normal 2 3 2 3 2 3 2 3" xfId="15228" xr:uid="{00000000-0005-0000-0000-00007D3B0000}"/>
    <cellStyle name="Normal 2 3 2 3 2 3 3" xfId="15229" xr:uid="{00000000-0005-0000-0000-00007E3B0000}"/>
    <cellStyle name="Normal 2 3 2 3 2 3 3 2" xfId="15230" xr:uid="{00000000-0005-0000-0000-00007F3B0000}"/>
    <cellStyle name="Normal 2 3 2 3 2 3 3 2 2" xfId="15231" xr:uid="{00000000-0005-0000-0000-0000803B0000}"/>
    <cellStyle name="Normal 2 3 2 3 2 3 3 3" xfId="15232" xr:uid="{00000000-0005-0000-0000-0000813B0000}"/>
    <cellStyle name="Normal 2 3 2 3 2 3 4" xfId="15233" xr:uid="{00000000-0005-0000-0000-0000823B0000}"/>
    <cellStyle name="Normal 2 3 2 3 2 3 4 2" xfId="15234" xr:uid="{00000000-0005-0000-0000-0000833B0000}"/>
    <cellStyle name="Normal 2 3 2 3 2 3 4 2 2" xfId="15235" xr:uid="{00000000-0005-0000-0000-0000843B0000}"/>
    <cellStyle name="Normal 2 3 2 3 2 3 4 3" xfId="15236" xr:uid="{00000000-0005-0000-0000-0000853B0000}"/>
    <cellStyle name="Normal 2 3 2 3 2 3 5" xfId="15237" xr:uid="{00000000-0005-0000-0000-0000863B0000}"/>
    <cellStyle name="Normal 2 3 2 3 2 3 5 2" xfId="15238" xr:uid="{00000000-0005-0000-0000-0000873B0000}"/>
    <cellStyle name="Normal 2 3 2 3 2 3 6" xfId="15239" xr:uid="{00000000-0005-0000-0000-0000883B0000}"/>
    <cellStyle name="Normal 2 3 2 3 2 3 6 2" xfId="15240" xr:uid="{00000000-0005-0000-0000-0000893B0000}"/>
    <cellStyle name="Normal 2 3 2 3 2 3 7" xfId="15241" xr:uid="{00000000-0005-0000-0000-00008A3B0000}"/>
    <cellStyle name="Normal 2 3 2 3 2 4" xfId="15242" xr:uid="{00000000-0005-0000-0000-00008B3B0000}"/>
    <cellStyle name="Normal 2 3 2 3 2 4 2" xfId="15243" xr:uid="{00000000-0005-0000-0000-00008C3B0000}"/>
    <cellStyle name="Normal 2 3 2 3 2 4 2 2" xfId="15244" xr:uid="{00000000-0005-0000-0000-00008D3B0000}"/>
    <cellStyle name="Normal 2 3 2 3 2 4 3" xfId="15245" xr:uid="{00000000-0005-0000-0000-00008E3B0000}"/>
    <cellStyle name="Normal 2 3 2 3 2 5" xfId="15246" xr:uid="{00000000-0005-0000-0000-00008F3B0000}"/>
    <cellStyle name="Normal 2 3 2 3 2 5 2" xfId="15247" xr:uid="{00000000-0005-0000-0000-0000903B0000}"/>
    <cellStyle name="Normal 2 3 2 3 2 5 2 2" xfId="15248" xr:uid="{00000000-0005-0000-0000-0000913B0000}"/>
    <cellStyle name="Normal 2 3 2 3 2 5 3" xfId="15249" xr:uid="{00000000-0005-0000-0000-0000923B0000}"/>
    <cellStyle name="Normal 2 3 2 3 2 6" xfId="15250" xr:uid="{00000000-0005-0000-0000-0000933B0000}"/>
    <cellStyle name="Normal 2 3 2 3 2 6 2" xfId="15251" xr:uid="{00000000-0005-0000-0000-0000943B0000}"/>
    <cellStyle name="Normal 2 3 2 3 2 6 2 2" xfId="15252" xr:uid="{00000000-0005-0000-0000-0000953B0000}"/>
    <cellStyle name="Normal 2 3 2 3 2 6 3" xfId="15253" xr:uid="{00000000-0005-0000-0000-0000963B0000}"/>
    <cellStyle name="Normal 2 3 2 3 2 7" xfId="15254" xr:uid="{00000000-0005-0000-0000-0000973B0000}"/>
    <cellStyle name="Normal 2 3 2 3 2 7 2" xfId="15255" xr:uid="{00000000-0005-0000-0000-0000983B0000}"/>
    <cellStyle name="Normal 2 3 2 3 2 8" xfId="15256" xr:uid="{00000000-0005-0000-0000-0000993B0000}"/>
    <cellStyle name="Normal 2 3 2 3 2 8 2" xfId="15257" xr:uid="{00000000-0005-0000-0000-00009A3B0000}"/>
    <cellStyle name="Normal 2 3 2 3 2 9" xfId="15258" xr:uid="{00000000-0005-0000-0000-00009B3B0000}"/>
    <cellStyle name="Normal 2 3 2 3 3" xfId="15259" xr:uid="{00000000-0005-0000-0000-00009C3B0000}"/>
    <cellStyle name="Normal 2 3 2 3 3 2" xfId="15260" xr:uid="{00000000-0005-0000-0000-00009D3B0000}"/>
    <cellStyle name="Normal 2 3 2 3 3 2 2" xfId="15261" xr:uid="{00000000-0005-0000-0000-00009E3B0000}"/>
    <cellStyle name="Normal 2 3 2 3 3 2 2 2" xfId="15262" xr:uid="{00000000-0005-0000-0000-00009F3B0000}"/>
    <cellStyle name="Normal 2 3 2 3 3 2 2 2 2" xfId="15263" xr:uid="{00000000-0005-0000-0000-0000A03B0000}"/>
    <cellStyle name="Normal 2 3 2 3 3 2 2 3" xfId="15264" xr:uid="{00000000-0005-0000-0000-0000A13B0000}"/>
    <cellStyle name="Normal 2 3 2 3 3 2 3" xfId="15265" xr:uid="{00000000-0005-0000-0000-0000A23B0000}"/>
    <cellStyle name="Normal 2 3 2 3 3 2 3 2" xfId="15266" xr:uid="{00000000-0005-0000-0000-0000A33B0000}"/>
    <cellStyle name="Normal 2 3 2 3 3 2 3 2 2" xfId="15267" xr:uid="{00000000-0005-0000-0000-0000A43B0000}"/>
    <cellStyle name="Normal 2 3 2 3 3 2 3 3" xfId="15268" xr:uid="{00000000-0005-0000-0000-0000A53B0000}"/>
    <cellStyle name="Normal 2 3 2 3 3 2 4" xfId="15269" xr:uid="{00000000-0005-0000-0000-0000A63B0000}"/>
    <cellStyle name="Normal 2 3 2 3 3 2 4 2" xfId="15270" xr:uid="{00000000-0005-0000-0000-0000A73B0000}"/>
    <cellStyle name="Normal 2 3 2 3 3 2 4 2 2" xfId="15271" xr:uid="{00000000-0005-0000-0000-0000A83B0000}"/>
    <cellStyle name="Normal 2 3 2 3 3 2 4 3" xfId="15272" xr:uid="{00000000-0005-0000-0000-0000A93B0000}"/>
    <cellStyle name="Normal 2 3 2 3 3 2 5" xfId="15273" xr:uid="{00000000-0005-0000-0000-0000AA3B0000}"/>
    <cellStyle name="Normal 2 3 2 3 3 2 5 2" xfId="15274" xr:uid="{00000000-0005-0000-0000-0000AB3B0000}"/>
    <cellStyle name="Normal 2 3 2 3 3 2 6" xfId="15275" xr:uid="{00000000-0005-0000-0000-0000AC3B0000}"/>
    <cellStyle name="Normal 2 3 2 3 3 2 6 2" xfId="15276" xr:uid="{00000000-0005-0000-0000-0000AD3B0000}"/>
    <cellStyle name="Normal 2 3 2 3 3 2 7" xfId="15277" xr:uid="{00000000-0005-0000-0000-0000AE3B0000}"/>
    <cellStyle name="Normal 2 3 2 3 3 3" xfId="15278" xr:uid="{00000000-0005-0000-0000-0000AF3B0000}"/>
    <cellStyle name="Normal 2 3 2 3 3 3 2" xfId="15279" xr:uid="{00000000-0005-0000-0000-0000B03B0000}"/>
    <cellStyle name="Normal 2 3 2 3 3 3 2 2" xfId="15280" xr:uid="{00000000-0005-0000-0000-0000B13B0000}"/>
    <cellStyle name="Normal 2 3 2 3 3 3 3" xfId="15281" xr:uid="{00000000-0005-0000-0000-0000B23B0000}"/>
    <cellStyle name="Normal 2 3 2 3 3 4" xfId="15282" xr:uid="{00000000-0005-0000-0000-0000B33B0000}"/>
    <cellStyle name="Normal 2 3 2 3 3 4 2" xfId="15283" xr:uid="{00000000-0005-0000-0000-0000B43B0000}"/>
    <cellStyle name="Normal 2 3 2 3 3 4 2 2" xfId="15284" xr:uid="{00000000-0005-0000-0000-0000B53B0000}"/>
    <cellStyle name="Normal 2 3 2 3 3 4 3" xfId="15285" xr:uid="{00000000-0005-0000-0000-0000B63B0000}"/>
    <cellStyle name="Normal 2 3 2 3 3 5" xfId="15286" xr:uid="{00000000-0005-0000-0000-0000B73B0000}"/>
    <cellStyle name="Normal 2 3 2 3 3 5 2" xfId="15287" xr:uid="{00000000-0005-0000-0000-0000B83B0000}"/>
    <cellStyle name="Normal 2 3 2 3 3 5 2 2" xfId="15288" xr:uid="{00000000-0005-0000-0000-0000B93B0000}"/>
    <cellStyle name="Normal 2 3 2 3 3 5 3" xfId="15289" xr:uid="{00000000-0005-0000-0000-0000BA3B0000}"/>
    <cellStyle name="Normal 2 3 2 3 3 6" xfId="15290" xr:uid="{00000000-0005-0000-0000-0000BB3B0000}"/>
    <cellStyle name="Normal 2 3 2 3 3 6 2" xfId="15291" xr:uid="{00000000-0005-0000-0000-0000BC3B0000}"/>
    <cellStyle name="Normal 2 3 2 3 3 7" xfId="15292" xr:uid="{00000000-0005-0000-0000-0000BD3B0000}"/>
    <cellStyle name="Normal 2 3 2 3 3 7 2" xfId="15293" xr:uid="{00000000-0005-0000-0000-0000BE3B0000}"/>
    <cellStyle name="Normal 2 3 2 3 3 8" xfId="15294" xr:uid="{00000000-0005-0000-0000-0000BF3B0000}"/>
    <cellStyle name="Normal 2 3 2 3 4" xfId="15295" xr:uid="{00000000-0005-0000-0000-0000C03B0000}"/>
    <cellStyle name="Normal 2 3 2 3 4 2" xfId="15296" xr:uid="{00000000-0005-0000-0000-0000C13B0000}"/>
    <cellStyle name="Normal 2 3 2 3 4 2 2" xfId="15297" xr:uid="{00000000-0005-0000-0000-0000C23B0000}"/>
    <cellStyle name="Normal 2 3 2 3 4 2 2 2" xfId="15298" xr:uid="{00000000-0005-0000-0000-0000C33B0000}"/>
    <cellStyle name="Normal 2 3 2 3 4 2 3" xfId="15299" xr:uid="{00000000-0005-0000-0000-0000C43B0000}"/>
    <cellStyle name="Normal 2 3 2 3 4 3" xfId="15300" xr:uid="{00000000-0005-0000-0000-0000C53B0000}"/>
    <cellStyle name="Normal 2 3 2 3 4 3 2" xfId="15301" xr:uid="{00000000-0005-0000-0000-0000C63B0000}"/>
    <cellStyle name="Normal 2 3 2 3 4 3 2 2" xfId="15302" xr:uid="{00000000-0005-0000-0000-0000C73B0000}"/>
    <cellStyle name="Normal 2 3 2 3 4 3 3" xfId="15303" xr:uid="{00000000-0005-0000-0000-0000C83B0000}"/>
    <cellStyle name="Normal 2 3 2 3 4 4" xfId="15304" xr:uid="{00000000-0005-0000-0000-0000C93B0000}"/>
    <cellStyle name="Normal 2 3 2 3 4 4 2" xfId="15305" xr:uid="{00000000-0005-0000-0000-0000CA3B0000}"/>
    <cellStyle name="Normal 2 3 2 3 4 4 2 2" xfId="15306" xr:uid="{00000000-0005-0000-0000-0000CB3B0000}"/>
    <cellStyle name="Normal 2 3 2 3 4 4 3" xfId="15307" xr:uid="{00000000-0005-0000-0000-0000CC3B0000}"/>
    <cellStyle name="Normal 2 3 2 3 4 5" xfId="15308" xr:uid="{00000000-0005-0000-0000-0000CD3B0000}"/>
    <cellStyle name="Normal 2 3 2 3 4 5 2" xfId="15309" xr:uid="{00000000-0005-0000-0000-0000CE3B0000}"/>
    <cellStyle name="Normal 2 3 2 3 4 6" xfId="15310" xr:uid="{00000000-0005-0000-0000-0000CF3B0000}"/>
    <cellStyle name="Normal 2 3 2 3 4 6 2" xfId="15311" xr:uid="{00000000-0005-0000-0000-0000D03B0000}"/>
    <cellStyle name="Normal 2 3 2 3 4 7" xfId="15312" xr:uid="{00000000-0005-0000-0000-0000D13B0000}"/>
    <cellStyle name="Normal 2 3 2 3 5" xfId="15313" xr:uid="{00000000-0005-0000-0000-0000D23B0000}"/>
    <cellStyle name="Normal 2 3 2 3 5 2" xfId="15314" xr:uid="{00000000-0005-0000-0000-0000D33B0000}"/>
    <cellStyle name="Normal 2 3 2 3 5 2 2" xfId="15315" xr:uid="{00000000-0005-0000-0000-0000D43B0000}"/>
    <cellStyle name="Normal 2 3 2 3 5 2 2 2" xfId="15316" xr:uid="{00000000-0005-0000-0000-0000D53B0000}"/>
    <cellStyle name="Normal 2 3 2 3 5 2 3" xfId="15317" xr:uid="{00000000-0005-0000-0000-0000D63B0000}"/>
    <cellStyle name="Normal 2 3 2 3 5 3" xfId="15318" xr:uid="{00000000-0005-0000-0000-0000D73B0000}"/>
    <cellStyle name="Normal 2 3 2 3 5 3 2" xfId="15319" xr:uid="{00000000-0005-0000-0000-0000D83B0000}"/>
    <cellStyle name="Normal 2 3 2 3 5 3 2 2" xfId="15320" xr:uid="{00000000-0005-0000-0000-0000D93B0000}"/>
    <cellStyle name="Normal 2 3 2 3 5 3 3" xfId="15321" xr:uid="{00000000-0005-0000-0000-0000DA3B0000}"/>
    <cellStyle name="Normal 2 3 2 3 5 4" xfId="15322" xr:uid="{00000000-0005-0000-0000-0000DB3B0000}"/>
    <cellStyle name="Normal 2 3 2 3 5 4 2" xfId="15323" xr:uid="{00000000-0005-0000-0000-0000DC3B0000}"/>
    <cellStyle name="Normal 2 3 2 3 5 4 2 2" xfId="15324" xr:uid="{00000000-0005-0000-0000-0000DD3B0000}"/>
    <cellStyle name="Normal 2 3 2 3 5 4 3" xfId="15325" xr:uid="{00000000-0005-0000-0000-0000DE3B0000}"/>
    <cellStyle name="Normal 2 3 2 3 5 5" xfId="15326" xr:uid="{00000000-0005-0000-0000-0000DF3B0000}"/>
    <cellStyle name="Normal 2 3 2 3 5 5 2" xfId="15327" xr:uid="{00000000-0005-0000-0000-0000E03B0000}"/>
    <cellStyle name="Normal 2 3 2 3 5 6" xfId="15328" xr:uid="{00000000-0005-0000-0000-0000E13B0000}"/>
    <cellStyle name="Normal 2 3 2 3 5 6 2" xfId="15329" xr:uid="{00000000-0005-0000-0000-0000E23B0000}"/>
    <cellStyle name="Normal 2 3 2 3 5 7" xfId="15330" xr:uid="{00000000-0005-0000-0000-0000E33B0000}"/>
    <cellStyle name="Normal 2 3 2 3 6" xfId="15331" xr:uid="{00000000-0005-0000-0000-0000E43B0000}"/>
    <cellStyle name="Normal 2 3 2 3 6 2" xfId="15332" xr:uid="{00000000-0005-0000-0000-0000E53B0000}"/>
    <cellStyle name="Normal 2 3 2 3 6 2 2" xfId="15333" xr:uid="{00000000-0005-0000-0000-0000E63B0000}"/>
    <cellStyle name="Normal 2 3 2 3 6 3" xfId="15334" xr:uid="{00000000-0005-0000-0000-0000E73B0000}"/>
    <cellStyle name="Normal 2 3 2 3 7" xfId="15335" xr:uid="{00000000-0005-0000-0000-0000E83B0000}"/>
    <cellStyle name="Normal 2 3 2 3 7 2" xfId="15336" xr:uid="{00000000-0005-0000-0000-0000E93B0000}"/>
    <cellStyle name="Normal 2 3 2 3 7 2 2" xfId="15337" xr:uid="{00000000-0005-0000-0000-0000EA3B0000}"/>
    <cellStyle name="Normal 2 3 2 3 7 3" xfId="15338" xr:uid="{00000000-0005-0000-0000-0000EB3B0000}"/>
    <cellStyle name="Normal 2 3 2 3 8" xfId="15339" xr:uid="{00000000-0005-0000-0000-0000EC3B0000}"/>
    <cellStyle name="Normal 2 3 2 3 8 2" xfId="15340" xr:uid="{00000000-0005-0000-0000-0000ED3B0000}"/>
    <cellStyle name="Normal 2 3 2 3 8 2 2" xfId="15341" xr:uid="{00000000-0005-0000-0000-0000EE3B0000}"/>
    <cellStyle name="Normal 2 3 2 3 8 3" xfId="15342" xr:uid="{00000000-0005-0000-0000-0000EF3B0000}"/>
    <cellStyle name="Normal 2 3 2 3 9" xfId="15343" xr:uid="{00000000-0005-0000-0000-0000F03B0000}"/>
    <cellStyle name="Normal 2 3 2 3 9 2" xfId="15344" xr:uid="{00000000-0005-0000-0000-0000F13B0000}"/>
    <cellStyle name="Normal 2 3 2 4" xfId="15345" xr:uid="{00000000-0005-0000-0000-0000F23B0000}"/>
    <cellStyle name="Normal 2 3 2 4 2" xfId="15346" xr:uid="{00000000-0005-0000-0000-0000F33B0000}"/>
    <cellStyle name="Normal 2 3 2 4 2 2" xfId="15347" xr:uid="{00000000-0005-0000-0000-0000F43B0000}"/>
    <cellStyle name="Normal 2 3 2 4 2 2 2" xfId="15348" xr:uid="{00000000-0005-0000-0000-0000F53B0000}"/>
    <cellStyle name="Normal 2 3 2 4 2 2 2 2" xfId="15349" xr:uid="{00000000-0005-0000-0000-0000F63B0000}"/>
    <cellStyle name="Normal 2 3 2 4 2 2 3" xfId="15350" xr:uid="{00000000-0005-0000-0000-0000F73B0000}"/>
    <cellStyle name="Normal 2 3 2 4 2 3" xfId="15351" xr:uid="{00000000-0005-0000-0000-0000F83B0000}"/>
    <cellStyle name="Normal 2 3 2 4 2 3 2" xfId="15352" xr:uid="{00000000-0005-0000-0000-0000F93B0000}"/>
    <cellStyle name="Normal 2 3 2 4 2 3 2 2" xfId="15353" xr:uid="{00000000-0005-0000-0000-0000FA3B0000}"/>
    <cellStyle name="Normal 2 3 2 4 2 3 3" xfId="15354" xr:uid="{00000000-0005-0000-0000-0000FB3B0000}"/>
    <cellStyle name="Normal 2 3 2 4 2 4" xfId="15355" xr:uid="{00000000-0005-0000-0000-0000FC3B0000}"/>
    <cellStyle name="Normal 2 3 2 4 2 4 2" xfId="15356" xr:uid="{00000000-0005-0000-0000-0000FD3B0000}"/>
    <cellStyle name="Normal 2 3 2 4 2 4 2 2" xfId="15357" xr:uid="{00000000-0005-0000-0000-0000FE3B0000}"/>
    <cellStyle name="Normal 2 3 2 4 2 4 3" xfId="15358" xr:uid="{00000000-0005-0000-0000-0000FF3B0000}"/>
    <cellStyle name="Normal 2 3 2 4 2 5" xfId="15359" xr:uid="{00000000-0005-0000-0000-0000003C0000}"/>
    <cellStyle name="Normal 2 3 2 4 2 5 2" xfId="15360" xr:uid="{00000000-0005-0000-0000-0000013C0000}"/>
    <cellStyle name="Normal 2 3 2 4 2 6" xfId="15361" xr:uid="{00000000-0005-0000-0000-0000023C0000}"/>
    <cellStyle name="Normal 2 3 2 4 2 6 2" xfId="15362" xr:uid="{00000000-0005-0000-0000-0000033C0000}"/>
    <cellStyle name="Normal 2 3 2 4 2 7" xfId="15363" xr:uid="{00000000-0005-0000-0000-0000043C0000}"/>
    <cellStyle name="Normal 2 3 2 4 3" xfId="15364" xr:uid="{00000000-0005-0000-0000-0000053C0000}"/>
    <cellStyle name="Normal 2 3 2 4 3 2" xfId="15365" xr:uid="{00000000-0005-0000-0000-0000063C0000}"/>
    <cellStyle name="Normal 2 3 2 4 3 2 2" xfId="15366" xr:uid="{00000000-0005-0000-0000-0000073C0000}"/>
    <cellStyle name="Normal 2 3 2 4 3 2 2 2" xfId="15367" xr:uid="{00000000-0005-0000-0000-0000083C0000}"/>
    <cellStyle name="Normal 2 3 2 4 3 2 3" xfId="15368" xr:uid="{00000000-0005-0000-0000-0000093C0000}"/>
    <cellStyle name="Normal 2 3 2 4 3 3" xfId="15369" xr:uid="{00000000-0005-0000-0000-00000A3C0000}"/>
    <cellStyle name="Normal 2 3 2 4 3 3 2" xfId="15370" xr:uid="{00000000-0005-0000-0000-00000B3C0000}"/>
    <cellStyle name="Normal 2 3 2 4 3 3 2 2" xfId="15371" xr:uid="{00000000-0005-0000-0000-00000C3C0000}"/>
    <cellStyle name="Normal 2 3 2 4 3 3 3" xfId="15372" xr:uid="{00000000-0005-0000-0000-00000D3C0000}"/>
    <cellStyle name="Normal 2 3 2 4 3 4" xfId="15373" xr:uid="{00000000-0005-0000-0000-00000E3C0000}"/>
    <cellStyle name="Normal 2 3 2 4 3 4 2" xfId="15374" xr:uid="{00000000-0005-0000-0000-00000F3C0000}"/>
    <cellStyle name="Normal 2 3 2 4 3 4 2 2" xfId="15375" xr:uid="{00000000-0005-0000-0000-0000103C0000}"/>
    <cellStyle name="Normal 2 3 2 4 3 4 3" xfId="15376" xr:uid="{00000000-0005-0000-0000-0000113C0000}"/>
    <cellStyle name="Normal 2 3 2 4 3 5" xfId="15377" xr:uid="{00000000-0005-0000-0000-0000123C0000}"/>
    <cellStyle name="Normal 2 3 2 4 3 5 2" xfId="15378" xr:uid="{00000000-0005-0000-0000-0000133C0000}"/>
    <cellStyle name="Normal 2 3 2 4 3 6" xfId="15379" xr:uid="{00000000-0005-0000-0000-0000143C0000}"/>
    <cellStyle name="Normal 2 3 2 4 3 6 2" xfId="15380" xr:uid="{00000000-0005-0000-0000-0000153C0000}"/>
    <cellStyle name="Normal 2 3 2 4 3 7" xfId="15381" xr:uid="{00000000-0005-0000-0000-0000163C0000}"/>
    <cellStyle name="Normal 2 3 2 4 4" xfId="15382" xr:uid="{00000000-0005-0000-0000-0000173C0000}"/>
    <cellStyle name="Normal 2 3 2 4 4 2" xfId="15383" xr:uid="{00000000-0005-0000-0000-0000183C0000}"/>
    <cellStyle name="Normal 2 3 2 4 4 2 2" xfId="15384" xr:uid="{00000000-0005-0000-0000-0000193C0000}"/>
    <cellStyle name="Normal 2 3 2 4 4 3" xfId="15385" xr:uid="{00000000-0005-0000-0000-00001A3C0000}"/>
    <cellStyle name="Normal 2 3 2 4 5" xfId="15386" xr:uid="{00000000-0005-0000-0000-00001B3C0000}"/>
    <cellStyle name="Normal 2 3 2 4 5 2" xfId="15387" xr:uid="{00000000-0005-0000-0000-00001C3C0000}"/>
    <cellStyle name="Normal 2 3 2 4 5 2 2" xfId="15388" xr:uid="{00000000-0005-0000-0000-00001D3C0000}"/>
    <cellStyle name="Normal 2 3 2 4 5 3" xfId="15389" xr:uid="{00000000-0005-0000-0000-00001E3C0000}"/>
    <cellStyle name="Normal 2 3 2 4 6" xfId="15390" xr:uid="{00000000-0005-0000-0000-00001F3C0000}"/>
    <cellStyle name="Normal 2 3 2 4 6 2" xfId="15391" xr:uid="{00000000-0005-0000-0000-0000203C0000}"/>
    <cellStyle name="Normal 2 3 2 4 6 2 2" xfId="15392" xr:uid="{00000000-0005-0000-0000-0000213C0000}"/>
    <cellStyle name="Normal 2 3 2 4 6 3" xfId="15393" xr:uid="{00000000-0005-0000-0000-0000223C0000}"/>
    <cellStyle name="Normal 2 3 2 4 7" xfId="15394" xr:uid="{00000000-0005-0000-0000-0000233C0000}"/>
    <cellStyle name="Normal 2 3 2 4 7 2" xfId="15395" xr:uid="{00000000-0005-0000-0000-0000243C0000}"/>
    <cellStyle name="Normal 2 3 2 4 8" xfId="15396" xr:uid="{00000000-0005-0000-0000-0000253C0000}"/>
    <cellStyle name="Normal 2 3 2 4 8 2" xfId="15397" xr:uid="{00000000-0005-0000-0000-0000263C0000}"/>
    <cellStyle name="Normal 2 3 2 4 9" xfId="15398" xr:uid="{00000000-0005-0000-0000-0000273C0000}"/>
    <cellStyle name="Normal 2 3 2 5" xfId="15399" xr:uid="{00000000-0005-0000-0000-0000283C0000}"/>
    <cellStyle name="Normal 2 3 2 5 2" xfId="15400" xr:uid="{00000000-0005-0000-0000-0000293C0000}"/>
    <cellStyle name="Normal 2 3 2 5 2 2" xfId="15401" xr:uid="{00000000-0005-0000-0000-00002A3C0000}"/>
    <cellStyle name="Normal 2 3 2 5 2 2 2" xfId="15402" xr:uid="{00000000-0005-0000-0000-00002B3C0000}"/>
    <cellStyle name="Normal 2 3 2 5 2 2 2 2" xfId="15403" xr:uid="{00000000-0005-0000-0000-00002C3C0000}"/>
    <cellStyle name="Normal 2 3 2 5 2 2 3" xfId="15404" xr:uid="{00000000-0005-0000-0000-00002D3C0000}"/>
    <cellStyle name="Normal 2 3 2 5 2 3" xfId="15405" xr:uid="{00000000-0005-0000-0000-00002E3C0000}"/>
    <cellStyle name="Normal 2 3 2 5 2 3 2" xfId="15406" xr:uid="{00000000-0005-0000-0000-00002F3C0000}"/>
    <cellStyle name="Normal 2 3 2 5 2 3 2 2" xfId="15407" xr:uid="{00000000-0005-0000-0000-0000303C0000}"/>
    <cellStyle name="Normal 2 3 2 5 2 3 3" xfId="15408" xr:uid="{00000000-0005-0000-0000-0000313C0000}"/>
    <cellStyle name="Normal 2 3 2 5 2 4" xfId="15409" xr:uid="{00000000-0005-0000-0000-0000323C0000}"/>
    <cellStyle name="Normal 2 3 2 5 2 4 2" xfId="15410" xr:uid="{00000000-0005-0000-0000-0000333C0000}"/>
    <cellStyle name="Normal 2 3 2 5 2 4 2 2" xfId="15411" xr:uid="{00000000-0005-0000-0000-0000343C0000}"/>
    <cellStyle name="Normal 2 3 2 5 2 4 3" xfId="15412" xr:uid="{00000000-0005-0000-0000-0000353C0000}"/>
    <cellStyle name="Normal 2 3 2 5 2 5" xfId="15413" xr:uid="{00000000-0005-0000-0000-0000363C0000}"/>
    <cellStyle name="Normal 2 3 2 5 2 5 2" xfId="15414" xr:uid="{00000000-0005-0000-0000-0000373C0000}"/>
    <cellStyle name="Normal 2 3 2 5 2 6" xfId="15415" xr:uid="{00000000-0005-0000-0000-0000383C0000}"/>
    <cellStyle name="Normal 2 3 2 5 2 6 2" xfId="15416" xr:uid="{00000000-0005-0000-0000-0000393C0000}"/>
    <cellStyle name="Normal 2 3 2 5 2 7" xfId="15417" xr:uid="{00000000-0005-0000-0000-00003A3C0000}"/>
    <cellStyle name="Normal 2 3 2 5 3" xfId="15418" xr:uid="{00000000-0005-0000-0000-00003B3C0000}"/>
    <cellStyle name="Normal 2 3 2 5 3 2" xfId="15419" xr:uid="{00000000-0005-0000-0000-00003C3C0000}"/>
    <cellStyle name="Normal 2 3 2 5 3 2 2" xfId="15420" xr:uid="{00000000-0005-0000-0000-00003D3C0000}"/>
    <cellStyle name="Normal 2 3 2 5 3 3" xfId="15421" xr:uid="{00000000-0005-0000-0000-00003E3C0000}"/>
    <cellStyle name="Normal 2 3 2 5 4" xfId="15422" xr:uid="{00000000-0005-0000-0000-00003F3C0000}"/>
    <cellStyle name="Normal 2 3 2 5 4 2" xfId="15423" xr:uid="{00000000-0005-0000-0000-0000403C0000}"/>
    <cellStyle name="Normal 2 3 2 5 4 2 2" xfId="15424" xr:uid="{00000000-0005-0000-0000-0000413C0000}"/>
    <cellStyle name="Normal 2 3 2 5 4 3" xfId="15425" xr:uid="{00000000-0005-0000-0000-0000423C0000}"/>
    <cellStyle name="Normal 2 3 2 5 5" xfId="15426" xr:uid="{00000000-0005-0000-0000-0000433C0000}"/>
    <cellStyle name="Normal 2 3 2 5 5 2" xfId="15427" xr:uid="{00000000-0005-0000-0000-0000443C0000}"/>
    <cellStyle name="Normal 2 3 2 5 5 2 2" xfId="15428" xr:uid="{00000000-0005-0000-0000-0000453C0000}"/>
    <cellStyle name="Normal 2 3 2 5 5 3" xfId="15429" xr:uid="{00000000-0005-0000-0000-0000463C0000}"/>
    <cellStyle name="Normal 2 3 2 5 6" xfId="15430" xr:uid="{00000000-0005-0000-0000-0000473C0000}"/>
    <cellStyle name="Normal 2 3 2 5 6 2" xfId="15431" xr:uid="{00000000-0005-0000-0000-0000483C0000}"/>
    <cellStyle name="Normal 2 3 2 5 7" xfId="15432" xr:uid="{00000000-0005-0000-0000-0000493C0000}"/>
    <cellStyle name="Normal 2 3 2 5 7 2" xfId="15433" xr:uid="{00000000-0005-0000-0000-00004A3C0000}"/>
    <cellStyle name="Normal 2 3 2 5 8" xfId="15434" xr:uid="{00000000-0005-0000-0000-00004B3C0000}"/>
    <cellStyle name="Normal 2 3 2 6" xfId="15435" xr:uid="{00000000-0005-0000-0000-00004C3C0000}"/>
    <cellStyle name="Normal 2 3 2 6 2" xfId="15436" xr:uid="{00000000-0005-0000-0000-00004D3C0000}"/>
    <cellStyle name="Normal 2 3 2 6 2 2" xfId="15437" xr:uid="{00000000-0005-0000-0000-00004E3C0000}"/>
    <cellStyle name="Normal 2 3 2 6 2 2 2" xfId="15438" xr:uid="{00000000-0005-0000-0000-00004F3C0000}"/>
    <cellStyle name="Normal 2 3 2 6 2 3" xfId="15439" xr:uid="{00000000-0005-0000-0000-0000503C0000}"/>
    <cellStyle name="Normal 2 3 2 6 3" xfId="15440" xr:uid="{00000000-0005-0000-0000-0000513C0000}"/>
    <cellStyle name="Normal 2 3 2 6 3 2" xfId="15441" xr:uid="{00000000-0005-0000-0000-0000523C0000}"/>
    <cellStyle name="Normal 2 3 2 6 3 2 2" xfId="15442" xr:uid="{00000000-0005-0000-0000-0000533C0000}"/>
    <cellStyle name="Normal 2 3 2 6 3 3" xfId="15443" xr:uid="{00000000-0005-0000-0000-0000543C0000}"/>
    <cellStyle name="Normal 2 3 2 6 4" xfId="15444" xr:uid="{00000000-0005-0000-0000-0000553C0000}"/>
    <cellStyle name="Normal 2 3 2 6 4 2" xfId="15445" xr:uid="{00000000-0005-0000-0000-0000563C0000}"/>
    <cellStyle name="Normal 2 3 2 6 4 2 2" xfId="15446" xr:uid="{00000000-0005-0000-0000-0000573C0000}"/>
    <cellStyle name="Normal 2 3 2 6 4 3" xfId="15447" xr:uid="{00000000-0005-0000-0000-0000583C0000}"/>
    <cellStyle name="Normal 2 3 2 6 5" xfId="15448" xr:uid="{00000000-0005-0000-0000-0000593C0000}"/>
    <cellStyle name="Normal 2 3 2 6 5 2" xfId="15449" xr:uid="{00000000-0005-0000-0000-00005A3C0000}"/>
    <cellStyle name="Normal 2 3 2 6 6" xfId="15450" xr:uid="{00000000-0005-0000-0000-00005B3C0000}"/>
    <cellStyle name="Normal 2 3 2 6 6 2" xfId="15451" xr:uid="{00000000-0005-0000-0000-00005C3C0000}"/>
    <cellStyle name="Normal 2 3 2 6 7" xfId="15452" xr:uid="{00000000-0005-0000-0000-00005D3C0000}"/>
    <cellStyle name="Normal 2 3 2 7" xfId="15453" xr:uid="{00000000-0005-0000-0000-00005E3C0000}"/>
    <cellStyle name="Normal 2 3 2 7 2" xfId="15454" xr:uid="{00000000-0005-0000-0000-00005F3C0000}"/>
    <cellStyle name="Normal 2 3 2 7 2 2" xfId="15455" xr:uid="{00000000-0005-0000-0000-0000603C0000}"/>
    <cellStyle name="Normal 2 3 2 7 2 2 2" xfId="15456" xr:uid="{00000000-0005-0000-0000-0000613C0000}"/>
    <cellStyle name="Normal 2 3 2 7 2 3" xfId="15457" xr:uid="{00000000-0005-0000-0000-0000623C0000}"/>
    <cellStyle name="Normal 2 3 2 7 3" xfId="15458" xr:uid="{00000000-0005-0000-0000-0000633C0000}"/>
    <cellStyle name="Normal 2 3 2 7 3 2" xfId="15459" xr:uid="{00000000-0005-0000-0000-0000643C0000}"/>
    <cellStyle name="Normal 2 3 2 7 3 2 2" xfId="15460" xr:uid="{00000000-0005-0000-0000-0000653C0000}"/>
    <cellStyle name="Normal 2 3 2 7 3 3" xfId="15461" xr:uid="{00000000-0005-0000-0000-0000663C0000}"/>
    <cellStyle name="Normal 2 3 2 7 4" xfId="15462" xr:uid="{00000000-0005-0000-0000-0000673C0000}"/>
    <cellStyle name="Normal 2 3 2 7 4 2" xfId="15463" xr:uid="{00000000-0005-0000-0000-0000683C0000}"/>
    <cellStyle name="Normal 2 3 2 7 4 2 2" xfId="15464" xr:uid="{00000000-0005-0000-0000-0000693C0000}"/>
    <cellStyle name="Normal 2 3 2 7 4 3" xfId="15465" xr:uid="{00000000-0005-0000-0000-00006A3C0000}"/>
    <cellStyle name="Normal 2 3 2 7 5" xfId="15466" xr:uid="{00000000-0005-0000-0000-00006B3C0000}"/>
    <cellStyle name="Normal 2 3 2 7 5 2" xfId="15467" xr:uid="{00000000-0005-0000-0000-00006C3C0000}"/>
    <cellStyle name="Normal 2 3 2 7 6" xfId="15468" xr:uid="{00000000-0005-0000-0000-00006D3C0000}"/>
    <cellStyle name="Normal 2 3 2 7 6 2" xfId="15469" xr:uid="{00000000-0005-0000-0000-00006E3C0000}"/>
    <cellStyle name="Normal 2 3 2 7 7" xfId="15470" xr:uid="{00000000-0005-0000-0000-00006F3C0000}"/>
    <cellStyle name="Normal 2 3 2 8" xfId="15471" xr:uid="{00000000-0005-0000-0000-0000703C0000}"/>
    <cellStyle name="Normal 2 3 2 8 2" xfId="15472" xr:uid="{00000000-0005-0000-0000-0000713C0000}"/>
    <cellStyle name="Normal 2 3 2 8 2 2" xfId="15473" xr:uid="{00000000-0005-0000-0000-0000723C0000}"/>
    <cellStyle name="Normal 2 3 2 8 3" xfId="15474" xr:uid="{00000000-0005-0000-0000-0000733C0000}"/>
    <cellStyle name="Normal 2 3 2 9" xfId="15475" xr:uid="{00000000-0005-0000-0000-0000743C0000}"/>
    <cellStyle name="Normal 2 3 2 9 2" xfId="15476" xr:uid="{00000000-0005-0000-0000-0000753C0000}"/>
    <cellStyle name="Normal 2 3 2 9 2 2" xfId="15477" xr:uid="{00000000-0005-0000-0000-0000763C0000}"/>
    <cellStyle name="Normal 2 3 2 9 3" xfId="15478" xr:uid="{00000000-0005-0000-0000-0000773C0000}"/>
    <cellStyle name="Normal 2 3 2_Confidential Information" xfId="15479" xr:uid="{00000000-0005-0000-0000-0000783C0000}"/>
    <cellStyle name="Normal 2 3 3" xfId="15480" xr:uid="{00000000-0005-0000-0000-0000793C0000}"/>
    <cellStyle name="Normal 2 3 3 10" xfId="15481" xr:uid="{00000000-0005-0000-0000-00007A3C0000}"/>
    <cellStyle name="Normal 2 3 3 10 2" xfId="15482" xr:uid="{00000000-0005-0000-0000-00007B3C0000}"/>
    <cellStyle name="Normal 2 3 3 10 2 2" xfId="15483" xr:uid="{00000000-0005-0000-0000-00007C3C0000}"/>
    <cellStyle name="Normal 2 3 3 10 3" xfId="15484" xr:uid="{00000000-0005-0000-0000-00007D3C0000}"/>
    <cellStyle name="Normal 2 3 3 11" xfId="15485" xr:uid="{00000000-0005-0000-0000-00007E3C0000}"/>
    <cellStyle name="Normal 2 3 3 11 2" xfId="15486" xr:uid="{00000000-0005-0000-0000-00007F3C0000}"/>
    <cellStyle name="Normal 2 3 3 12" xfId="15487" xr:uid="{00000000-0005-0000-0000-0000803C0000}"/>
    <cellStyle name="Normal 2 3 3 12 2" xfId="15488" xr:uid="{00000000-0005-0000-0000-0000813C0000}"/>
    <cellStyle name="Normal 2 3 3 13" xfId="15489" xr:uid="{00000000-0005-0000-0000-0000823C0000}"/>
    <cellStyle name="Normal 2 3 3 2" xfId="15490" xr:uid="{00000000-0005-0000-0000-0000833C0000}"/>
    <cellStyle name="Normal 2 3 3 2 10" xfId="15491" xr:uid="{00000000-0005-0000-0000-0000843C0000}"/>
    <cellStyle name="Normal 2 3 3 2 10 2" xfId="15492" xr:uid="{00000000-0005-0000-0000-0000853C0000}"/>
    <cellStyle name="Normal 2 3 3 2 11" xfId="15493" xr:uid="{00000000-0005-0000-0000-0000863C0000}"/>
    <cellStyle name="Normal 2 3 3 2 2" xfId="15494" xr:uid="{00000000-0005-0000-0000-0000873C0000}"/>
    <cellStyle name="Normal 2 3 3 2 2 2" xfId="15495" xr:uid="{00000000-0005-0000-0000-0000883C0000}"/>
    <cellStyle name="Normal 2 3 3 2 2 2 2" xfId="15496" xr:uid="{00000000-0005-0000-0000-0000893C0000}"/>
    <cellStyle name="Normal 2 3 3 2 2 2 2 2" xfId="15497" xr:uid="{00000000-0005-0000-0000-00008A3C0000}"/>
    <cellStyle name="Normal 2 3 3 2 2 2 2 2 2" xfId="15498" xr:uid="{00000000-0005-0000-0000-00008B3C0000}"/>
    <cellStyle name="Normal 2 3 3 2 2 2 2 3" xfId="15499" xr:uid="{00000000-0005-0000-0000-00008C3C0000}"/>
    <cellStyle name="Normal 2 3 3 2 2 2 3" xfId="15500" xr:uid="{00000000-0005-0000-0000-00008D3C0000}"/>
    <cellStyle name="Normal 2 3 3 2 2 2 3 2" xfId="15501" xr:uid="{00000000-0005-0000-0000-00008E3C0000}"/>
    <cellStyle name="Normal 2 3 3 2 2 2 3 2 2" xfId="15502" xr:uid="{00000000-0005-0000-0000-00008F3C0000}"/>
    <cellStyle name="Normal 2 3 3 2 2 2 3 3" xfId="15503" xr:uid="{00000000-0005-0000-0000-0000903C0000}"/>
    <cellStyle name="Normal 2 3 3 2 2 2 4" xfId="15504" xr:uid="{00000000-0005-0000-0000-0000913C0000}"/>
    <cellStyle name="Normal 2 3 3 2 2 2 4 2" xfId="15505" xr:uid="{00000000-0005-0000-0000-0000923C0000}"/>
    <cellStyle name="Normal 2 3 3 2 2 2 4 2 2" xfId="15506" xr:uid="{00000000-0005-0000-0000-0000933C0000}"/>
    <cellStyle name="Normal 2 3 3 2 2 2 4 3" xfId="15507" xr:uid="{00000000-0005-0000-0000-0000943C0000}"/>
    <cellStyle name="Normal 2 3 3 2 2 2 5" xfId="15508" xr:uid="{00000000-0005-0000-0000-0000953C0000}"/>
    <cellStyle name="Normal 2 3 3 2 2 2 5 2" xfId="15509" xr:uid="{00000000-0005-0000-0000-0000963C0000}"/>
    <cellStyle name="Normal 2 3 3 2 2 2 6" xfId="15510" xr:uid="{00000000-0005-0000-0000-0000973C0000}"/>
    <cellStyle name="Normal 2 3 3 2 2 2 6 2" xfId="15511" xr:uid="{00000000-0005-0000-0000-0000983C0000}"/>
    <cellStyle name="Normal 2 3 3 2 2 2 7" xfId="15512" xr:uid="{00000000-0005-0000-0000-0000993C0000}"/>
    <cellStyle name="Normal 2 3 3 2 2 3" xfId="15513" xr:uid="{00000000-0005-0000-0000-00009A3C0000}"/>
    <cellStyle name="Normal 2 3 3 2 2 3 2" xfId="15514" xr:uid="{00000000-0005-0000-0000-00009B3C0000}"/>
    <cellStyle name="Normal 2 3 3 2 2 3 2 2" xfId="15515" xr:uid="{00000000-0005-0000-0000-00009C3C0000}"/>
    <cellStyle name="Normal 2 3 3 2 2 3 2 2 2" xfId="15516" xr:uid="{00000000-0005-0000-0000-00009D3C0000}"/>
    <cellStyle name="Normal 2 3 3 2 2 3 2 3" xfId="15517" xr:uid="{00000000-0005-0000-0000-00009E3C0000}"/>
    <cellStyle name="Normal 2 3 3 2 2 3 3" xfId="15518" xr:uid="{00000000-0005-0000-0000-00009F3C0000}"/>
    <cellStyle name="Normal 2 3 3 2 2 3 3 2" xfId="15519" xr:uid="{00000000-0005-0000-0000-0000A03C0000}"/>
    <cellStyle name="Normal 2 3 3 2 2 3 3 2 2" xfId="15520" xr:uid="{00000000-0005-0000-0000-0000A13C0000}"/>
    <cellStyle name="Normal 2 3 3 2 2 3 3 3" xfId="15521" xr:uid="{00000000-0005-0000-0000-0000A23C0000}"/>
    <cellStyle name="Normal 2 3 3 2 2 3 4" xfId="15522" xr:uid="{00000000-0005-0000-0000-0000A33C0000}"/>
    <cellStyle name="Normal 2 3 3 2 2 3 4 2" xfId="15523" xr:uid="{00000000-0005-0000-0000-0000A43C0000}"/>
    <cellStyle name="Normal 2 3 3 2 2 3 4 2 2" xfId="15524" xr:uid="{00000000-0005-0000-0000-0000A53C0000}"/>
    <cellStyle name="Normal 2 3 3 2 2 3 4 3" xfId="15525" xr:uid="{00000000-0005-0000-0000-0000A63C0000}"/>
    <cellStyle name="Normal 2 3 3 2 2 3 5" xfId="15526" xr:uid="{00000000-0005-0000-0000-0000A73C0000}"/>
    <cellStyle name="Normal 2 3 3 2 2 3 5 2" xfId="15527" xr:uid="{00000000-0005-0000-0000-0000A83C0000}"/>
    <cellStyle name="Normal 2 3 3 2 2 3 6" xfId="15528" xr:uid="{00000000-0005-0000-0000-0000A93C0000}"/>
    <cellStyle name="Normal 2 3 3 2 2 3 6 2" xfId="15529" xr:uid="{00000000-0005-0000-0000-0000AA3C0000}"/>
    <cellStyle name="Normal 2 3 3 2 2 3 7" xfId="15530" xr:uid="{00000000-0005-0000-0000-0000AB3C0000}"/>
    <cellStyle name="Normal 2 3 3 2 2 4" xfId="15531" xr:uid="{00000000-0005-0000-0000-0000AC3C0000}"/>
    <cellStyle name="Normal 2 3 3 2 2 4 2" xfId="15532" xr:uid="{00000000-0005-0000-0000-0000AD3C0000}"/>
    <cellStyle name="Normal 2 3 3 2 2 4 2 2" xfId="15533" xr:uid="{00000000-0005-0000-0000-0000AE3C0000}"/>
    <cellStyle name="Normal 2 3 3 2 2 4 3" xfId="15534" xr:uid="{00000000-0005-0000-0000-0000AF3C0000}"/>
    <cellStyle name="Normal 2 3 3 2 2 5" xfId="15535" xr:uid="{00000000-0005-0000-0000-0000B03C0000}"/>
    <cellStyle name="Normal 2 3 3 2 2 5 2" xfId="15536" xr:uid="{00000000-0005-0000-0000-0000B13C0000}"/>
    <cellStyle name="Normal 2 3 3 2 2 5 2 2" xfId="15537" xr:uid="{00000000-0005-0000-0000-0000B23C0000}"/>
    <cellStyle name="Normal 2 3 3 2 2 5 3" xfId="15538" xr:uid="{00000000-0005-0000-0000-0000B33C0000}"/>
    <cellStyle name="Normal 2 3 3 2 2 6" xfId="15539" xr:uid="{00000000-0005-0000-0000-0000B43C0000}"/>
    <cellStyle name="Normal 2 3 3 2 2 6 2" xfId="15540" xr:uid="{00000000-0005-0000-0000-0000B53C0000}"/>
    <cellStyle name="Normal 2 3 3 2 2 6 2 2" xfId="15541" xr:uid="{00000000-0005-0000-0000-0000B63C0000}"/>
    <cellStyle name="Normal 2 3 3 2 2 6 3" xfId="15542" xr:uid="{00000000-0005-0000-0000-0000B73C0000}"/>
    <cellStyle name="Normal 2 3 3 2 2 7" xfId="15543" xr:uid="{00000000-0005-0000-0000-0000B83C0000}"/>
    <cellStyle name="Normal 2 3 3 2 2 7 2" xfId="15544" xr:uid="{00000000-0005-0000-0000-0000B93C0000}"/>
    <cellStyle name="Normal 2 3 3 2 2 8" xfId="15545" xr:uid="{00000000-0005-0000-0000-0000BA3C0000}"/>
    <cellStyle name="Normal 2 3 3 2 2 8 2" xfId="15546" xr:uid="{00000000-0005-0000-0000-0000BB3C0000}"/>
    <cellStyle name="Normal 2 3 3 2 2 9" xfId="15547" xr:uid="{00000000-0005-0000-0000-0000BC3C0000}"/>
    <cellStyle name="Normal 2 3 3 2 3" xfId="15548" xr:uid="{00000000-0005-0000-0000-0000BD3C0000}"/>
    <cellStyle name="Normal 2 3 3 2 3 2" xfId="15549" xr:uid="{00000000-0005-0000-0000-0000BE3C0000}"/>
    <cellStyle name="Normal 2 3 3 2 3 2 2" xfId="15550" xr:uid="{00000000-0005-0000-0000-0000BF3C0000}"/>
    <cellStyle name="Normal 2 3 3 2 3 2 2 2" xfId="15551" xr:uid="{00000000-0005-0000-0000-0000C03C0000}"/>
    <cellStyle name="Normal 2 3 3 2 3 2 2 2 2" xfId="15552" xr:uid="{00000000-0005-0000-0000-0000C13C0000}"/>
    <cellStyle name="Normal 2 3 3 2 3 2 2 3" xfId="15553" xr:uid="{00000000-0005-0000-0000-0000C23C0000}"/>
    <cellStyle name="Normal 2 3 3 2 3 2 3" xfId="15554" xr:uid="{00000000-0005-0000-0000-0000C33C0000}"/>
    <cellStyle name="Normal 2 3 3 2 3 2 3 2" xfId="15555" xr:uid="{00000000-0005-0000-0000-0000C43C0000}"/>
    <cellStyle name="Normal 2 3 3 2 3 2 3 2 2" xfId="15556" xr:uid="{00000000-0005-0000-0000-0000C53C0000}"/>
    <cellStyle name="Normal 2 3 3 2 3 2 3 3" xfId="15557" xr:uid="{00000000-0005-0000-0000-0000C63C0000}"/>
    <cellStyle name="Normal 2 3 3 2 3 2 4" xfId="15558" xr:uid="{00000000-0005-0000-0000-0000C73C0000}"/>
    <cellStyle name="Normal 2 3 3 2 3 2 4 2" xfId="15559" xr:uid="{00000000-0005-0000-0000-0000C83C0000}"/>
    <cellStyle name="Normal 2 3 3 2 3 2 4 2 2" xfId="15560" xr:uid="{00000000-0005-0000-0000-0000C93C0000}"/>
    <cellStyle name="Normal 2 3 3 2 3 2 4 3" xfId="15561" xr:uid="{00000000-0005-0000-0000-0000CA3C0000}"/>
    <cellStyle name="Normal 2 3 3 2 3 2 5" xfId="15562" xr:uid="{00000000-0005-0000-0000-0000CB3C0000}"/>
    <cellStyle name="Normal 2 3 3 2 3 2 5 2" xfId="15563" xr:uid="{00000000-0005-0000-0000-0000CC3C0000}"/>
    <cellStyle name="Normal 2 3 3 2 3 2 6" xfId="15564" xr:uid="{00000000-0005-0000-0000-0000CD3C0000}"/>
    <cellStyle name="Normal 2 3 3 2 3 2 6 2" xfId="15565" xr:uid="{00000000-0005-0000-0000-0000CE3C0000}"/>
    <cellStyle name="Normal 2 3 3 2 3 2 7" xfId="15566" xr:uid="{00000000-0005-0000-0000-0000CF3C0000}"/>
    <cellStyle name="Normal 2 3 3 2 3 3" xfId="15567" xr:uid="{00000000-0005-0000-0000-0000D03C0000}"/>
    <cellStyle name="Normal 2 3 3 2 3 3 2" xfId="15568" xr:uid="{00000000-0005-0000-0000-0000D13C0000}"/>
    <cellStyle name="Normal 2 3 3 2 3 3 2 2" xfId="15569" xr:uid="{00000000-0005-0000-0000-0000D23C0000}"/>
    <cellStyle name="Normal 2 3 3 2 3 3 3" xfId="15570" xr:uid="{00000000-0005-0000-0000-0000D33C0000}"/>
    <cellStyle name="Normal 2 3 3 2 3 4" xfId="15571" xr:uid="{00000000-0005-0000-0000-0000D43C0000}"/>
    <cellStyle name="Normal 2 3 3 2 3 4 2" xfId="15572" xr:uid="{00000000-0005-0000-0000-0000D53C0000}"/>
    <cellStyle name="Normal 2 3 3 2 3 4 2 2" xfId="15573" xr:uid="{00000000-0005-0000-0000-0000D63C0000}"/>
    <cellStyle name="Normal 2 3 3 2 3 4 3" xfId="15574" xr:uid="{00000000-0005-0000-0000-0000D73C0000}"/>
    <cellStyle name="Normal 2 3 3 2 3 5" xfId="15575" xr:uid="{00000000-0005-0000-0000-0000D83C0000}"/>
    <cellStyle name="Normal 2 3 3 2 3 5 2" xfId="15576" xr:uid="{00000000-0005-0000-0000-0000D93C0000}"/>
    <cellStyle name="Normal 2 3 3 2 3 5 2 2" xfId="15577" xr:uid="{00000000-0005-0000-0000-0000DA3C0000}"/>
    <cellStyle name="Normal 2 3 3 2 3 5 3" xfId="15578" xr:uid="{00000000-0005-0000-0000-0000DB3C0000}"/>
    <cellStyle name="Normal 2 3 3 2 3 6" xfId="15579" xr:uid="{00000000-0005-0000-0000-0000DC3C0000}"/>
    <cellStyle name="Normal 2 3 3 2 3 6 2" xfId="15580" xr:uid="{00000000-0005-0000-0000-0000DD3C0000}"/>
    <cellStyle name="Normal 2 3 3 2 3 7" xfId="15581" xr:uid="{00000000-0005-0000-0000-0000DE3C0000}"/>
    <cellStyle name="Normal 2 3 3 2 3 7 2" xfId="15582" xr:uid="{00000000-0005-0000-0000-0000DF3C0000}"/>
    <cellStyle name="Normal 2 3 3 2 3 8" xfId="15583" xr:uid="{00000000-0005-0000-0000-0000E03C0000}"/>
    <cellStyle name="Normal 2 3 3 2 4" xfId="15584" xr:uid="{00000000-0005-0000-0000-0000E13C0000}"/>
    <cellStyle name="Normal 2 3 3 2 4 2" xfId="15585" xr:uid="{00000000-0005-0000-0000-0000E23C0000}"/>
    <cellStyle name="Normal 2 3 3 2 4 2 2" xfId="15586" xr:uid="{00000000-0005-0000-0000-0000E33C0000}"/>
    <cellStyle name="Normal 2 3 3 2 4 2 2 2" xfId="15587" xr:uid="{00000000-0005-0000-0000-0000E43C0000}"/>
    <cellStyle name="Normal 2 3 3 2 4 2 3" xfId="15588" xr:uid="{00000000-0005-0000-0000-0000E53C0000}"/>
    <cellStyle name="Normal 2 3 3 2 4 3" xfId="15589" xr:uid="{00000000-0005-0000-0000-0000E63C0000}"/>
    <cellStyle name="Normal 2 3 3 2 4 3 2" xfId="15590" xr:uid="{00000000-0005-0000-0000-0000E73C0000}"/>
    <cellStyle name="Normal 2 3 3 2 4 3 2 2" xfId="15591" xr:uid="{00000000-0005-0000-0000-0000E83C0000}"/>
    <cellStyle name="Normal 2 3 3 2 4 3 3" xfId="15592" xr:uid="{00000000-0005-0000-0000-0000E93C0000}"/>
    <cellStyle name="Normal 2 3 3 2 4 4" xfId="15593" xr:uid="{00000000-0005-0000-0000-0000EA3C0000}"/>
    <cellStyle name="Normal 2 3 3 2 4 4 2" xfId="15594" xr:uid="{00000000-0005-0000-0000-0000EB3C0000}"/>
    <cellStyle name="Normal 2 3 3 2 4 4 2 2" xfId="15595" xr:uid="{00000000-0005-0000-0000-0000EC3C0000}"/>
    <cellStyle name="Normal 2 3 3 2 4 4 3" xfId="15596" xr:uid="{00000000-0005-0000-0000-0000ED3C0000}"/>
    <cellStyle name="Normal 2 3 3 2 4 5" xfId="15597" xr:uid="{00000000-0005-0000-0000-0000EE3C0000}"/>
    <cellStyle name="Normal 2 3 3 2 4 5 2" xfId="15598" xr:uid="{00000000-0005-0000-0000-0000EF3C0000}"/>
    <cellStyle name="Normal 2 3 3 2 4 6" xfId="15599" xr:uid="{00000000-0005-0000-0000-0000F03C0000}"/>
    <cellStyle name="Normal 2 3 3 2 4 6 2" xfId="15600" xr:uid="{00000000-0005-0000-0000-0000F13C0000}"/>
    <cellStyle name="Normal 2 3 3 2 4 7" xfId="15601" xr:uid="{00000000-0005-0000-0000-0000F23C0000}"/>
    <cellStyle name="Normal 2 3 3 2 5" xfId="15602" xr:uid="{00000000-0005-0000-0000-0000F33C0000}"/>
    <cellStyle name="Normal 2 3 3 2 5 2" xfId="15603" xr:uid="{00000000-0005-0000-0000-0000F43C0000}"/>
    <cellStyle name="Normal 2 3 3 2 5 2 2" xfId="15604" xr:uid="{00000000-0005-0000-0000-0000F53C0000}"/>
    <cellStyle name="Normal 2 3 3 2 5 2 2 2" xfId="15605" xr:uid="{00000000-0005-0000-0000-0000F63C0000}"/>
    <cellStyle name="Normal 2 3 3 2 5 2 3" xfId="15606" xr:uid="{00000000-0005-0000-0000-0000F73C0000}"/>
    <cellStyle name="Normal 2 3 3 2 5 3" xfId="15607" xr:uid="{00000000-0005-0000-0000-0000F83C0000}"/>
    <cellStyle name="Normal 2 3 3 2 5 3 2" xfId="15608" xr:uid="{00000000-0005-0000-0000-0000F93C0000}"/>
    <cellStyle name="Normal 2 3 3 2 5 3 2 2" xfId="15609" xr:uid="{00000000-0005-0000-0000-0000FA3C0000}"/>
    <cellStyle name="Normal 2 3 3 2 5 3 3" xfId="15610" xr:uid="{00000000-0005-0000-0000-0000FB3C0000}"/>
    <cellStyle name="Normal 2 3 3 2 5 4" xfId="15611" xr:uid="{00000000-0005-0000-0000-0000FC3C0000}"/>
    <cellStyle name="Normal 2 3 3 2 5 4 2" xfId="15612" xr:uid="{00000000-0005-0000-0000-0000FD3C0000}"/>
    <cellStyle name="Normal 2 3 3 2 5 4 2 2" xfId="15613" xr:uid="{00000000-0005-0000-0000-0000FE3C0000}"/>
    <cellStyle name="Normal 2 3 3 2 5 4 3" xfId="15614" xr:uid="{00000000-0005-0000-0000-0000FF3C0000}"/>
    <cellStyle name="Normal 2 3 3 2 5 5" xfId="15615" xr:uid="{00000000-0005-0000-0000-0000003D0000}"/>
    <cellStyle name="Normal 2 3 3 2 5 5 2" xfId="15616" xr:uid="{00000000-0005-0000-0000-0000013D0000}"/>
    <cellStyle name="Normal 2 3 3 2 5 6" xfId="15617" xr:uid="{00000000-0005-0000-0000-0000023D0000}"/>
    <cellStyle name="Normal 2 3 3 2 5 6 2" xfId="15618" xr:uid="{00000000-0005-0000-0000-0000033D0000}"/>
    <cellStyle name="Normal 2 3 3 2 5 7" xfId="15619" xr:uid="{00000000-0005-0000-0000-0000043D0000}"/>
    <cellStyle name="Normal 2 3 3 2 6" xfId="15620" xr:uid="{00000000-0005-0000-0000-0000053D0000}"/>
    <cellStyle name="Normal 2 3 3 2 6 2" xfId="15621" xr:uid="{00000000-0005-0000-0000-0000063D0000}"/>
    <cellStyle name="Normal 2 3 3 2 6 2 2" xfId="15622" xr:uid="{00000000-0005-0000-0000-0000073D0000}"/>
    <cellStyle name="Normal 2 3 3 2 6 3" xfId="15623" xr:uid="{00000000-0005-0000-0000-0000083D0000}"/>
    <cellStyle name="Normal 2 3 3 2 7" xfId="15624" xr:uid="{00000000-0005-0000-0000-0000093D0000}"/>
    <cellStyle name="Normal 2 3 3 2 7 2" xfId="15625" xr:uid="{00000000-0005-0000-0000-00000A3D0000}"/>
    <cellStyle name="Normal 2 3 3 2 7 2 2" xfId="15626" xr:uid="{00000000-0005-0000-0000-00000B3D0000}"/>
    <cellStyle name="Normal 2 3 3 2 7 3" xfId="15627" xr:uid="{00000000-0005-0000-0000-00000C3D0000}"/>
    <cellStyle name="Normal 2 3 3 2 8" xfId="15628" xr:uid="{00000000-0005-0000-0000-00000D3D0000}"/>
    <cellStyle name="Normal 2 3 3 2 8 2" xfId="15629" xr:uid="{00000000-0005-0000-0000-00000E3D0000}"/>
    <cellStyle name="Normal 2 3 3 2 8 2 2" xfId="15630" xr:uid="{00000000-0005-0000-0000-00000F3D0000}"/>
    <cellStyle name="Normal 2 3 3 2 8 3" xfId="15631" xr:uid="{00000000-0005-0000-0000-0000103D0000}"/>
    <cellStyle name="Normal 2 3 3 2 9" xfId="15632" xr:uid="{00000000-0005-0000-0000-0000113D0000}"/>
    <cellStyle name="Normal 2 3 3 2 9 2" xfId="15633" xr:uid="{00000000-0005-0000-0000-0000123D0000}"/>
    <cellStyle name="Normal 2 3 3 3" xfId="15634" xr:uid="{00000000-0005-0000-0000-0000133D0000}"/>
    <cellStyle name="Normal 2 3 3 3 10" xfId="15635" xr:uid="{00000000-0005-0000-0000-0000143D0000}"/>
    <cellStyle name="Normal 2 3 3 3 10 2" xfId="15636" xr:uid="{00000000-0005-0000-0000-0000153D0000}"/>
    <cellStyle name="Normal 2 3 3 3 11" xfId="15637" xr:uid="{00000000-0005-0000-0000-0000163D0000}"/>
    <cellStyle name="Normal 2 3 3 3 2" xfId="15638" xr:uid="{00000000-0005-0000-0000-0000173D0000}"/>
    <cellStyle name="Normal 2 3 3 3 2 2" xfId="15639" xr:uid="{00000000-0005-0000-0000-0000183D0000}"/>
    <cellStyle name="Normal 2 3 3 3 2 2 2" xfId="15640" xr:uid="{00000000-0005-0000-0000-0000193D0000}"/>
    <cellStyle name="Normal 2 3 3 3 2 2 2 2" xfId="15641" xr:uid="{00000000-0005-0000-0000-00001A3D0000}"/>
    <cellStyle name="Normal 2 3 3 3 2 2 2 2 2" xfId="15642" xr:uid="{00000000-0005-0000-0000-00001B3D0000}"/>
    <cellStyle name="Normal 2 3 3 3 2 2 2 3" xfId="15643" xr:uid="{00000000-0005-0000-0000-00001C3D0000}"/>
    <cellStyle name="Normal 2 3 3 3 2 2 3" xfId="15644" xr:uid="{00000000-0005-0000-0000-00001D3D0000}"/>
    <cellStyle name="Normal 2 3 3 3 2 2 3 2" xfId="15645" xr:uid="{00000000-0005-0000-0000-00001E3D0000}"/>
    <cellStyle name="Normal 2 3 3 3 2 2 3 2 2" xfId="15646" xr:uid="{00000000-0005-0000-0000-00001F3D0000}"/>
    <cellStyle name="Normal 2 3 3 3 2 2 3 3" xfId="15647" xr:uid="{00000000-0005-0000-0000-0000203D0000}"/>
    <cellStyle name="Normal 2 3 3 3 2 2 4" xfId="15648" xr:uid="{00000000-0005-0000-0000-0000213D0000}"/>
    <cellStyle name="Normal 2 3 3 3 2 2 4 2" xfId="15649" xr:uid="{00000000-0005-0000-0000-0000223D0000}"/>
    <cellStyle name="Normal 2 3 3 3 2 2 4 2 2" xfId="15650" xr:uid="{00000000-0005-0000-0000-0000233D0000}"/>
    <cellStyle name="Normal 2 3 3 3 2 2 4 3" xfId="15651" xr:uid="{00000000-0005-0000-0000-0000243D0000}"/>
    <cellStyle name="Normal 2 3 3 3 2 2 5" xfId="15652" xr:uid="{00000000-0005-0000-0000-0000253D0000}"/>
    <cellStyle name="Normal 2 3 3 3 2 2 5 2" xfId="15653" xr:uid="{00000000-0005-0000-0000-0000263D0000}"/>
    <cellStyle name="Normal 2 3 3 3 2 2 6" xfId="15654" xr:uid="{00000000-0005-0000-0000-0000273D0000}"/>
    <cellStyle name="Normal 2 3 3 3 2 2 6 2" xfId="15655" xr:uid="{00000000-0005-0000-0000-0000283D0000}"/>
    <cellStyle name="Normal 2 3 3 3 2 2 7" xfId="15656" xr:uid="{00000000-0005-0000-0000-0000293D0000}"/>
    <cellStyle name="Normal 2 3 3 3 2 3" xfId="15657" xr:uid="{00000000-0005-0000-0000-00002A3D0000}"/>
    <cellStyle name="Normal 2 3 3 3 2 3 2" xfId="15658" xr:uid="{00000000-0005-0000-0000-00002B3D0000}"/>
    <cellStyle name="Normal 2 3 3 3 2 3 2 2" xfId="15659" xr:uid="{00000000-0005-0000-0000-00002C3D0000}"/>
    <cellStyle name="Normal 2 3 3 3 2 3 2 2 2" xfId="15660" xr:uid="{00000000-0005-0000-0000-00002D3D0000}"/>
    <cellStyle name="Normal 2 3 3 3 2 3 2 3" xfId="15661" xr:uid="{00000000-0005-0000-0000-00002E3D0000}"/>
    <cellStyle name="Normal 2 3 3 3 2 3 3" xfId="15662" xr:uid="{00000000-0005-0000-0000-00002F3D0000}"/>
    <cellStyle name="Normal 2 3 3 3 2 3 3 2" xfId="15663" xr:uid="{00000000-0005-0000-0000-0000303D0000}"/>
    <cellStyle name="Normal 2 3 3 3 2 3 3 2 2" xfId="15664" xr:uid="{00000000-0005-0000-0000-0000313D0000}"/>
    <cellStyle name="Normal 2 3 3 3 2 3 3 3" xfId="15665" xr:uid="{00000000-0005-0000-0000-0000323D0000}"/>
    <cellStyle name="Normal 2 3 3 3 2 3 4" xfId="15666" xr:uid="{00000000-0005-0000-0000-0000333D0000}"/>
    <cellStyle name="Normal 2 3 3 3 2 3 4 2" xfId="15667" xr:uid="{00000000-0005-0000-0000-0000343D0000}"/>
    <cellStyle name="Normal 2 3 3 3 2 3 4 2 2" xfId="15668" xr:uid="{00000000-0005-0000-0000-0000353D0000}"/>
    <cellStyle name="Normal 2 3 3 3 2 3 4 3" xfId="15669" xr:uid="{00000000-0005-0000-0000-0000363D0000}"/>
    <cellStyle name="Normal 2 3 3 3 2 3 5" xfId="15670" xr:uid="{00000000-0005-0000-0000-0000373D0000}"/>
    <cellStyle name="Normal 2 3 3 3 2 3 5 2" xfId="15671" xr:uid="{00000000-0005-0000-0000-0000383D0000}"/>
    <cellStyle name="Normal 2 3 3 3 2 3 6" xfId="15672" xr:uid="{00000000-0005-0000-0000-0000393D0000}"/>
    <cellStyle name="Normal 2 3 3 3 2 3 6 2" xfId="15673" xr:uid="{00000000-0005-0000-0000-00003A3D0000}"/>
    <cellStyle name="Normal 2 3 3 3 2 3 7" xfId="15674" xr:uid="{00000000-0005-0000-0000-00003B3D0000}"/>
    <cellStyle name="Normal 2 3 3 3 2 4" xfId="15675" xr:uid="{00000000-0005-0000-0000-00003C3D0000}"/>
    <cellStyle name="Normal 2 3 3 3 2 4 2" xfId="15676" xr:uid="{00000000-0005-0000-0000-00003D3D0000}"/>
    <cellStyle name="Normal 2 3 3 3 2 4 2 2" xfId="15677" xr:uid="{00000000-0005-0000-0000-00003E3D0000}"/>
    <cellStyle name="Normal 2 3 3 3 2 4 3" xfId="15678" xr:uid="{00000000-0005-0000-0000-00003F3D0000}"/>
    <cellStyle name="Normal 2 3 3 3 2 5" xfId="15679" xr:uid="{00000000-0005-0000-0000-0000403D0000}"/>
    <cellStyle name="Normal 2 3 3 3 2 5 2" xfId="15680" xr:uid="{00000000-0005-0000-0000-0000413D0000}"/>
    <cellStyle name="Normal 2 3 3 3 2 5 2 2" xfId="15681" xr:uid="{00000000-0005-0000-0000-0000423D0000}"/>
    <cellStyle name="Normal 2 3 3 3 2 5 3" xfId="15682" xr:uid="{00000000-0005-0000-0000-0000433D0000}"/>
    <cellStyle name="Normal 2 3 3 3 2 6" xfId="15683" xr:uid="{00000000-0005-0000-0000-0000443D0000}"/>
    <cellStyle name="Normal 2 3 3 3 2 6 2" xfId="15684" xr:uid="{00000000-0005-0000-0000-0000453D0000}"/>
    <cellStyle name="Normal 2 3 3 3 2 6 2 2" xfId="15685" xr:uid="{00000000-0005-0000-0000-0000463D0000}"/>
    <cellStyle name="Normal 2 3 3 3 2 6 3" xfId="15686" xr:uid="{00000000-0005-0000-0000-0000473D0000}"/>
    <cellStyle name="Normal 2 3 3 3 2 7" xfId="15687" xr:uid="{00000000-0005-0000-0000-0000483D0000}"/>
    <cellStyle name="Normal 2 3 3 3 2 7 2" xfId="15688" xr:uid="{00000000-0005-0000-0000-0000493D0000}"/>
    <cellStyle name="Normal 2 3 3 3 2 8" xfId="15689" xr:uid="{00000000-0005-0000-0000-00004A3D0000}"/>
    <cellStyle name="Normal 2 3 3 3 2 8 2" xfId="15690" xr:uid="{00000000-0005-0000-0000-00004B3D0000}"/>
    <cellStyle name="Normal 2 3 3 3 2 9" xfId="15691" xr:uid="{00000000-0005-0000-0000-00004C3D0000}"/>
    <cellStyle name="Normal 2 3 3 3 3" xfId="15692" xr:uid="{00000000-0005-0000-0000-00004D3D0000}"/>
    <cellStyle name="Normal 2 3 3 3 3 2" xfId="15693" xr:uid="{00000000-0005-0000-0000-00004E3D0000}"/>
    <cellStyle name="Normal 2 3 3 3 3 2 2" xfId="15694" xr:uid="{00000000-0005-0000-0000-00004F3D0000}"/>
    <cellStyle name="Normal 2 3 3 3 3 2 2 2" xfId="15695" xr:uid="{00000000-0005-0000-0000-0000503D0000}"/>
    <cellStyle name="Normal 2 3 3 3 3 2 2 2 2" xfId="15696" xr:uid="{00000000-0005-0000-0000-0000513D0000}"/>
    <cellStyle name="Normal 2 3 3 3 3 2 2 3" xfId="15697" xr:uid="{00000000-0005-0000-0000-0000523D0000}"/>
    <cellStyle name="Normal 2 3 3 3 3 2 3" xfId="15698" xr:uid="{00000000-0005-0000-0000-0000533D0000}"/>
    <cellStyle name="Normal 2 3 3 3 3 2 3 2" xfId="15699" xr:uid="{00000000-0005-0000-0000-0000543D0000}"/>
    <cellStyle name="Normal 2 3 3 3 3 2 3 2 2" xfId="15700" xr:uid="{00000000-0005-0000-0000-0000553D0000}"/>
    <cellStyle name="Normal 2 3 3 3 3 2 3 3" xfId="15701" xr:uid="{00000000-0005-0000-0000-0000563D0000}"/>
    <cellStyle name="Normal 2 3 3 3 3 2 4" xfId="15702" xr:uid="{00000000-0005-0000-0000-0000573D0000}"/>
    <cellStyle name="Normal 2 3 3 3 3 2 4 2" xfId="15703" xr:uid="{00000000-0005-0000-0000-0000583D0000}"/>
    <cellStyle name="Normal 2 3 3 3 3 2 4 2 2" xfId="15704" xr:uid="{00000000-0005-0000-0000-0000593D0000}"/>
    <cellStyle name="Normal 2 3 3 3 3 2 4 3" xfId="15705" xr:uid="{00000000-0005-0000-0000-00005A3D0000}"/>
    <cellStyle name="Normal 2 3 3 3 3 2 5" xfId="15706" xr:uid="{00000000-0005-0000-0000-00005B3D0000}"/>
    <cellStyle name="Normal 2 3 3 3 3 2 5 2" xfId="15707" xr:uid="{00000000-0005-0000-0000-00005C3D0000}"/>
    <cellStyle name="Normal 2 3 3 3 3 2 6" xfId="15708" xr:uid="{00000000-0005-0000-0000-00005D3D0000}"/>
    <cellStyle name="Normal 2 3 3 3 3 2 6 2" xfId="15709" xr:uid="{00000000-0005-0000-0000-00005E3D0000}"/>
    <cellStyle name="Normal 2 3 3 3 3 2 7" xfId="15710" xr:uid="{00000000-0005-0000-0000-00005F3D0000}"/>
    <cellStyle name="Normal 2 3 3 3 3 3" xfId="15711" xr:uid="{00000000-0005-0000-0000-0000603D0000}"/>
    <cellStyle name="Normal 2 3 3 3 3 3 2" xfId="15712" xr:uid="{00000000-0005-0000-0000-0000613D0000}"/>
    <cellStyle name="Normal 2 3 3 3 3 3 2 2" xfId="15713" xr:uid="{00000000-0005-0000-0000-0000623D0000}"/>
    <cellStyle name="Normal 2 3 3 3 3 3 3" xfId="15714" xr:uid="{00000000-0005-0000-0000-0000633D0000}"/>
    <cellStyle name="Normal 2 3 3 3 3 4" xfId="15715" xr:uid="{00000000-0005-0000-0000-0000643D0000}"/>
    <cellStyle name="Normal 2 3 3 3 3 4 2" xfId="15716" xr:uid="{00000000-0005-0000-0000-0000653D0000}"/>
    <cellStyle name="Normal 2 3 3 3 3 4 2 2" xfId="15717" xr:uid="{00000000-0005-0000-0000-0000663D0000}"/>
    <cellStyle name="Normal 2 3 3 3 3 4 3" xfId="15718" xr:uid="{00000000-0005-0000-0000-0000673D0000}"/>
    <cellStyle name="Normal 2 3 3 3 3 5" xfId="15719" xr:uid="{00000000-0005-0000-0000-0000683D0000}"/>
    <cellStyle name="Normal 2 3 3 3 3 5 2" xfId="15720" xr:uid="{00000000-0005-0000-0000-0000693D0000}"/>
    <cellStyle name="Normal 2 3 3 3 3 5 2 2" xfId="15721" xr:uid="{00000000-0005-0000-0000-00006A3D0000}"/>
    <cellStyle name="Normal 2 3 3 3 3 5 3" xfId="15722" xr:uid="{00000000-0005-0000-0000-00006B3D0000}"/>
    <cellStyle name="Normal 2 3 3 3 3 6" xfId="15723" xr:uid="{00000000-0005-0000-0000-00006C3D0000}"/>
    <cellStyle name="Normal 2 3 3 3 3 6 2" xfId="15724" xr:uid="{00000000-0005-0000-0000-00006D3D0000}"/>
    <cellStyle name="Normal 2 3 3 3 3 7" xfId="15725" xr:uid="{00000000-0005-0000-0000-00006E3D0000}"/>
    <cellStyle name="Normal 2 3 3 3 3 7 2" xfId="15726" xr:uid="{00000000-0005-0000-0000-00006F3D0000}"/>
    <cellStyle name="Normal 2 3 3 3 3 8" xfId="15727" xr:uid="{00000000-0005-0000-0000-0000703D0000}"/>
    <cellStyle name="Normal 2 3 3 3 4" xfId="15728" xr:uid="{00000000-0005-0000-0000-0000713D0000}"/>
    <cellStyle name="Normal 2 3 3 3 4 2" xfId="15729" xr:uid="{00000000-0005-0000-0000-0000723D0000}"/>
    <cellStyle name="Normal 2 3 3 3 4 2 2" xfId="15730" xr:uid="{00000000-0005-0000-0000-0000733D0000}"/>
    <cellStyle name="Normal 2 3 3 3 4 2 2 2" xfId="15731" xr:uid="{00000000-0005-0000-0000-0000743D0000}"/>
    <cellStyle name="Normal 2 3 3 3 4 2 3" xfId="15732" xr:uid="{00000000-0005-0000-0000-0000753D0000}"/>
    <cellStyle name="Normal 2 3 3 3 4 3" xfId="15733" xr:uid="{00000000-0005-0000-0000-0000763D0000}"/>
    <cellStyle name="Normal 2 3 3 3 4 3 2" xfId="15734" xr:uid="{00000000-0005-0000-0000-0000773D0000}"/>
    <cellStyle name="Normal 2 3 3 3 4 3 2 2" xfId="15735" xr:uid="{00000000-0005-0000-0000-0000783D0000}"/>
    <cellStyle name="Normal 2 3 3 3 4 3 3" xfId="15736" xr:uid="{00000000-0005-0000-0000-0000793D0000}"/>
    <cellStyle name="Normal 2 3 3 3 4 4" xfId="15737" xr:uid="{00000000-0005-0000-0000-00007A3D0000}"/>
    <cellStyle name="Normal 2 3 3 3 4 4 2" xfId="15738" xr:uid="{00000000-0005-0000-0000-00007B3D0000}"/>
    <cellStyle name="Normal 2 3 3 3 4 4 2 2" xfId="15739" xr:uid="{00000000-0005-0000-0000-00007C3D0000}"/>
    <cellStyle name="Normal 2 3 3 3 4 4 3" xfId="15740" xr:uid="{00000000-0005-0000-0000-00007D3D0000}"/>
    <cellStyle name="Normal 2 3 3 3 4 5" xfId="15741" xr:uid="{00000000-0005-0000-0000-00007E3D0000}"/>
    <cellStyle name="Normal 2 3 3 3 4 5 2" xfId="15742" xr:uid="{00000000-0005-0000-0000-00007F3D0000}"/>
    <cellStyle name="Normal 2 3 3 3 4 6" xfId="15743" xr:uid="{00000000-0005-0000-0000-0000803D0000}"/>
    <cellStyle name="Normal 2 3 3 3 4 6 2" xfId="15744" xr:uid="{00000000-0005-0000-0000-0000813D0000}"/>
    <cellStyle name="Normal 2 3 3 3 4 7" xfId="15745" xr:uid="{00000000-0005-0000-0000-0000823D0000}"/>
    <cellStyle name="Normal 2 3 3 3 5" xfId="15746" xr:uid="{00000000-0005-0000-0000-0000833D0000}"/>
    <cellStyle name="Normal 2 3 3 3 5 2" xfId="15747" xr:uid="{00000000-0005-0000-0000-0000843D0000}"/>
    <cellStyle name="Normal 2 3 3 3 5 2 2" xfId="15748" xr:uid="{00000000-0005-0000-0000-0000853D0000}"/>
    <cellStyle name="Normal 2 3 3 3 5 2 2 2" xfId="15749" xr:uid="{00000000-0005-0000-0000-0000863D0000}"/>
    <cellStyle name="Normal 2 3 3 3 5 2 3" xfId="15750" xr:uid="{00000000-0005-0000-0000-0000873D0000}"/>
    <cellStyle name="Normal 2 3 3 3 5 3" xfId="15751" xr:uid="{00000000-0005-0000-0000-0000883D0000}"/>
    <cellStyle name="Normal 2 3 3 3 5 3 2" xfId="15752" xr:uid="{00000000-0005-0000-0000-0000893D0000}"/>
    <cellStyle name="Normal 2 3 3 3 5 3 2 2" xfId="15753" xr:uid="{00000000-0005-0000-0000-00008A3D0000}"/>
    <cellStyle name="Normal 2 3 3 3 5 3 3" xfId="15754" xr:uid="{00000000-0005-0000-0000-00008B3D0000}"/>
    <cellStyle name="Normal 2 3 3 3 5 4" xfId="15755" xr:uid="{00000000-0005-0000-0000-00008C3D0000}"/>
    <cellStyle name="Normal 2 3 3 3 5 4 2" xfId="15756" xr:uid="{00000000-0005-0000-0000-00008D3D0000}"/>
    <cellStyle name="Normal 2 3 3 3 5 4 2 2" xfId="15757" xr:uid="{00000000-0005-0000-0000-00008E3D0000}"/>
    <cellStyle name="Normal 2 3 3 3 5 4 3" xfId="15758" xr:uid="{00000000-0005-0000-0000-00008F3D0000}"/>
    <cellStyle name="Normal 2 3 3 3 5 5" xfId="15759" xr:uid="{00000000-0005-0000-0000-0000903D0000}"/>
    <cellStyle name="Normal 2 3 3 3 5 5 2" xfId="15760" xr:uid="{00000000-0005-0000-0000-0000913D0000}"/>
    <cellStyle name="Normal 2 3 3 3 5 6" xfId="15761" xr:uid="{00000000-0005-0000-0000-0000923D0000}"/>
    <cellStyle name="Normal 2 3 3 3 5 6 2" xfId="15762" xr:uid="{00000000-0005-0000-0000-0000933D0000}"/>
    <cellStyle name="Normal 2 3 3 3 5 7" xfId="15763" xr:uid="{00000000-0005-0000-0000-0000943D0000}"/>
    <cellStyle name="Normal 2 3 3 3 6" xfId="15764" xr:uid="{00000000-0005-0000-0000-0000953D0000}"/>
    <cellStyle name="Normal 2 3 3 3 6 2" xfId="15765" xr:uid="{00000000-0005-0000-0000-0000963D0000}"/>
    <cellStyle name="Normal 2 3 3 3 6 2 2" xfId="15766" xr:uid="{00000000-0005-0000-0000-0000973D0000}"/>
    <cellStyle name="Normal 2 3 3 3 6 3" xfId="15767" xr:uid="{00000000-0005-0000-0000-0000983D0000}"/>
    <cellStyle name="Normal 2 3 3 3 7" xfId="15768" xr:uid="{00000000-0005-0000-0000-0000993D0000}"/>
    <cellStyle name="Normal 2 3 3 3 7 2" xfId="15769" xr:uid="{00000000-0005-0000-0000-00009A3D0000}"/>
    <cellStyle name="Normal 2 3 3 3 7 2 2" xfId="15770" xr:uid="{00000000-0005-0000-0000-00009B3D0000}"/>
    <cellStyle name="Normal 2 3 3 3 7 3" xfId="15771" xr:uid="{00000000-0005-0000-0000-00009C3D0000}"/>
    <cellStyle name="Normal 2 3 3 3 8" xfId="15772" xr:uid="{00000000-0005-0000-0000-00009D3D0000}"/>
    <cellStyle name="Normal 2 3 3 3 8 2" xfId="15773" xr:uid="{00000000-0005-0000-0000-00009E3D0000}"/>
    <cellStyle name="Normal 2 3 3 3 8 2 2" xfId="15774" xr:uid="{00000000-0005-0000-0000-00009F3D0000}"/>
    <cellStyle name="Normal 2 3 3 3 8 3" xfId="15775" xr:uid="{00000000-0005-0000-0000-0000A03D0000}"/>
    <cellStyle name="Normal 2 3 3 3 9" xfId="15776" xr:uid="{00000000-0005-0000-0000-0000A13D0000}"/>
    <cellStyle name="Normal 2 3 3 3 9 2" xfId="15777" xr:uid="{00000000-0005-0000-0000-0000A23D0000}"/>
    <cellStyle name="Normal 2 3 3 4" xfId="15778" xr:uid="{00000000-0005-0000-0000-0000A33D0000}"/>
    <cellStyle name="Normal 2 3 3 4 2" xfId="15779" xr:uid="{00000000-0005-0000-0000-0000A43D0000}"/>
    <cellStyle name="Normal 2 3 3 4 2 2" xfId="15780" xr:uid="{00000000-0005-0000-0000-0000A53D0000}"/>
    <cellStyle name="Normal 2 3 3 4 2 2 2" xfId="15781" xr:uid="{00000000-0005-0000-0000-0000A63D0000}"/>
    <cellStyle name="Normal 2 3 3 4 2 2 2 2" xfId="15782" xr:uid="{00000000-0005-0000-0000-0000A73D0000}"/>
    <cellStyle name="Normal 2 3 3 4 2 2 3" xfId="15783" xr:uid="{00000000-0005-0000-0000-0000A83D0000}"/>
    <cellStyle name="Normal 2 3 3 4 2 3" xfId="15784" xr:uid="{00000000-0005-0000-0000-0000A93D0000}"/>
    <cellStyle name="Normal 2 3 3 4 2 3 2" xfId="15785" xr:uid="{00000000-0005-0000-0000-0000AA3D0000}"/>
    <cellStyle name="Normal 2 3 3 4 2 3 2 2" xfId="15786" xr:uid="{00000000-0005-0000-0000-0000AB3D0000}"/>
    <cellStyle name="Normal 2 3 3 4 2 3 3" xfId="15787" xr:uid="{00000000-0005-0000-0000-0000AC3D0000}"/>
    <cellStyle name="Normal 2 3 3 4 2 4" xfId="15788" xr:uid="{00000000-0005-0000-0000-0000AD3D0000}"/>
    <cellStyle name="Normal 2 3 3 4 2 4 2" xfId="15789" xr:uid="{00000000-0005-0000-0000-0000AE3D0000}"/>
    <cellStyle name="Normal 2 3 3 4 2 4 2 2" xfId="15790" xr:uid="{00000000-0005-0000-0000-0000AF3D0000}"/>
    <cellStyle name="Normal 2 3 3 4 2 4 3" xfId="15791" xr:uid="{00000000-0005-0000-0000-0000B03D0000}"/>
    <cellStyle name="Normal 2 3 3 4 2 5" xfId="15792" xr:uid="{00000000-0005-0000-0000-0000B13D0000}"/>
    <cellStyle name="Normal 2 3 3 4 2 5 2" xfId="15793" xr:uid="{00000000-0005-0000-0000-0000B23D0000}"/>
    <cellStyle name="Normal 2 3 3 4 2 6" xfId="15794" xr:uid="{00000000-0005-0000-0000-0000B33D0000}"/>
    <cellStyle name="Normal 2 3 3 4 2 6 2" xfId="15795" xr:uid="{00000000-0005-0000-0000-0000B43D0000}"/>
    <cellStyle name="Normal 2 3 3 4 2 7" xfId="15796" xr:uid="{00000000-0005-0000-0000-0000B53D0000}"/>
    <cellStyle name="Normal 2 3 3 4 3" xfId="15797" xr:uid="{00000000-0005-0000-0000-0000B63D0000}"/>
    <cellStyle name="Normal 2 3 3 4 3 2" xfId="15798" xr:uid="{00000000-0005-0000-0000-0000B73D0000}"/>
    <cellStyle name="Normal 2 3 3 4 3 2 2" xfId="15799" xr:uid="{00000000-0005-0000-0000-0000B83D0000}"/>
    <cellStyle name="Normal 2 3 3 4 3 2 2 2" xfId="15800" xr:uid="{00000000-0005-0000-0000-0000B93D0000}"/>
    <cellStyle name="Normal 2 3 3 4 3 2 3" xfId="15801" xr:uid="{00000000-0005-0000-0000-0000BA3D0000}"/>
    <cellStyle name="Normal 2 3 3 4 3 3" xfId="15802" xr:uid="{00000000-0005-0000-0000-0000BB3D0000}"/>
    <cellStyle name="Normal 2 3 3 4 3 3 2" xfId="15803" xr:uid="{00000000-0005-0000-0000-0000BC3D0000}"/>
    <cellStyle name="Normal 2 3 3 4 3 3 2 2" xfId="15804" xr:uid="{00000000-0005-0000-0000-0000BD3D0000}"/>
    <cellStyle name="Normal 2 3 3 4 3 3 3" xfId="15805" xr:uid="{00000000-0005-0000-0000-0000BE3D0000}"/>
    <cellStyle name="Normal 2 3 3 4 3 4" xfId="15806" xr:uid="{00000000-0005-0000-0000-0000BF3D0000}"/>
    <cellStyle name="Normal 2 3 3 4 3 4 2" xfId="15807" xr:uid="{00000000-0005-0000-0000-0000C03D0000}"/>
    <cellStyle name="Normal 2 3 3 4 3 4 2 2" xfId="15808" xr:uid="{00000000-0005-0000-0000-0000C13D0000}"/>
    <cellStyle name="Normal 2 3 3 4 3 4 3" xfId="15809" xr:uid="{00000000-0005-0000-0000-0000C23D0000}"/>
    <cellStyle name="Normal 2 3 3 4 3 5" xfId="15810" xr:uid="{00000000-0005-0000-0000-0000C33D0000}"/>
    <cellStyle name="Normal 2 3 3 4 3 5 2" xfId="15811" xr:uid="{00000000-0005-0000-0000-0000C43D0000}"/>
    <cellStyle name="Normal 2 3 3 4 3 6" xfId="15812" xr:uid="{00000000-0005-0000-0000-0000C53D0000}"/>
    <cellStyle name="Normal 2 3 3 4 3 6 2" xfId="15813" xr:uid="{00000000-0005-0000-0000-0000C63D0000}"/>
    <cellStyle name="Normal 2 3 3 4 3 7" xfId="15814" xr:uid="{00000000-0005-0000-0000-0000C73D0000}"/>
    <cellStyle name="Normal 2 3 3 4 4" xfId="15815" xr:uid="{00000000-0005-0000-0000-0000C83D0000}"/>
    <cellStyle name="Normal 2 3 3 4 4 2" xfId="15816" xr:uid="{00000000-0005-0000-0000-0000C93D0000}"/>
    <cellStyle name="Normal 2 3 3 4 4 2 2" xfId="15817" xr:uid="{00000000-0005-0000-0000-0000CA3D0000}"/>
    <cellStyle name="Normal 2 3 3 4 4 3" xfId="15818" xr:uid="{00000000-0005-0000-0000-0000CB3D0000}"/>
    <cellStyle name="Normal 2 3 3 4 5" xfId="15819" xr:uid="{00000000-0005-0000-0000-0000CC3D0000}"/>
    <cellStyle name="Normal 2 3 3 4 5 2" xfId="15820" xr:uid="{00000000-0005-0000-0000-0000CD3D0000}"/>
    <cellStyle name="Normal 2 3 3 4 5 2 2" xfId="15821" xr:uid="{00000000-0005-0000-0000-0000CE3D0000}"/>
    <cellStyle name="Normal 2 3 3 4 5 3" xfId="15822" xr:uid="{00000000-0005-0000-0000-0000CF3D0000}"/>
    <cellStyle name="Normal 2 3 3 4 6" xfId="15823" xr:uid="{00000000-0005-0000-0000-0000D03D0000}"/>
    <cellStyle name="Normal 2 3 3 4 6 2" xfId="15824" xr:uid="{00000000-0005-0000-0000-0000D13D0000}"/>
    <cellStyle name="Normal 2 3 3 4 6 2 2" xfId="15825" xr:uid="{00000000-0005-0000-0000-0000D23D0000}"/>
    <cellStyle name="Normal 2 3 3 4 6 3" xfId="15826" xr:uid="{00000000-0005-0000-0000-0000D33D0000}"/>
    <cellStyle name="Normal 2 3 3 4 7" xfId="15827" xr:uid="{00000000-0005-0000-0000-0000D43D0000}"/>
    <cellStyle name="Normal 2 3 3 4 7 2" xfId="15828" xr:uid="{00000000-0005-0000-0000-0000D53D0000}"/>
    <cellStyle name="Normal 2 3 3 4 8" xfId="15829" xr:uid="{00000000-0005-0000-0000-0000D63D0000}"/>
    <cellStyle name="Normal 2 3 3 4 8 2" xfId="15830" xr:uid="{00000000-0005-0000-0000-0000D73D0000}"/>
    <cellStyle name="Normal 2 3 3 4 9" xfId="15831" xr:uid="{00000000-0005-0000-0000-0000D83D0000}"/>
    <cellStyle name="Normal 2 3 3 5" xfId="15832" xr:uid="{00000000-0005-0000-0000-0000D93D0000}"/>
    <cellStyle name="Normal 2 3 3 5 2" xfId="15833" xr:uid="{00000000-0005-0000-0000-0000DA3D0000}"/>
    <cellStyle name="Normal 2 3 3 5 2 2" xfId="15834" xr:uid="{00000000-0005-0000-0000-0000DB3D0000}"/>
    <cellStyle name="Normal 2 3 3 5 2 2 2" xfId="15835" xr:uid="{00000000-0005-0000-0000-0000DC3D0000}"/>
    <cellStyle name="Normal 2 3 3 5 2 2 2 2" xfId="15836" xr:uid="{00000000-0005-0000-0000-0000DD3D0000}"/>
    <cellStyle name="Normal 2 3 3 5 2 2 3" xfId="15837" xr:uid="{00000000-0005-0000-0000-0000DE3D0000}"/>
    <cellStyle name="Normal 2 3 3 5 2 3" xfId="15838" xr:uid="{00000000-0005-0000-0000-0000DF3D0000}"/>
    <cellStyle name="Normal 2 3 3 5 2 3 2" xfId="15839" xr:uid="{00000000-0005-0000-0000-0000E03D0000}"/>
    <cellStyle name="Normal 2 3 3 5 2 3 2 2" xfId="15840" xr:uid="{00000000-0005-0000-0000-0000E13D0000}"/>
    <cellStyle name="Normal 2 3 3 5 2 3 3" xfId="15841" xr:uid="{00000000-0005-0000-0000-0000E23D0000}"/>
    <cellStyle name="Normal 2 3 3 5 2 4" xfId="15842" xr:uid="{00000000-0005-0000-0000-0000E33D0000}"/>
    <cellStyle name="Normal 2 3 3 5 2 4 2" xfId="15843" xr:uid="{00000000-0005-0000-0000-0000E43D0000}"/>
    <cellStyle name="Normal 2 3 3 5 2 4 2 2" xfId="15844" xr:uid="{00000000-0005-0000-0000-0000E53D0000}"/>
    <cellStyle name="Normal 2 3 3 5 2 4 3" xfId="15845" xr:uid="{00000000-0005-0000-0000-0000E63D0000}"/>
    <cellStyle name="Normal 2 3 3 5 2 5" xfId="15846" xr:uid="{00000000-0005-0000-0000-0000E73D0000}"/>
    <cellStyle name="Normal 2 3 3 5 2 5 2" xfId="15847" xr:uid="{00000000-0005-0000-0000-0000E83D0000}"/>
    <cellStyle name="Normal 2 3 3 5 2 6" xfId="15848" xr:uid="{00000000-0005-0000-0000-0000E93D0000}"/>
    <cellStyle name="Normal 2 3 3 5 2 6 2" xfId="15849" xr:uid="{00000000-0005-0000-0000-0000EA3D0000}"/>
    <cellStyle name="Normal 2 3 3 5 2 7" xfId="15850" xr:uid="{00000000-0005-0000-0000-0000EB3D0000}"/>
    <cellStyle name="Normal 2 3 3 5 3" xfId="15851" xr:uid="{00000000-0005-0000-0000-0000EC3D0000}"/>
    <cellStyle name="Normal 2 3 3 5 3 2" xfId="15852" xr:uid="{00000000-0005-0000-0000-0000ED3D0000}"/>
    <cellStyle name="Normal 2 3 3 5 3 2 2" xfId="15853" xr:uid="{00000000-0005-0000-0000-0000EE3D0000}"/>
    <cellStyle name="Normal 2 3 3 5 3 3" xfId="15854" xr:uid="{00000000-0005-0000-0000-0000EF3D0000}"/>
    <cellStyle name="Normal 2 3 3 5 4" xfId="15855" xr:uid="{00000000-0005-0000-0000-0000F03D0000}"/>
    <cellStyle name="Normal 2 3 3 5 4 2" xfId="15856" xr:uid="{00000000-0005-0000-0000-0000F13D0000}"/>
    <cellStyle name="Normal 2 3 3 5 4 2 2" xfId="15857" xr:uid="{00000000-0005-0000-0000-0000F23D0000}"/>
    <cellStyle name="Normal 2 3 3 5 4 3" xfId="15858" xr:uid="{00000000-0005-0000-0000-0000F33D0000}"/>
    <cellStyle name="Normal 2 3 3 5 5" xfId="15859" xr:uid="{00000000-0005-0000-0000-0000F43D0000}"/>
    <cellStyle name="Normal 2 3 3 5 5 2" xfId="15860" xr:uid="{00000000-0005-0000-0000-0000F53D0000}"/>
    <cellStyle name="Normal 2 3 3 5 5 2 2" xfId="15861" xr:uid="{00000000-0005-0000-0000-0000F63D0000}"/>
    <cellStyle name="Normal 2 3 3 5 5 3" xfId="15862" xr:uid="{00000000-0005-0000-0000-0000F73D0000}"/>
    <cellStyle name="Normal 2 3 3 5 6" xfId="15863" xr:uid="{00000000-0005-0000-0000-0000F83D0000}"/>
    <cellStyle name="Normal 2 3 3 5 6 2" xfId="15864" xr:uid="{00000000-0005-0000-0000-0000F93D0000}"/>
    <cellStyle name="Normal 2 3 3 5 7" xfId="15865" xr:uid="{00000000-0005-0000-0000-0000FA3D0000}"/>
    <cellStyle name="Normal 2 3 3 5 7 2" xfId="15866" xr:uid="{00000000-0005-0000-0000-0000FB3D0000}"/>
    <cellStyle name="Normal 2 3 3 5 8" xfId="15867" xr:uid="{00000000-0005-0000-0000-0000FC3D0000}"/>
    <cellStyle name="Normal 2 3 3 6" xfId="15868" xr:uid="{00000000-0005-0000-0000-0000FD3D0000}"/>
    <cellStyle name="Normal 2 3 3 6 2" xfId="15869" xr:uid="{00000000-0005-0000-0000-0000FE3D0000}"/>
    <cellStyle name="Normal 2 3 3 6 2 2" xfId="15870" xr:uid="{00000000-0005-0000-0000-0000FF3D0000}"/>
    <cellStyle name="Normal 2 3 3 6 2 2 2" xfId="15871" xr:uid="{00000000-0005-0000-0000-0000003E0000}"/>
    <cellStyle name="Normal 2 3 3 6 2 3" xfId="15872" xr:uid="{00000000-0005-0000-0000-0000013E0000}"/>
    <cellStyle name="Normal 2 3 3 6 3" xfId="15873" xr:uid="{00000000-0005-0000-0000-0000023E0000}"/>
    <cellStyle name="Normal 2 3 3 6 3 2" xfId="15874" xr:uid="{00000000-0005-0000-0000-0000033E0000}"/>
    <cellStyle name="Normal 2 3 3 6 3 2 2" xfId="15875" xr:uid="{00000000-0005-0000-0000-0000043E0000}"/>
    <cellStyle name="Normal 2 3 3 6 3 3" xfId="15876" xr:uid="{00000000-0005-0000-0000-0000053E0000}"/>
    <cellStyle name="Normal 2 3 3 6 4" xfId="15877" xr:uid="{00000000-0005-0000-0000-0000063E0000}"/>
    <cellStyle name="Normal 2 3 3 6 4 2" xfId="15878" xr:uid="{00000000-0005-0000-0000-0000073E0000}"/>
    <cellStyle name="Normal 2 3 3 6 4 2 2" xfId="15879" xr:uid="{00000000-0005-0000-0000-0000083E0000}"/>
    <cellStyle name="Normal 2 3 3 6 4 3" xfId="15880" xr:uid="{00000000-0005-0000-0000-0000093E0000}"/>
    <cellStyle name="Normal 2 3 3 6 5" xfId="15881" xr:uid="{00000000-0005-0000-0000-00000A3E0000}"/>
    <cellStyle name="Normal 2 3 3 6 5 2" xfId="15882" xr:uid="{00000000-0005-0000-0000-00000B3E0000}"/>
    <cellStyle name="Normal 2 3 3 6 6" xfId="15883" xr:uid="{00000000-0005-0000-0000-00000C3E0000}"/>
    <cellStyle name="Normal 2 3 3 6 6 2" xfId="15884" xr:uid="{00000000-0005-0000-0000-00000D3E0000}"/>
    <cellStyle name="Normal 2 3 3 6 7" xfId="15885" xr:uid="{00000000-0005-0000-0000-00000E3E0000}"/>
    <cellStyle name="Normal 2 3 3 7" xfId="15886" xr:uid="{00000000-0005-0000-0000-00000F3E0000}"/>
    <cellStyle name="Normal 2 3 3 7 2" xfId="15887" xr:uid="{00000000-0005-0000-0000-0000103E0000}"/>
    <cellStyle name="Normal 2 3 3 7 2 2" xfId="15888" xr:uid="{00000000-0005-0000-0000-0000113E0000}"/>
    <cellStyle name="Normal 2 3 3 7 2 2 2" xfId="15889" xr:uid="{00000000-0005-0000-0000-0000123E0000}"/>
    <cellStyle name="Normal 2 3 3 7 2 3" xfId="15890" xr:uid="{00000000-0005-0000-0000-0000133E0000}"/>
    <cellStyle name="Normal 2 3 3 7 3" xfId="15891" xr:uid="{00000000-0005-0000-0000-0000143E0000}"/>
    <cellStyle name="Normal 2 3 3 7 3 2" xfId="15892" xr:uid="{00000000-0005-0000-0000-0000153E0000}"/>
    <cellStyle name="Normal 2 3 3 7 3 2 2" xfId="15893" xr:uid="{00000000-0005-0000-0000-0000163E0000}"/>
    <cellStyle name="Normal 2 3 3 7 3 3" xfId="15894" xr:uid="{00000000-0005-0000-0000-0000173E0000}"/>
    <cellStyle name="Normal 2 3 3 7 4" xfId="15895" xr:uid="{00000000-0005-0000-0000-0000183E0000}"/>
    <cellStyle name="Normal 2 3 3 7 4 2" xfId="15896" xr:uid="{00000000-0005-0000-0000-0000193E0000}"/>
    <cellStyle name="Normal 2 3 3 7 4 2 2" xfId="15897" xr:uid="{00000000-0005-0000-0000-00001A3E0000}"/>
    <cellStyle name="Normal 2 3 3 7 4 3" xfId="15898" xr:uid="{00000000-0005-0000-0000-00001B3E0000}"/>
    <cellStyle name="Normal 2 3 3 7 5" xfId="15899" xr:uid="{00000000-0005-0000-0000-00001C3E0000}"/>
    <cellStyle name="Normal 2 3 3 7 5 2" xfId="15900" xr:uid="{00000000-0005-0000-0000-00001D3E0000}"/>
    <cellStyle name="Normal 2 3 3 7 6" xfId="15901" xr:uid="{00000000-0005-0000-0000-00001E3E0000}"/>
    <cellStyle name="Normal 2 3 3 7 6 2" xfId="15902" xr:uid="{00000000-0005-0000-0000-00001F3E0000}"/>
    <cellStyle name="Normal 2 3 3 7 7" xfId="15903" xr:uid="{00000000-0005-0000-0000-0000203E0000}"/>
    <cellStyle name="Normal 2 3 3 8" xfId="15904" xr:uid="{00000000-0005-0000-0000-0000213E0000}"/>
    <cellStyle name="Normal 2 3 3 8 2" xfId="15905" xr:uid="{00000000-0005-0000-0000-0000223E0000}"/>
    <cellStyle name="Normal 2 3 3 8 2 2" xfId="15906" xr:uid="{00000000-0005-0000-0000-0000233E0000}"/>
    <cellStyle name="Normal 2 3 3 8 3" xfId="15907" xr:uid="{00000000-0005-0000-0000-0000243E0000}"/>
    <cellStyle name="Normal 2 3 3 9" xfId="15908" xr:uid="{00000000-0005-0000-0000-0000253E0000}"/>
    <cellStyle name="Normal 2 3 3 9 2" xfId="15909" xr:uid="{00000000-0005-0000-0000-0000263E0000}"/>
    <cellStyle name="Normal 2 3 3 9 2 2" xfId="15910" xr:uid="{00000000-0005-0000-0000-0000273E0000}"/>
    <cellStyle name="Normal 2 3 3 9 3" xfId="15911" xr:uid="{00000000-0005-0000-0000-0000283E0000}"/>
    <cellStyle name="Normal 2 3 3_Confidential Information" xfId="15912" xr:uid="{00000000-0005-0000-0000-0000293E0000}"/>
    <cellStyle name="Normal 2 3 4" xfId="15913" xr:uid="{00000000-0005-0000-0000-00002A3E0000}"/>
    <cellStyle name="Normal 2 3 4 10" xfId="15914" xr:uid="{00000000-0005-0000-0000-00002B3E0000}"/>
    <cellStyle name="Normal 2 3 4 10 2" xfId="15915" xr:uid="{00000000-0005-0000-0000-00002C3E0000}"/>
    <cellStyle name="Normal 2 3 4 11" xfId="15916" xr:uid="{00000000-0005-0000-0000-00002D3E0000}"/>
    <cellStyle name="Normal 2 3 4 2" xfId="15917" xr:uid="{00000000-0005-0000-0000-00002E3E0000}"/>
    <cellStyle name="Normal 2 3 4 2 2" xfId="15918" xr:uid="{00000000-0005-0000-0000-00002F3E0000}"/>
    <cellStyle name="Normal 2 3 4 2 2 2" xfId="15919" xr:uid="{00000000-0005-0000-0000-0000303E0000}"/>
    <cellStyle name="Normal 2 3 4 2 2 2 2" xfId="15920" xr:uid="{00000000-0005-0000-0000-0000313E0000}"/>
    <cellStyle name="Normal 2 3 4 2 2 2 2 2" xfId="15921" xr:uid="{00000000-0005-0000-0000-0000323E0000}"/>
    <cellStyle name="Normal 2 3 4 2 2 2 3" xfId="15922" xr:uid="{00000000-0005-0000-0000-0000333E0000}"/>
    <cellStyle name="Normal 2 3 4 2 2 3" xfId="15923" xr:uid="{00000000-0005-0000-0000-0000343E0000}"/>
    <cellStyle name="Normal 2 3 4 2 2 3 2" xfId="15924" xr:uid="{00000000-0005-0000-0000-0000353E0000}"/>
    <cellStyle name="Normal 2 3 4 2 2 3 2 2" xfId="15925" xr:uid="{00000000-0005-0000-0000-0000363E0000}"/>
    <cellStyle name="Normal 2 3 4 2 2 3 3" xfId="15926" xr:uid="{00000000-0005-0000-0000-0000373E0000}"/>
    <cellStyle name="Normal 2 3 4 2 2 4" xfId="15927" xr:uid="{00000000-0005-0000-0000-0000383E0000}"/>
    <cellStyle name="Normal 2 3 4 2 2 4 2" xfId="15928" xr:uid="{00000000-0005-0000-0000-0000393E0000}"/>
    <cellStyle name="Normal 2 3 4 2 2 4 2 2" xfId="15929" xr:uid="{00000000-0005-0000-0000-00003A3E0000}"/>
    <cellStyle name="Normal 2 3 4 2 2 4 3" xfId="15930" xr:uid="{00000000-0005-0000-0000-00003B3E0000}"/>
    <cellStyle name="Normal 2 3 4 2 2 5" xfId="15931" xr:uid="{00000000-0005-0000-0000-00003C3E0000}"/>
    <cellStyle name="Normal 2 3 4 2 2 5 2" xfId="15932" xr:uid="{00000000-0005-0000-0000-00003D3E0000}"/>
    <cellStyle name="Normal 2 3 4 2 2 6" xfId="15933" xr:uid="{00000000-0005-0000-0000-00003E3E0000}"/>
    <cellStyle name="Normal 2 3 4 2 2 6 2" xfId="15934" xr:uid="{00000000-0005-0000-0000-00003F3E0000}"/>
    <cellStyle name="Normal 2 3 4 2 2 7" xfId="15935" xr:uid="{00000000-0005-0000-0000-0000403E0000}"/>
    <cellStyle name="Normal 2 3 4 2 3" xfId="15936" xr:uid="{00000000-0005-0000-0000-0000413E0000}"/>
    <cellStyle name="Normal 2 3 4 2 3 2" xfId="15937" xr:uid="{00000000-0005-0000-0000-0000423E0000}"/>
    <cellStyle name="Normal 2 3 4 2 3 2 2" xfId="15938" xr:uid="{00000000-0005-0000-0000-0000433E0000}"/>
    <cellStyle name="Normal 2 3 4 2 3 2 2 2" xfId="15939" xr:uid="{00000000-0005-0000-0000-0000443E0000}"/>
    <cellStyle name="Normal 2 3 4 2 3 2 3" xfId="15940" xr:uid="{00000000-0005-0000-0000-0000453E0000}"/>
    <cellStyle name="Normal 2 3 4 2 3 3" xfId="15941" xr:uid="{00000000-0005-0000-0000-0000463E0000}"/>
    <cellStyle name="Normal 2 3 4 2 3 3 2" xfId="15942" xr:uid="{00000000-0005-0000-0000-0000473E0000}"/>
    <cellStyle name="Normal 2 3 4 2 3 3 2 2" xfId="15943" xr:uid="{00000000-0005-0000-0000-0000483E0000}"/>
    <cellStyle name="Normal 2 3 4 2 3 3 3" xfId="15944" xr:uid="{00000000-0005-0000-0000-0000493E0000}"/>
    <cellStyle name="Normal 2 3 4 2 3 4" xfId="15945" xr:uid="{00000000-0005-0000-0000-00004A3E0000}"/>
    <cellStyle name="Normal 2 3 4 2 3 4 2" xfId="15946" xr:uid="{00000000-0005-0000-0000-00004B3E0000}"/>
    <cellStyle name="Normal 2 3 4 2 3 4 2 2" xfId="15947" xr:uid="{00000000-0005-0000-0000-00004C3E0000}"/>
    <cellStyle name="Normal 2 3 4 2 3 4 3" xfId="15948" xr:uid="{00000000-0005-0000-0000-00004D3E0000}"/>
    <cellStyle name="Normal 2 3 4 2 3 5" xfId="15949" xr:uid="{00000000-0005-0000-0000-00004E3E0000}"/>
    <cellStyle name="Normal 2 3 4 2 3 5 2" xfId="15950" xr:uid="{00000000-0005-0000-0000-00004F3E0000}"/>
    <cellStyle name="Normal 2 3 4 2 3 6" xfId="15951" xr:uid="{00000000-0005-0000-0000-0000503E0000}"/>
    <cellStyle name="Normal 2 3 4 2 3 6 2" xfId="15952" xr:uid="{00000000-0005-0000-0000-0000513E0000}"/>
    <cellStyle name="Normal 2 3 4 2 3 7" xfId="15953" xr:uid="{00000000-0005-0000-0000-0000523E0000}"/>
    <cellStyle name="Normal 2 3 4 2 4" xfId="15954" xr:uid="{00000000-0005-0000-0000-0000533E0000}"/>
    <cellStyle name="Normal 2 3 4 2 4 2" xfId="15955" xr:uid="{00000000-0005-0000-0000-0000543E0000}"/>
    <cellStyle name="Normal 2 3 4 2 4 2 2" xfId="15956" xr:uid="{00000000-0005-0000-0000-0000553E0000}"/>
    <cellStyle name="Normal 2 3 4 2 4 3" xfId="15957" xr:uid="{00000000-0005-0000-0000-0000563E0000}"/>
    <cellStyle name="Normal 2 3 4 2 5" xfId="15958" xr:uid="{00000000-0005-0000-0000-0000573E0000}"/>
    <cellStyle name="Normal 2 3 4 2 5 2" xfId="15959" xr:uid="{00000000-0005-0000-0000-0000583E0000}"/>
    <cellStyle name="Normal 2 3 4 2 5 2 2" xfId="15960" xr:uid="{00000000-0005-0000-0000-0000593E0000}"/>
    <cellStyle name="Normal 2 3 4 2 5 3" xfId="15961" xr:uid="{00000000-0005-0000-0000-00005A3E0000}"/>
    <cellStyle name="Normal 2 3 4 2 6" xfId="15962" xr:uid="{00000000-0005-0000-0000-00005B3E0000}"/>
    <cellStyle name="Normal 2 3 4 2 6 2" xfId="15963" xr:uid="{00000000-0005-0000-0000-00005C3E0000}"/>
    <cellStyle name="Normal 2 3 4 2 6 2 2" xfId="15964" xr:uid="{00000000-0005-0000-0000-00005D3E0000}"/>
    <cellStyle name="Normal 2 3 4 2 6 3" xfId="15965" xr:uid="{00000000-0005-0000-0000-00005E3E0000}"/>
    <cellStyle name="Normal 2 3 4 2 7" xfId="15966" xr:uid="{00000000-0005-0000-0000-00005F3E0000}"/>
    <cellStyle name="Normal 2 3 4 2 7 2" xfId="15967" xr:uid="{00000000-0005-0000-0000-0000603E0000}"/>
    <cellStyle name="Normal 2 3 4 2 8" xfId="15968" xr:uid="{00000000-0005-0000-0000-0000613E0000}"/>
    <cellStyle name="Normal 2 3 4 2 8 2" xfId="15969" xr:uid="{00000000-0005-0000-0000-0000623E0000}"/>
    <cellStyle name="Normal 2 3 4 2 9" xfId="15970" xr:uid="{00000000-0005-0000-0000-0000633E0000}"/>
    <cellStyle name="Normal 2 3 4 3" xfId="15971" xr:uid="{00000000-0005-0000-0000-0000643E0000}"/>
    <cellStyle name="Normal 2 3 4 3 2" xfId="15972" xr:uid="{00000000-0005-0000-0000-0000653E0000}"/>
    <cellStyle name="Normal 2 3 4 3 2 2" xfId="15973" xr:uid="{00000000-0005-0000-0000-0000663E0000}"/>
    <cellStyle name="Normal 2 3 4 3 2 2 2" xfId="15974" xr:uid="{00000000-0005-0000-0000-0000673E0000}"/>
    <cellStyle name="Normal 2 3 4 3 2 2 2 2" xfId="15975" xr:uid="{00000000-0005-0000-0000-0000683E0000}"/>
    <cellStyle name="Normal 2 3 4 3 2 2 3" xfId="15976" xr:uid="{00000000-0005-0000-0000-0000693E0000}"/>
    <cellStyle name="Normal 2 3 4 3 2 3" xfId="15977" xr:uid="{00000000-0005-0000-0000-00006A3E0000}"/>
    <cellStyle name="Normal 2 3 4 3 2 3 2" xfId="15978" xr:uid="{00000000-0005-0000-0000-00006B3E0000}"/>
    <cellStyle name="Normal 2 3 4 3 2 3 2 2" xfId="15979" xr:uid="{00000000-0005-0000-0000-00006C3E0000}"/>
    <cellStyle name="Normal 2 3 4 3 2 3 3" xfId="15980" xr:uid="{00000000-0005-0000-0000-00006D3E0000}"/>
    <cellStyle name="Normal 2 3 4 3 2 4" xfId="15981" xr:uid="{00000000-0005-0000-0000-00006E3E0000}"/>
    <cellStyle name="Normal 2 3 4 3 2 4 2" xfId="15982" xr:uid="{00000000-0005-0000-0000-00006F3E0000}"/>
    <cellStyle name="Normal 2 3 4 3 2 4 2 2" xfId="15983" xr:uid="{00000000-0005-0000-0000-0000703E0000}"/>
    <cellStyle name="Normal 2 3 4 3 2 4 3" xfId="15984" xr:uid="{00000000-0005-0000-0000-0000713E0000}"/>
    <cellStyle name="Normal 2 3 4 3 2 5" xfId="15985" xr:uid="{00000000-0005-0000-0000-0000723E0000}"/>
    <cellStyle name="Normal 2 3 4 3 2 5 2" xfId="15986" xr:uid="{00000000-0005-0000-0000-0000733E0000}"/>
    <cellStyle name="Normal 2 3 4 3 2 6" xfId="15987" xr:uid="{00000000-0005-0000-0000-0000743E0000}"/>
    <cellStyle name="Normal 2 3 4 3 2 6 2" xfId="15988" xr:uid="{00000000-0005-0000-0000-0000753E0000}"/>
    <cellStyle name="Normal 2 3 4 3 2 7" xfId="15989" xr:uid="{00000000-0005-0000-0000-0000763E0000}"/>
    <cellStyle name="Normal 2 3 4 3 3" xfId="15990" xr:uid="{00000000-0005-0000-0000-0000773E0000}"/>
    <cellStyle name="Normal 2 3 4 3 3 2" xfId="15991" xr:uid="{00000000-0005-0000-0000-0000783E0000}"/>
    <cellStyle name="Normal 2 3 4 3 3 2 2" xfId="15992" xr:uid="{00000000-0005-0000-0000-0000793E0000}"/>
    <cellStyle name="Normal 2 3 4 3 3 3" xfId="15993" xr:uid="{00000000-0005-0000-0000-00007A3E0000}"/>
    <cellStyle name="Normal 2 3 4 3 4" xfId="15994" xr:uid="{00000000-0005-0000-0000-00007B3E0000}"/>
    <cellStyle name="Normal 2 3 4 3 4 2" xfId="15995" xr:uid="{00000000-0005-0000-0000-00007C3E0000}"/>
    <cellStyle name="Normal 2 3 4 3 4 2 2" xfId="15996" xr:uid="{00000000-0005-0000-0000-00007D3E0000}"/>
    <cellStyle name="Normal 2 3 4 3 4 3" xfId="15997" xr:uid="{00000000-0005-0000-0000-00007E3E0000}"/>
    <cellStyle name="Normal 2 3 4 3 5" xfId="15998" xr:uid="{00000000-0005-0000-0000-00007F3E0000}"/>
    <cellStyle name="Normal 2 3 4 3 5 2" xfId="15999" xr:uid="{00000000-0005-0000-0000-0000803E0000}"/>
    <cellStyle name="Normal 2 3 4 3 5 2 2" xfId="16000" xr:uid="{00000000-0005-0000-0000-0000813E0000}"/>
    <cellStyle name="Normal 2 3 4 3 5 3" xfId="16001" xr:uid="{00000000-0005-0000-0000-0000823E0000}"/>
    <cellStyle name="Normal 2 3 4 3 6" xfId="16002" xr:uid="{00000000-0005-0000-0000-0000833E0000}"/>
    <cellStyle name="Normal 2 3 4 3 6 2" xfId="16003" xr:uid="{00000000-0005-0000-0000-0000843E0000}"/>
    <cellStyle name="Normal 2 3 4 3 7" xfId="16004" xr:uid="{00000000-0005-0000-0000-0000853E0000}"/>
    <cellStyle name="Normal 2 3 4 3 7 2" xfId="16005" xr:uid="{00000000-0005-0000-0000-0000863E0000}"/>
    <cellStyle name="Normal 2 3 4 3 8" xfId="16006" xr:uid="{00000000-0005-0000-0000-0000873E0000}"/>
    <cellStyle name="Normal 2 3 4 4" xfId="16007" xr:uid="{00000000-0005-0000-0000-0000883E0000}"/>
    <cellStyle name="Normal 2 3 4 4 2" xfId="16008" xr:uid="{00000000-0005-0000-0000-0000893E0000}"/>
    <cellStyle name="Normal 2 3 4 4 2 2" xfId="16009" xr:uid="{00000000-0005-0000-0000-00008A3E0000}"/>
    <cellStyle name="Normal 2 3 4 4 2 2 2" xfId="16010" xr:uid="{00000000-0005-0000-0000-00008B3E0000}"/>
    <cellStyle name="Normal 2 3 4 4 2 3" xfId="16011" xr:uid="{00000000-0005-0000-0000-00008C3E0000}"/>
    <cellStyle name="Normal 2 3 4 4 3" xfId="16012" xr:uid="{00000000-0005-0000-0000-00008D3E0000}"/>
    <cellStyle name="Normal 2 3 4 4 3 2" xfId="16013" xr:uid="{00000000-0005-0000-0000-00008E3E0000}"/>
    <cellStyle name="Normal 2 3 4 4 3 2 2" xfId="16014" xr:uid="{00000000-0005-0000-0000-00008F3E0000}"/>
    <cellStyle name="Normal 2 3 4 4 3 3" xfId="16015" xr:uid="{00000000-0005-0000-0000-0000903E0000}"/>
    <cellStyle name="Normal 2 3 4 4 4" xfId="16016" xr:uid="{00000000-0005-0000-0000-0000913E0000}"/>
    <cellStyle name="Normal 2 3 4 4 4 2" xfId="16017" xr:uid="{00000000-0005-0000-0000-0000923E0000}"/>
    <cellStyle name="Normal 2 3 4 4 4 2 2" xfId="16018" xr:uid="{00000000-0005-0000-0000-0000933E0000}"/>
    <cellStyle name="Normal 2 3 4 4 4 3" xfId="16019" xr:uid="{00000000-0005-0000-0000-0000943E0000}"/>
    <cellStyle name="Normal 2 3 4 4 5" xfId="16020" xr:uid="{00000000-0005-0000-0000-0000953E0000}"/>
    <cellStyle name="Normal 2 3 4 4 5 2" xfId="16021" xr:uid="{00000000-0005-0000-0000-0000963E0000}"/>
    <cellStyle name="Normal 2 3 4 4 6" xfId="16022" xr:uid="{00000000-0005-0000-0000-0000973E0000}"/>
    <cellStyle name="Normal 2 3 4 4 6 2" xfId="16023" xr:uid="{00000000-0005-0000-0000-0000983E0000}"/>
    <cellStyle name="Normal 2 3 4 4 7" xfId="16024" xr:uid="{00000000-0005-0000-0000-0000993E0000}"/>
    <cellStyle name="Normal 2 3 4 5" xfId="16025" xr:uid="{00000000-0005-0000-0000-00009A3E0000}"/>
    <cellStyle name="Normal 2 3 4 5 2" xfId="16026" xr:uid="{00000000-0005-0000-0000-00009B3E0000}"/>
    <cellStyle name="Normal 2 3 4 5 2 2" xfId="16027" xr:uid="{00000000-0005-0000-0000-00009C3E0000}"/>
    <cellStyle name="Normal 2 3 4 5 2 2 2" xfId="16028" xr:uid="{00000000-0005-0000-0000-00009D3E0000}"/>
    <cellStyle name="Normal 2 3 4 5 2 3" xfId="16029" xr:uid="{00000000-0005-0000-0000-00009E3E0000}"/>
    <cellStyle name="Normal 2 3 4 5 3" xfId="16030" xr:uid="{00000000-0005-0000-0000-00009F3E0000}"/>
    <cellStyle name="Normal 2 3 4 5 3 2" xfId="16031" xr:uid="{00000000-0005-0000-0000-0000A03E0000}"/>
    <cellStyle name="Normal 2 3 4 5 3 2 2" xfId="16032" xr:uid="{00000000-0005-0000-0000-0000A13E0000}"/>
    <cellStyle name="Normal 2 3 4 5 3 3" xfId="16033" xr:uid="{00000000-0005-0000-0000-0000A23E0000}"/>
    <cellStyle name="Normal 2 3 4 5 4" xfId="16034" xr:uid="{00000000-0005-0000-0000-0000A33E0000}"/>
    <cellStyle name="Normal 2 3 4 5 4 2" xfId="16035" xr:uid="{00000000-0005-0000-0000-0000A43E0000}"/>
    <cellStyle name="Normal 2 3 4 5 4 2 2" xfId="16036" xr:uid="{00000000-0005-0000-0000-0000A53E0000}"/>
    <cellStyle name="Normal 2 3 4 5 4 3" xfId="16037" xr:uid="{00000000-0005-0000-0000-0000A63E0000}"/>
    <cellStyle name="Normal 2 3 4 5 5" xfId="16038" xr:uid="{00000000-0005-0000-0000-0000A73E0000}"/>
    <cellStyle name="Normal 2 3 4 5 5 2" xfId="16039" xr:uid="{00000000-0005-0000-0000-0000A83E0000}"/>
    <cellStyle name="Normal 2 3 4 5 6" xfId="16040" xr:uid="{00000000-0005-0000-0000-0000A93E0000}"/>
    <cellStyle name="Normal 2 3 4 5 6 2" xfId="16041" xr:uid="{00000000-0005-0000-0000-0000AA3E0000}"/>
    <cellStyle name="Normal 2 3 4 5 7" xfId="16042" xr:uid="{00000000-0005-0000-0000-0000AB3E0000}"/>
    <cellStyle name="Normal 2 3 4 6" xfId="16043" xr:uid="{00000000-0005-0000-0000-0000AC3E0000}"/>
    <cellStyle name="Normal 2 3 4 6 2" xfId="16044" xr:uid="{00000000-0005-0000-0000-0000AD3E0000}"/>
    <cellStyle name="Normal 2 3 4 6 2 2" xfId="16045" xr:uid="{00000000-0005-0000-0000-0000AE3E0000}"/>
    <cellStyle name="Normal 2 3 4 6 3" xfId="16046" xr:uid="{00000000-0005-0000-0000-0000AF3E0000}"/>
    <cellStyle name="Normal 2 3 4 7" xfId="16047" xr:uid="{00000000-0005-0000-0000-0000B03E0000}"/>
    <cellStyle name="Normal 2 3 4 7 2" xfId="16048" xr:uid="{00000000-0005-0000-0000-0000B13E0000}"/>
    <cellStyle name="Normal 2 3 4 7 2 2" xfId="16049" xr:uid="{00000000-0005-0000-0000-0000B23E0000}"/>
    <cellStyle name="Normal 2 3 4 7 3" xfId="16050" xr:uid="{00000000-0005-0000-0000-0000B33E0000}"/>
    <cellStyle name="Normal 2 3 4 8" xfId="16051" xr:uid="{00000000-0005-0000-0000-0000B43E0000}"/>
    <cellStyle name="Normal 2 3 4 8 2" xfId="16052" xr:uid="{00000000-0005-0000-0000-0000B53E0000}"/>
    <cellStyle name="Normal 2 3 4 8 2 2" xfId="16053" xr:uid="{00000000-0005-0000-0000-0000B63E0000}"/>
    <cellStyle name="Normal 2 3 4 8 3" xfId="16054" xr:uid="{00000000-0005-0000-0000-0000B73E0000}"/>
    <cellStyle name="Normal 2 3 4 9" xfId="16055" xr:uid="{00000000-0005-0000-0000-0000B83E0000}"/>
    <cellStyle name="Normal 2 3 4 9 2" xfId="16056" xr:uid="{00000000-0005-0000-0000-0000B93E0000}"/>
    <cellStyle name="Normal 2 3 5" xfId="16057" xr:uid="{00000000-0005-0000-0000-0000BA3E0000}"/>
    <cellStyle name="Normal 2 3 5 10" xfId="16058" xr:uid="{00000000-0005-0000-0000-0000BB3E0000}"/>
    <cellStyle name="Normal 2 3 5 10 2" xfId="16059" xr:uid="{00000000-0005-0000-0000-0000BC3E0000}"/>
    <cellStyle name="Normal 2 3 5 11" xfId="16060" xr:uid="{00000000-0005-0000-0000-0000BD3E0000}"/>
    <cellStyle name="Normal 2 3 5 2" xfId="16061" xr:uid="{00000000-0005-0000-0000-0000BE3E0000}"/>
    <cellStyle name="Normal 2 3 5 2 2" xfId="16062" xr:uid="{00000000-0005-0000-0000-0000BF3E0000}"/>
    <cellStyle name="Normal 2 3 5 2 2 2" xfId="16063" xr:uid="{00000000-0005-0000-0000-0000C03E0000}"/>
    <cellStyle name="Normal 2 3 5 2 2 2 2" xfId="16064" xr:uid="{00000000-0005-0000-0000-0000C13E0000}"/>
    <cellStyle name="Normal 2 3 5 2 2 2 2 2" xfId="16065" xr:uid="{00000000-0005-0000-0000-0000C23E0000}"/>
    <cellStyle name="Normal 2 3 5 2 2 2 3" xfId="16066" xr:uid="{00000000-0005-0000-0000-0000C33E0000}"/>
    <cellStyle name="Normal 2 3 5 2 2 3" xfId="16067" xr:uid="{00000000-0005-0000-0000-0000C43E0000}"/>
    <cellStyle name="Normal 2 3 5 2 2 3 2" xfId="16068" xr:uid="{00000000-0005-0000-0000-0000C53E0000}"/>
    <cellStyle name="Normal 2 3 5 2 2 3 2 2" xfId="16069" xr:uid="{00000000-0005-0000-0000-0000C63E0000}"/>
    <cellStyle name="Normal 2 3 5 2 2 3 3" xfId="16070" xr:uid="{00000000-0005-0000-0000-0000C73E0000}"/>
    <cellStyle name="Normal 2 3 5 2 2 4" xfId="16071" xr:uid="{00000000-0005-0000-0000-0000C83E0000}"/>
    <cellStyle name="Normal 2 3 5 2 2 4 2" xfId="16072" xr:uid="{00000000-0005-0000-0000-0000C93E0000}"/>
    <cellStyle name="Normal 2 3 5 2 2 4 2 2" xfId="16073" xr:uid="{00000000-0005-0000-0000-0000CA3E0000}"/>
    <cellStyle name="Normal 2 3 5 2 2 4 3" xfId="16074" xr:uid="{00000000-0005-0000-0000-0000CB3E0000}"/>
    <cellStyle name="Normal 2 3 5 2 2 5" xfId="16075" xr:uid="{00000000-0005-0000-0000-0000CC3E0000}"/>
    <cellStyle name="Normal 2 3 5 2 2 5 2" xfId="16076" xr:uid="{00000000-0005-0000-0000-0000CD3E0000}"/>
    <cellStyle name="Normal 2 3 5 2 2 6" xfId="16077" xr:uid="{00000000-0005-0000-0000-0000CE3E0000}"/>
    <cellStyle name="Normal 2 3 5 2 2 6 2" xfId="16078" xr:uid="{00000000-0005-0000-0000-0000CF3E0000}"/>
    <cellStyle name="Normal 2 3 5 2 2 7" xfId="16079" xr:uid="{00000000-0005-0000-0000-0000D03E0000}"/>
    <cellStyle name="Normal 2 3 5 2 3" xfId="16080" xr:uid="{00000000-0005-0000-0000-0000D13E0000}"/>
    <cellStyle name="Normal 2 3 5 2 3 2" xfId="16081" xr:uid="{00000000-0005-0000-0000-0000D23E0000}"/>
    <cellStyle name="Normal 2 3 5 2 3 2 2" xfId="16082" xr:uid="{00000000-0005-0000-0000-0000D33E0000}"/>
    <cellStyle name="Normal 2 3 5 2 3 2 2 2" xfId="16083" xr:uid="{00000000-0005-0000-0000-0000D43E0000}"/>
    <cellStyle name="Normal 2 3 5 2 3 2 3" xfId="16084" xr:uid="{00000000-0005-0000-0000-0000D53E0000}"/>
    <cellStyle name="Normal 2 3 5 2 3 3" xfId="16085" xr:uid="{00000000-0005-0000-0000-0000D63E0000}"/>
    <cellStyle name="Normal 2 3 5 2 3 3 2" xfId="16086" xr:uid="{00000000-0005-0000-0000-0000D73E0000}"/>
    <cellStyle name="Normal 2 3 5 2 3 3 2 2" xfId="16087" xr:uid="{00000000-0005-0000-0000-0000D83E0000}"/>
    <cellStyle name="Normal 2 3 5 2 3 3 3" xfId="16088" xr:uid="{00000000-0005-0000-0000-0000D93E0000}"/>
    <cellStyle name="Normal 2 3 5 2 3 4" xfId="16089" xr:uid="{00000000-0005-0000-0000-0000DA3E0000}"/>
    <cellStyle name="Normal 2 3 5 2 3 4 2" xfId="16090" xr:uid="{00000000-0005-0000-0000-0000DB3E0000}"/>
    <cellStyle name="Normal 2 3 5 2 3 4 2 2" xfId="16091" xr:uid="{00000000-0005-0000-0000-0000DC3E0000}"/>
    <cellStyle name="Normal 2 3 5 2 3 4 3" xfId="16092" xr:uid="{00000000-0005-0000-0000-0000DD3E0000}"/>
    <cellStyle name="Normal 2 3 5 2 3 5" xfId="16093" xr:uid="{00000000-0005-0000-0000-0000DE3E0000}"/>
    <cellStyle name="Normal 2 3 5 2 3 5 2" xfId="16094" xr:uid="{00000000-0005-0000-0000-0000DF3E0000}"/>
    <cellStyle name="Normal 2 3 5 2 3 6" xfId="16095" xr:uid="{00000000-0005-0000-0000-0000E03E0000}"/>
    <cellStyle name="Normal 2 3 5 2 3 6 2" xfId="16096" xr:uid="{00000000-0005-0000-0000-0000E13E0000}"/>
    <cellStyle name="Normal 2 3 5 2 3 7" xfId="16097" xr:uid="{00000000-0005-0000-0000-0000E23E0000}"/>
    <cellStyle name="Normal 2 3 5 2 4" xfId="16098" xr:uid="{00000000-0005-0000-0000-0000E33E0000}"/>
    <cellStyle name="Normal 2 3 5 2 4 2" xfId="16099" xr:uid="{00000000-0005-0000-0000-0000E43E0000}"/>
    <cellStyle name="Normal 2 3 5 2 4 2 2" xfId="16100" xr:uid="{00000000-0005-0000-0000-0000E53E0000}"/>
    <cellStyle name="Normal 2 3 5 2 4 3" xfId="16101" xr:uid="{00000000-0005-0000-0000-0000E63E0000}"/>
    <cellStyle name="Normal 2 3 5 2 5" xfId="16102" xr:uid="{00000000-0005-0000-0000-0000E73E0000}"/>
    <cellStyle name="Normal 2 3 5 2 5 2" xfId="16103" xr:uid="{00000000-0005-0000-0000-0000E83E0000}"/>
    <cellStyle name="Normal 2 3 5 2 5 2 2" xfId="16104" xr:uid="{00000000-0005-0000-0000-0000E93E0000}"/>
    <cellStyle name="Normal 2 3 5 2 5 3" xfId="16105" xr:uid="{00000000-0005-0000-0000-0000EA3E0000}"/>
    <cellStyle name="Normal 2 3 5 2 6" xfId="16106" xr:uid="{00000000-0005-0000-0000-0000EB3E0000}"/>
    <cellStyle name="Normal 2 3 5 2 6 2" xfId="16107" xr:uid="{00000000-0005-0000-0000-0000EC3E0000}"/>
    <cellStyle name="Normal 2 3 5 2 6 2 2" xfId="16108" xr:uid="{00000000-0005-0000-0000-0000ED3E0000}"/>
    <cellStyle name="Normal 2 3 5 2 6 3" xfId="16109" xr:uid="{00000000-0005-0000-0000-0000EE3E0000}"/>
    <cellStyle name="Normal 2 3 5 2 7" xfId="16110" xr:uid="{00000000-0005-0000-0000-0000EF3E0000}"/>
    <cellStyle name="Normal 2 3 5 2 7 2" xfId="16111" xr:uid="{00000000-0005-0000-0000-0000F03E0000}"/>
    <cellStyle name="Normal 2 3 5 2 8" xfId="16112" xr:uid="{00000000-0005-0000-0000-0000F13E0000}"/>
    <cellStyle name="Normal 2 3 5 2 8 2" xfId="16113" xr:uid="{00000000-0005-0000-0000-0000F23E0000}"/>
    <cellStyle name="Normal 2 3 5 2 9" xfId="16114" xr:uid="{00000000-0005-0000-0000-0000F33E0000}"/>
    <cellStyle name="Normal 2 3 5 3" xfId="16115" xr:uid="{00000000-0005-0000-0000-0000F43E0000}"/>
    <cellStyle name="Normal 2 3 5 3 2" xfId="16116" xr:uid="{00000000-0005-0000-0000-0000F53E0000}"/>
    <cellStyle name="Normal 2 3 5 3 2 2" xfId="16117" xr:uid="{00000000-0005-0000-0000-0000F63E0000}"/>
    <cellStyle name="Normal 2 3 5 3 2 2 2" xfId="16118" xr:uid="{00000000-0005-0000-0000-0000F73E0000}"/>
    <cellStyle name="Normal 2 3 5 3 2 2 2 2" xfId="16119" xr:uid="{00000000-0005-0000-0000-0000F83E0000}"/>
    <cellStyle name="Normal 2 3 5 3 2 2 3" xfId="16120" xr:uid="{00000000-0005-0000-0000-0000F93E0000}"/>
    <cellStyle name="Normal 2 3 5 3 2 3" xfId="16121" xr:uid="{00000000-0005-0000-0000-0000FA3E0000}"/>
    <cellStyle name="Normal 2 3 5 3 2 3 2" xfId="16122" xr:uid="{00000000-0005-0000-0000-0000FB3E0000}"/>
    <cellStyle name="Normal 2 3 5 3 2 3 2 2" xfId="16123" xr:uid="{00000000-0005-0000-0000-0000FC3E0000}"/>
    <cellStyle name="Normal 2 3 5 3 2 3 3" xfId="16124" xr:uid="{00000000-0005-0000-0000-0000FD3E0000}"/>
    <cellStyle name="Normal 2 3 5 3 2 4" xfId="16125" xr:uid="{00000000-0005-0000-0000-0000FE3E0000}"/>
    <cellStyle name="Normal 2 3 5 3 2 4 2" xfId="16126" xr:uid="{00000000-0005-0000-0000-0000FF3E0000}"/>
    <cellStyle name="Normal 2 3 5 3 2 4 2 2" xfId="16127" xr:uid="{00000000-0005-0000-0000-0000003F0000}"/>
    <cellStyle name="Normal 2 3 5 3 2 4 3" xfId="16128" xr:uid="{00000000-0005-0000-0000-0000013F0000}"/>
    <cellStyle name="Normal 2 3 5 3 2 5" xfId="16129" xr:uid="{00000000-0005-0000-0000-0000023F0000}"/>
    <cellStyle name="Normal 2 3 5 3 2 5 2" xfId="16130" xr:uid="{00000000-0005-0000-0000-0000033F0000}"/>
    <cellStyle name="Normal 2 3 5 3 2 6" xfId="16131" xr:uid="{00000000-0005-0000-0000-0000043F0000}"/>
    <cellStyle name="Normal 2 3 5 3 2 6 2" xfId="16132" xr:uid="{00000000-0005-0000-0000-0000053F0000}"/>
    <cellStyle name="Normal 2 3 5 3 2 7" xfId="16133" xr:uid="{00000000-0005-0000-0000-0000063F0000}"/>
    <cellStyle name="Normal 2 3 5 3 3" xfId="16134" xr:uid="{00000000-0005-0000-0000-0000073F0000}"/>
    <cellStyle name="Normal 2 3 5 3 3 2" xfId="16135" xr:uid="{00000000-0005-0000-0000-0000083F0000}"/>
    <cellStyle name="Normal 2 3 5 3 3 2 2" xfId="16136" xr:uid="{00000000-0005-0000-0000-0000093F0000}"/>
    <cellStyle name="Normal 2 3 5 3 3 3" xfId="16137" xr:uid="{00000000-0005-0000-0000-00000A3F0000}"/>
    <cellStyle name="Normal 2 3 5 3 4" xfId="16138" xr:uid="{00000000-0005-0000-0000-00000B3F0000}"/>
    <cellStyle name="Normal 2 3 5 3 4 2" xfId="16139" xr:uid="{00000000-0005-0000-0000-00000C3F0000}"/>
    <cellStyle name="Normal 2 3 5 3 4 2 2" xfId="16140" xr:uid="{00000000-0005-0000-0000-00000D3F0000}"/>
    <cellStyle name="Normal 2 3 5 3 4 3" xfId="16141" xr:uid="{00000000-0005-0000-0000-00000E3F0000}"/>
    <cellStyle name="Normal 2 3 5 3 5" xfId="16142" xr:uid="{00000000-0005-0000-0000-00000F3F0000}"/>
    <cellStyle name="Normal 2 3 5 3 5 2" xfId="16143" xr:uid="{00000000-0005-0000-0000-0000103F0000}"/>
    <cellStyle name="Normal 2 3 5 3 5 2 2" xfId="16144" xr:uid="{00000000-0005-0000-0000-0000113F0000}"/>
    <cellStyle name="Normal 2 3 5 3 5 3" xfId="16145" xr:uid="{00000000-0005-0000-0000-0000123F0000}"/>
    <cellStyle name="Normal 2 3 5 3 6" xfId="16146" xr:uid="{00000000-0005-0000-0000-0000133F0000}"/>
    <cellStyle name="Normal 2 3 5 3 6 2" xfId="16147" xr:uid="{00000000-0005-0000-0000-0000143F0000}"/>
    <cellStyle name="Normal 2 3 5 3 7" xfId="16148" xr:uid="{00000000-0005-0000-0000-0000153F0000}"/>
    <cellStyle name="Normal 2 3 5 3 7 2" xfId="16149" xr:uid="{00000000-0005-0000-0000-0000163F0000}"/>
    <cellStyle name="Normal 2 3 5 3 8" xfId="16150" xr:uid="{00000000-0005-0000-0000-0000173F0000}"/>
    <cellStyle name="Normal 2 3 5 4" xfId="16151" xr:uid="{00000000-0005-0000-0000-0000183F0000}"/>
    <cellStyle name="Normal 2 3 5 4 2" xfId="16152" xr:uid="{00000000-0005-0000-0000-0000193F0000}"/>
    <cellStyle name="Normal 2 3 5 4 2 2" xfId="16153" xr:uid="{00000000-0005-0000-0000-00001A3F0000}"/>
    <cellStyle name="Normal 2 3 5 4 2 2 2" xfId="16154" xr:uid="{00000000-0005-0000-0000-00001B3F0000}"/>
    <cellStyle name="Normal 2 3 5 4 2 3" xfId="16155" xr:uid="{00000000-0005-0000-0000-00001C3F0000}"/>
    <cellStyle name="Normal 2 3 5 4 3" xfId="16156" xr:uid="{00000000-0005-0000-0000-00001D3F0000}"/>
    <cellStyle name="Normal 2 3 5 4 3 2" xfId="16157" xr:uid="{00000000-0005-0000-0000-00001E3F0000}"/>
    <cellStyle name="Normal 2 3 5 4 3 2 2" xfId="16158" xr:uid="{00000000-0005-0000-0000-00001F3F0000}"/>
    <cellStyle name="Normal 2 3 5 4 3 3" xfId="16159" xr:uid="{00000000-0005-0000-0000-0000203F0000}"/>
    <cellStyle name="Normal 2 3 5 4 4" xfId="16160" xr:uid="{00000000-0005-0000-0000-0000213F0000}"/>
    <cellStyle name="Normal 2 3 5 4 4 2" xfId="16161" xr:uid="{00000000-0005-0000-0000-0000223F0000}"/>
    <cellStyle name="Normal 2 3 5 4 4 2 2" xfId="16162" xr:uid="{00000000-0005-0000-0000-0000233F0000}"/>
    <cellStyle name="Normal 2 3 5 4 4 3" xfId="16163" xr:uid="{00000000-0005-0000-0000-0000243F0000}"/>
    <cellStyle name="Normal 2 3 5 4 5" xfId="16164" xr:uid="{00000000-0005-0000-0000-0000253F0000}"/>
    <cellStyle name="Normal 2 3 5 4 5 2" xfId="16165" xr:uid="{00000000-0005-0000-0000-0000263F0000}"/>
    <cellStyle name="Normal 2 3 5 4 6" xfId="16166" xr:uid="{00000000-0005-0000-0000-0000273F0000}"/>
    <cellStyle name="Normal 2 3 5 4 6 2" xfId="16167" xr:uid="{00000000-0005-0000-0000-0000283F0000}"/>
    <cellStyle name="Normal 2 3 5 4 7" xfId="16168" xr:uid="{00000000-0005-0000-0000-0000293F0000}"/>
    <cellStyle name="Normal 2 3 5 5" xfId="16169" xr:uid="{00000000-0005-0000-0000-00002A3F0000}"/>
    <cellStyle name="Normal 2 3 5 5 2" xfId="16170" xr:uid="{00000000-0005-0000-0000-00002B3F0000}"/>
    <cellStyle name="Normal 2 3 5 5 2 2" xfId="16171" xr:uid="{00000000-0005-0000-0000-00002C3F0000}"/>
    <cellStyle name="Normal 2 3 5 5 2 2 2" xfId="16172" xr:uid="{00000000-0005-0000-0000-00002D3F0000}"/>
    <cellStyle name="Normal 2 3 5 5 2 3" xfId="16173" xr:uid="{00000000-0005-0000-0000-00002E3F0000}"/>
    <cellStyle name="Normal 2 3 5 5 3" xfId="16174" xr:uid="{00000000-0005-0000-0000-00002F3F0000}"/>
    <cellStyle name="Normal 2 3 5 5 3 2" xfId="16175" xr:uid="{00000000-0005-0000-0000-0000303F0000}"/>
    <cellStyle name="Normal 2 3 5 5 3 2 2" xfId="16176" xr:uid="{00000000-0005-0000-0000-0000313F0000}"/>
    <cellStyle name="Normal 2 3 5 5 3 3" xfId="16177" xr:uid="{00000000-0005-0000-0000-0000323F0000}"/>
    <cellStyle name="Normal 2 3 5 5 4" xfId="16178" xr:uid="{00000000-0005-0000-0000-0000333F0000}"/>
    <cellStyle name="Normal 2 3 5 5 4 2" xfId="16179" xr:uid="{00000000-0005-0000-0000-0000343F0000}"/>
    <cellStyle name="Normal 2 3 5 5 4 2 2" xfId="16180" xr:uid="{00000000-0005-0000-0000-0000353F0000}"/>
    <cellStyle name="Normal 2 3 5 5 4 3" xfId="16181" xr:uid="{00000000-0005-0000-0000-0000363F0000}"/>
    <cellStyle name="Normal 2 3 5 5 5" xfId="16182" xr:uid="{00000000-0005-0000-0000-0000373F0000}"/>
    <cellStyle name="Normal 2 3 5 5 5 2" xfId="16183" xr:uid="{00000000-0005-0000-0000-0000383F0000}"/>
    <cellStyle name="Normal 2 3 5 5 6" xfId="16184" xr:uid="{00000000-0005-0000-0000-0000393F0000}"/>
    <cellStyle name="Normal 2 3 5 5 6 2" xfId="16185" xr:uid="{00000000-0005-0000-0000-00003A3F0000}"/>
    <cellStyle name="Normal 2 3 5 5 7" xfId="16186" xr:uid="{00000000-0005-0000-0000-00003B3F0000}"/>
    <cellStyle name="Normal 2 3 5 6" xfId="16187" xr:uid="{00000000-0005-0000-0000-00003C3F0000}"/>
    <cellStyle name="Normal 2 3 5 6 2" xfId="16188" xr:uid="{00000000-0005-0000-0000-00003D3F0000}"/>
    <cellStyle name="Normal 2 3 5 6 2 2" xfId="16189" xr:uid="{00000000-0005-0000-0000-00003E3F0000}"/>
    <cellStyle name="Normal 2 3 5 6 3" xfId="16190" xr:uid="{00000000-0005-0000-0000-00003F3F0000}"/>
    <cellStyle name="Normal 2 3 5 7" xfId="16191" xr:uid="{00000000-0005-0000-0000-0000403F0000}"/>
    <cellStyle name="Normal 2 3 5 7 2" xfId="16192" xr:uid="{00000000-0005-0000-0000-0000413F0000}"/>
    <cellStyle name="Normal 2 3 5 7 2 2" xfId="16193" xr:uid="{00000000-0005-0000-0000-0000423F0000}"/>
    <cellStyle name="Normal 2 3 5 7 3" xfId="16194" xr:uid="{00000000-0005-0000-0000-0000433F0000}"/>
    <cellStyle name="Normal 2 3 5 8" xfId="16195" xr:uid="{00000000-0005-0000-0000-0000443F0000}"/>
    <cellStyle name="Normal 2 3 5 8 2" xfId="16196" xr:uid="{00000000-0005-0000-0000-0000453F0000}"/>
    <cellStyle name="Normal 2 3 5 8 2 2" xfId="16197" xr:uid="{00000000-0005-0000-0000-0000463F0000}"/>
    <cellStyle name="Normal 2 3 5 8 3" xfId="16198" xr:uid="{00000000-0005-0000-0000-0000473F0000}"/>
    <cellStyle name="Normal 2 3 5 9" xfId="16199" xr:uid="{00000000-0005-0000-0000-0000483F0000}"/>
    <cellStyle name="Normal 2 3 5 9 2" xfId="16200" xr:uid="{00000000-0005-0000-0000-0000493F0000}"/>
    <cellStyle name="Normal 2 3 6" xfId="16201" xr:uid="{00000000-0005-0000-0000-00004A3F0000}"/>
    <cellStyle name="Normal 2 3 6 2" xfId="16202" xr:uid="{00000000-0005-0000-0000-00004B3F0000}"/>
    <cellStyle name="Normal 2 3 6 2 2" xfId="16203" xr:uid="{00000000-0005-0000-0000-00004C3F0000}"/>
    <cellStyle name="Normal 2 3 6 2 2 2" xfId="16204" xr:uid="{00000000-0005-0000-0000-00004D3F0000}"/>
    <cellStyle name="Normal 2 3 6 2 2 2 2" xfId="16205" xr:uid="{00000000-0005-0000-0000-00004E3F0000}"/>
    <cellStyle name="Normal 2 3 6 2 2 3" xfId="16206" xr:uid="{00000000-0005-0000-0000-00004F3F0000}"/>
    <cellStyle name="Normal 2 3 6 2 3" xfId="16207" xr:uid="{00000000-0005-0000-0000-0000503F0000}"/>
    <cellStyle name="Normal 2 3 6 2 3 2" xfId="16208" xr:uid="{00000000-0005-0000-0000-0000513F0000}"/>
    <cellStyle name="Normal 2 3 6 2 3 2 2" xfId="16209" xr:uid="{00000000-0005-0000-0000-0000523F0000}"/>
    <cellStyle name="Normal 2 3 6 2 3 3" xfId="16210" xr:uid="{00000000-0005-0000-0000-0000533F0000}"/>
    <cellStyle name="Normal 2 3 6 2 4" xfId="16211" xr:uid="{00000000-0005-0000-0000-0000543F0000}"/>
    <cellStyle name="Normal 2 3 6 2 4 2" xfId="16212" xr:uid="{00000000-0005-0000-0000-0000553F0000}"/>
    <cellStyle name="Normal 2 3 6 2 4 2 2" xfId="16213" xr:uid="{00000000-0005-0000-0000-0000563F0000}"/>
    <cellStyle name="Normal 2 3 6 2 4 3" xfId="16214" xr:uid="{00000000-0005-0000-0000-0000573F0000}"/>
    <cellStyle name="Normal 2 3 6 2 5" xfId="16215" xr:uid="{00000000-0005-0000-0000-0000583F0000}"/>
    <cellStyle name="Normal 2 3 6 2 5 2" xfId="16216" xr:uid="{00000000-0005-0000-0000-0000593F0000}"/>
    <cellStyle name="Normal 2 3 6 2 6" xfId="16217" xr:uid="{00000000-0005-0000-0000-00005A3F0000}"/>
    <cellStyle name="Normal 2 3 6 2 6 2" xfId="16218" xr:uid="{00000000-0005-0000-0000-00005B3F0000}"/>
    <cellStyle name="Normal 2 3 6 2 7" xfId="16219" xr:uid="{00000000-0005-0000-0000-00005C3F0000}"/>
    <cellStyle name="Normal 2 3 6 3" xfId="16220" xr:uid="{00000000-0005-0000-0000-00005D3F0000}"/>
    <cellStyle name="Normal 2 3 6 3 2" xfId="16221" xr:uid="{00000000-0005-0000-0000-00005E3F0000}"/>
    <cellStyle name="Normal 2 3 6 3 2 2" xfId="16222" xr:uid="{00000000-0005-0000-0000-00005F3F0000}"/>
    <cellStyle name="Normal 2 3 6 3 2 2 2" xfId="16223" xr:uid="{00000000-0005-0000-0000-0000603F0000}"/>
    <cellStyle name="Normal 2 3 6 3 2 3" xfId="16224" xr:uid="{00000000-0005-0000-0000-0000613F0000}"/>
    <cellStyle name="Normal 2 3 6 3 3" xfId="16225" xr:uid="{00000000-0005-0000-0000-0000623F0000}"/>
    <cellStyle name="Normal 2 3 6 3 3 2" xfId="16226" xr:uid="{00000000-0005-0000-0000-0000633F0000}"/>
    <cellStyle name="Normal 2 3 6 3 3 2 2" xfId="16227" xr:uid="{00000000-0005-0000-0000-0000643F0000}"/>
    <cellStyle name="Normal 2 3 6 3 3 3" xfId="16228" xr:uid="{00000000-0005-0000-0000-0000653F0000}"/>
    <cellStyle name="Normal 2 3 6 3 4" xfId="16229" xr:uid="{00000000-0005-0000-0000-0000663F0000}"/>
    <cellStyle name="Normal 2 3 6 3 4 2" xfId="16230" xr:uid="{00000000-0005-0000-0000-0000673F0000}"/>
    <cellStyle name="Normal 2 3 6 3 4 2 2" xfId="16231" xr:uid="{00000000-0005-0000-0000-0000683F0000}"/>
    <cellStyle name="Normal 2 3 6 3 4 3" xfId="16232" xr:uid="{00000000-0005-0000-0000-0000693F0000}"/>
    <cellStyle name="Normal 2 3 6 3 5" xfId="16233" xr:uid="{00000000-0005-0000-0000-00006A3F0000}"/>
    <cellStyle name="Normal 2 3 6 3 5 2" xfId="16234" xr:uid="{00000000-0005-0000-0000-00006B3F0000}"/>
    <cellStyle name="Normal 2 3 6 3 6" xfId="16235" xr:uid="{00000000-0005-0000-0000-00006C3F0000}"/>
    <cellStyle name="Normal 2 3 6 3 6 2" xfId="16236" xr:uid="{00000000-0005-0000-0000-00006D3F0000}"/>
    <cellStyle name="Normal 2 3 6 3 7" xfId="16237" xr:uid="{00000000-0005-0000-0000-00006E3F0000}"/>
    <cellStyle name="Normal 2 3 6 4" xfId="16238" xr:uid="{00000000-0005-0000-0000-00006F3F0000}"/>
    <cellStyle name="Normal 2 3 6 4 2" xfId="16239" xr:uid="{00000000-0005-0000-0000-0000703F0000}"/>
    <cellStyle name="Normal 2 3 6 4 2 2" xfId="16240" xr:uid="{00000000-0005-0000-0000-0000713F0000}"/>
    <cellStyle name="Normal 2 3 6 4 3" xfId="16241" xr:uid="{00000000-0005-0000-0000-0000723F0000}"/>
    <cellStyle name="Normal 2 3 6 5" xfId="16242" xr:uid="{00000000-0005-0000-0000-0000733F0000}"/>
    <cellStyle name="Normal 2 3 6 5 2" xfId="16243" xr:uid="{00000000-0005-0000-0000-0000743F0000}"/>
    <cellStyle name="Normal 2 3 6 5 2 2" xfId="16244" xr:uid="{00000000-0005-0000-0000-0000753F0000}"/>
    <cellStyle name="Normal 2 3 6 5 3" xfId="16245" xr:uid="{00000000-0005-0000-0000-0000763F0000}"/>
    <cellStyle name="Normal 2 3 6 6" xfId="16246" xr:uid="{00000000-0005-0000-0000-0000773F0000}"/>
    <cellStyle name="Normal 2 3 6 6 2" xfId="16247" xr:uid="{00000000-0005-0000-0000-0000783F0000}"/>
    <cellStyle name="Normal 2 3 6 6 2 2" xfId="16248" xr:uid="{00000000-0005-0000-0000-0000793F0000}"/>
    <cellStyle name="Normal 2 3 6 6 3" xfId="16249" xr:uid="{00000000-0005-0000-0000-00007A3F0000}"/>
    <cellStyle name="Normal 2 3 6 7" xfId="16250" xr:uid="{00000000-0005-0000-0000-00007B3F0000}"/>
    <cellStyle name="Normal 2 3 6 7 2" xfId="16251" xr:uid="{00000000-0005-0000-0000-00007C3F0000}"/>
    <cellStyle name="Normal 2 3 6 8" xfId="16252" xr:uid="{00000000-0005-0000-0000-00007D3F0000}"/>
    <cellStyle name="Normal 2 3 6 8 2" xfId="16253" xr:uid="{00000000-0005-0000-0000-00007E3F0000}"/>
    <cellStyle name="Normal 2 3 6 9" xfId="16254" xr:uid="{00000000-0005-0000-0000-00007F3F0000}"/>
    <cellStyle name="Normal 2 3 7" xfId="16255" xr:uid="{00000000-0005-0000-0000-0000803F0000}"/>
    <cellStyle name="Normal 2 3 7 2" xfId="16256" xr:uid="{00000000-0005-0000-0000-0000813F0000}"/>
    <cellStyle name="Normal 2 3 7 2 2" xfId="16257" xr:uid="{00000000-0005-0000-0000-0000823F0000}"/>
    <cellStyle name="Normal 2 3 7 2 2 2" xfId="16258" xr:uid="{00000000-0005-0000-0000-0000833F0000}"/>
    <cellStyle name="Normal 2 3 7 2 2 2 2" xfId="16259" xr:uid="{00000000-0005-0000-0000-0000843F0000}"/>
    <cellStyle name="Normal 2 3 7 2 2 3" xfId="16260" xr:uid="{00000000-0005-0000-0000-0000853F0000}"/>
    <cellStyle name="Normal 2 3 7 2 3" xfId="16261" xr:uid="{00000000-0005-0000-0000-0000863F0000}"/>
    <cellStyle name="Normal 2 3 7 2 3 2" xfId="16262" xr:uid="{00000000-0005-0000-0000-0000873F0000}"/>
    <cellStyle name="Normal 2 3 7 2 3 2 2" xfId="16263" xr:uid="{00000000-0005-0000-0000-0000883F0000}"/>
    <cellStyle name="Normal 2 3 7 2 3 3" xfId="16264" xr:uid="{00000000-0005-0000-0000-0000893F0000}"/>
    <cellStyle name="Normal 2 3 7 2 4" xfId="16265" xr:uid="{00000000-0005-0000-0000-00008A3F0000}"/>
    <cellStyle name="Normal 2 3 7 2 4 2" xfId="16266" xr:uid="{00000000-0005-0000-0000-00008B3F0000}"/>
    <cellStyle name="Normal 2 3 7 2 4 2 2" xfId="16267" xr:uid="{00000000-0005-0000-0000-00008C3F0000}"/>
    <cellStyle name="Normal 2 3 7 2 4 3" xfId="16268" xr:uid="{00000000-0005-0000-0000-00008D3F0000}"/>
    <cellStyle name="Normal 2 3 7 2 5" xfId="16269" xr:uid="{00000000-0005-0000-0000-00008E3F0000}"/>
    <cellStyle name="Normal 2 3 7 2 5 2" xfId="16270" xr:uid="{00000000-0005-0000-0000-00008F3F0000}"/>
    <cellStyle name="Normal 2 3 7 2 6" xfId="16271" xr:uid="{00000000-0005-0000-0000-0000903F0000}"/>
    <cellStyle name="Normal 2 3 7 2 6 2" xfId="16272" xr:uid="{00000000-0005-0000-0000-0000913F0000}"/>
    <cellStyle name="Normal 2 3 7 2 7" xfId="16273" xr:uid="{00000000-0005-0000-0000-0000923F0000}"/>
    <cellStyle name="Normal 2 3 7 3" xfId="16274" xr:uid="{00000000-0005-0000-0000-0000933F0000}"/>
    <cellStyle name="Normal 2 3 7 3 2" xfId="16275" xr:uid="{00000000-0005-0000-0000-0000943F0000}"/>
    <cellStyle name="Normal 2 3 7 3 2 2" xfId="16276" xr:uid="{00000000-0005-0000-0000-0000953F0000}"/>
    <cellStyle name="Normal 2 3 7 3 3" xfId="16277" xr:uid="{00000000-0005-0000-0000-0000963F0000}"/>
    <cellStyle name="Normal 2 3 7 4" xfId="16278" xr:uid="{00000000-0005-0000-0000-0000973F0000}"/>
    <cellStyle name="Normal 2 3 7 4 2" xfId="16279" xr:uid="{00000000-0005-0000-0000-0000983F0000}"/>
    <cellStyle name="Normal 2 3 7 4 2 2" xfId="16280" xr:uid="{00000000-0005-0000-0000-0000993F0000}"/>
    <cellStyle name="Normal 2 3 7 4 3" xfId="16281" xr:uid="{00000000-0005-0000-0000-00009A3F0000}"/>
    <cellStyle name="Normal 2 3 7 5" xfId="16282" xr:uid="{00000000-0005-0000-0000-00009B3F0000}"/>
    <cellStyle name="Normal 2 3 7 5 2" xfId="16283" xr:uid="{00000000-0005-0000-0000-00009C3F0000}"/>
    <cellStyle name="Normal 2 3 7 5 2 2" xfId="16284" xr:uid="{00000000-0005-0000-0000-00009D3F0000}"/>
    <cellStyle name="Normal 2 3 7 5 3" xfId="16285" xr:uid="{00000000-0005-0000-0000-00009E3F0000}"/>
    <cellStyle name="Normal 2 3 7 6" xfId="16286" xr:uid="{00000000-0005-0000-0000-00009F3F0000}"/>
    <cellStyle name="Normal 2 3 7 6 2" xfId="16287" xr:uid="{00000000-0005-0000-0000-0000A03F0000}"/>
    <cellStyle name="Normal 2 3 7 7" xfId="16288" xr:uid="{00000000-0005-0000-0000-0000A13F0000}"/>
    <cellStyle name="Normal 2 3 7 7 2" xfId="16289" xr:uid="{00000000-0005-0000-0000-0000A23F0000}"/>
    <cellStyle name="Normal 2 3 7 8" xfId="16290" xr:uid="{00000000-0005-0000-0000-0000A33F0000}"/>
    <cellStyle name="Normal 2 3 8" xfId="16291" xr:uid="{00000000-0005-0000-0000-0000A43F0000}"/>
    <cellStyle name="Normal 2 3 8 2" xfId="16292" xr:uid="{00000000-0005-0000-0000-0000A53F0000}"/>
    <cellStyle name="Normal 2 3 8 2 2" xfId="16293" xr:uid="{00000000-0005-0000-0000-0000A63F0000}"/>
    <cellStyle name="Normal 2 3 8 2 2 2" xfId="16294" xr:uid="{00000000-0005-0000-0000-0000A73F0000}"/>
    <cellStyle name="Normal 2 3 8 2 3" xfId="16295" xr:uid="{00000000-0005-0000-0000-0000A83F0000}"/>
    <cellStyle name="Normal 2 3 8 3" xfId="16296" xr:uid="{00000000-0005-0000-0000-0000A93F0000}"/>
    <cellStyle name="Normal 2 3 8 3 2" xfId="16297" xr:uid="{00000000-0005-0000-0000-0000AA3F0000}"/>
    <cellStyle name="Normal 2 3 8 3 2 2" xfId="16298" xr:uid="{00000000-0005-0000-0000-0000AB3F0000}"/>
    <cellStyle name="Normal 2 3 8 3 3" xfId="16299" xr:uid="{00000000-0005-0000-0000-0000AC3F0000}"/>
    <cellStyle name="Normal 2 3 8 4" xfId="16300" xr:uid="{00000000-0005-0000-0000-0000AD3F0000}"/>
    <cellStyle name="Normal 2 3 8 4 2" xfId="16301" xr:uid="{00000000-0005-0000-0000-0000AE3F0000}"/>
    <cellStyle name="Normal 2 3 8 4 2 2" xfId="16302" xr:uid="{00000000-0005-0000-0000-0000AF3F0000}"/>
    <cellStyle name="Normal 2 3 8 4 3" xfId="16303" xr:uid="{00000000-0005-0000-0000-0000B03F0000}"/>
    <cellStyle name="Normal 2 3 8 5" xfId="16304" xr:uid="{00000000-0005-0000-0000-0000B13F0000}"/>
    <cellStyle name="Normal 2 3 8 5 2" xfId="16305" xr:uid="{00000000-0005-0000-0000-0000B23F0000}"/>
    <cellStyle name="Normal 2 3 8 6" xfId="16306" xr:uid="{00000000-0005-0000-0000-0000B33F0000}"/>
    <cellStyle name="Normal 2 3 8 6 2" xfId="16307" xr:uid="{00000000-0005-0000-0000-0000B43F0000}"/>
    <cellStyle name="Normal 2 3 8 7" xfId="16308" xr:uid="{00000000-0005-0000-0000-0000B53F0000}"/>
    <cellStyle name="Normal 2 3 9" xfId="16309" xr:uid="{00000000-0005-0000-0000-0000B63F0000}"/>
    <cellStyle name="Normal 2 3 9 2" xfId="16310" xr:uid="{00000000-0005-0000-0000-0000B73F0000}"/>
    <cellStyle name="Normal 2 3 9 2 2" xfId="16311" xr:uid="{00000000-0005-0000-0000-0000B83F0000}"/>
    <cellStyle name="Normal 2 3 9 2 2 2" xfId="16312" xr:uid="{00000000-0005-0000-0000-0000B93F0000}"/>
    <cellStyle name="Normal 2 3 9 2 3" xfId="16313" xr:uid="{00000000-0005-0000-0000-0000BA3F0000}"/>
    <cellStyle name="Normal 2 3 9 3" xfId="16314" xr:uid="{00000000-0005-0000-0000-0000BB3F0000}"/>
    <cellStyle name="Normal 2 3 9 3 2" xfId="16315" xr:uid="{00000000-0005-0000-0000-0000BC3F0000}"/>
    <cellStyle name="Normal 2 3 9 3 2 2" xfId="16316" xr:uid="{00000000-0005-0000-0000-0000BD3F0000}"/>
    <cellStyle name="Normal 2 3 9 3 3" xfId="16317" xr:uid="{00000000-0005-0000-0000-0000BE3F0000}"/>
    <cellStyle name="Normal 2 3 9 4" xfId="16318" xr:uid="{00000000-0005-0000-0000-0000BF3F0000}"/>
    <cellStyle name="Normal 2 3 9 4 2" xfId="16319" xr:uid="{00000000-0005-0000-0000-0000C03F0000}"/>
    <cellStyle name="Normal 2 3 9 4 2 2" xfId="16320" xr:uid="{00000000-0005-0000-0000-0000C13F0000}"/>
    <cellStyle name="Normal 2 3 9 4 3" xfId="16321" xr:uid="{00000000-0005-0000-0000-0000C23F0000}"/>
    <cellStyle name="Normal 2 3 9 5" xfId="16322" xr:uid="{00000000-0005-0000-0000-0000C33F0000}"/>
    <cellStyle name="Normal 2 3 9 5 2" xfId="16323" xr:uid="{00000000-0005-0000-0000-0000C43F0000}"/>
    <cellStyle name="Normal 2 3 9 6" xfId="16324" xr:uid="{00000000-0005-0000-0000-0000C53F0000}"/>
    <cellStyle name="Normal 2 3 9 6 2" xfId="16325" xr:uid="{00000000-0005-0000-0000-0000C63F0000}"/>
    <cellStyle name="Normal 2 3 9 7" xfId="16326" xr:uid="{00000000-0005-0000-0000-0000C73F0000}"/>
    <cellStyle name="Normal 2 3_Confidential Information" xfId="16327" xr:uid="{00000000-0005-0000-0000-0000C83F0000}"/>
    <cellStyle name="Normal 2 4" xfId="16328" xr:uid="{00000000-0005-0000-0000-0000C93F0000}"/>
    <cellStyle name="Normal 2 4 10" xfId="16329" xr:uid="{00000000-0005-0000-0000-0000CA3F0000}"/>
    <cellStyle name="Normal 2 4 10 2" xfId="16330" xr:uid="{00000000-0005-0000-0000-0000CB3F0000}"/>
    <cellStyle name="Normal 2 4 10 2 2" xfId="16331" xr:uid="{00000000-0005-0000-0000-0000CC3F0000}"/>
    <cellStyle name="Normal 2 4 10 3" xfId="16332" xr:uid="{00000000-0005-0000-0000-0000CD3F0000}"/>
    <cellStyle name="Normal 2 4 11" xfId="16333" xr:uid="{00000000-0005-0000-0000-0000CE3F0000}"/>
    <cellStyle name="Normal 2 4 11 2" xfId="16334" xr:uid="{00000000-0005-0000-0000-0000CF3F0000}"/>
    <cellStyle name="Normal 2 4 11 2 2" xfId="16335" xr:uid="{00000000-0005-0000-0000-0000D03F0000}"/>
    <cellStyle name="Normal 2 4 11 3" xfId="16336" xr:uid="{00000000-0005-0000-0000-0000D13F0000}"/>
    <cellStyle name="Normal 2 4 12" xfId="16337" xr:uid="{00000000-0005-0000-0000-0000D23F0000}"/>
    <cellStyle name="Normal 2 4 12 2" xfId="16338" xr:uid="{00000000-0005-0000-0000-0000D33F0000}"/>
    <cellStyle name="Normal 2 4 12 2 2" xfId="16339" xr:uid="{00000000-0005-0000-0000-0000D43F0000}"/>
    <cellStyle name="Normal 2 4 12 3" xfId="16340" xr:uid="{00000000-0005-0000-0000-0000D53F0000}"/>
    <cellStyle name="Normal 2 4 13" xfId="16341" xr:uid="{00000000-0005-0000-0000-0000D63F0000}"/>
    <cellStyle name="Normal 2 4 13 2" xfId="16342" xr:uid="{00000000-0005-0000-0000-0000D73F0000}"/>
    <cellStyle name="Normal 2 4 13 2 2" xfId="16343" xr:uid="{00000000-0005-0000-0000-0000D83F0000}"/>
    <cellStyle name="Normal 2 4 13 3" xfId="16344" xr:uid="{00000000-0005-0000-0000-0000D93F0000}"/>
    <cellStyle name="Normal 2 4 14" xfId="16345" xr:uid="{00000000-0005-0000-0000-0000DA3F0000}"/>
    <cellStyle name="Normal 2 4 14 2" xfId="16346" xr:uid="{00000000-0005-0000-0000-0000DB3F0000}"/>
    <cellStyle name="Normal 2 4 15" xfId="16347" xr:uid="{00000000-0005-0000-0000-0000DC3F0000}"/>
    <cellStyle name="Normal 2 4 15 2" xfId="16348" xr:uid="{00000000-0005-0000-0000-0000DD3F0000}"/>
    <cellStyle name="Normal 2 4 16" xfId="16349" xr:uid="{00000000-0005-0000-0000-0000DE3F0000}"/>
    <cellStyle name="Normal 2 4 16 2" xfId="16350" xr:uid="{00000000-0005-0000-0000-0000DF3F0000}"/>
    <cellStyle name="Normal 2 4 17" xfId="16351" xr:uid="{00000000-0005-0000-0000-0000E03F0000}"/>
    <cellStyle name="Normal 2 4 2" xfId="16352" xr:uid="{00000000-0005-0000-0000-0000E13F0000}"/>
    <cellStyle name="Normal 2 4 2 10" xfId="16353" xr:uid="{00000000-0005-0000-0000-0000E23F0000}"/>
    <cellStyle name="Normal 2 4 2 10 2" xfId="16354" xr:uid="{00000000-0005-0000-0000-0000E33F0000}"/>
    <cellStyle name="Normal 2 4 2 10 2 2" xfId="16355" xr:uid="{00000000-0005-0000-0000-0000E43F0000}"/>
    <cellStyle name="Normal 2 4 2 10 3" xfId="16356" xr:uid="{00000000-0005-0000-0000-0000E53F0000}"/>
    <cellStyle name="Normal 2 4 2 11" xfId="16357" xr:uid="{00000000-0005-0000-0000-0000E63F0000}"/>
    <cellStyle name="Normal 2 4 2 11 2" xfId="16358" xr:uid="{00000000-0005-0000-0000-0000E73F0000}"/>
    <cellStyle name="Normal 2 4 2 12" xfId="16359" xr:uid="{00000000-0005-0000-0000-0000E83F0000}"/>
    <cellStyle name="Normal 2 4 2 12 2" xfId="16360" xr:uid="{00000000-0005-0000-0000-0000E93F0000}"/>
    <cellStyle name="Normal 2 4 2 13" xfId="16361" xr:uid="{00000000-0005-0000-0000-0000EA3F0000}"/>
    <cellStyle name="Normal 2 4 2 2" xfId="16362" xr:uid="{00000000-0005-0000-0000-0000EB3F0000}"/>
    <cellStyle name="Normal 2 4 2 2 10" xfId="16363" xr:uid="{00000000-0005-0000-0000-0000EC3F0000}"/>
    <cellStyle name="Normal 2 4 2 2 10 2" xfId="16364" xr:uid="{00000000-0005-0000-0000-0000ED3F0000}"/>
    <cellStyle name="Normal 2 4 2 2 11" xfId="16365" xr:uid="{00000000-0005-0000-0000-0000EE3F0000}"/>
    <cellStyle name="Normal 2 4 2 2 2" xfId="16366" xr:uid="{00000000-0005-0000-0000-0000EF3F0000}"/>
    <cellStyle name="Normal 2 4 2 2 2 2" xfId="16367" xr:uid="{00000000-0005-0000-0000-0000F03F0000}"/>
    <cellStyle name="Normal 2 4 2 2 2 2 2" xfId="16368" xr:uid="{00000000-0005-0000-0000-0000F13F0000}"/>
    <cellStyle name="Normal 2 4 2 2 2 2 2 2" xfId="16369" xr:uid="{00000000-0005-0000-0000-0000F23F0000}"/>
    <cellStyle name="Normal 2 4 2 2 2 2 2 2 2" xfId="16370" xr:uid="{00000000-0005-0000-0000-0000F33F0000}"/>
    <cellStyle name="Normal 2 4 2 2 2 2 2 3" xfId="16371" xr:uid="{00000000-0005-0000-0000-0000F43F0000}"/>
    <cellStyle name="Normal 2 4 2 2 2 2 3" xfId="16372" xr:uid="{00000000-0005-0000-0000-0000F53F0000}"/>
    <cellStyle name="Normal 2 4 2 2 2 2 3 2" xfId="16373" xr:uid="{00000000-0005-0000-0000-0000F63F0000}"/>
    <cellStyle name="Normal 2 4 2 2 2 2 3 2 2" xfId="16374" xr:uid="{00000000-0005-0000-0000-0000F73F0000}"/>
    <cellStyle name="Normal 2 4 2 2 2 2 3 3" xfId="16375" xr:uid="{00000000-0005-0000-0000-0000F83F0000}"/>
    <cellStyle name="Normal 2 4 2 2 2 2 4" xfId="16376" xr:uid="{00000000-0005-0000-0000-0000F93F0000}"/>
    <cellStyle name="Normal 2 4 2 2 2 2 4 2" xfId="16377" xr:uid="{00000000-0005-0000-0000-0000FA3F0000}"/>
    <cellStyle name="Normal 2 4 2 2 2 2 4 2 2" xfId="16378" xr:uid="{00000000-0005-0000-0000-0000FB3F0000}"/>
    <cellStyle name="Normal 2 4 2 2 2 2 4 3" xfId="16379" xr:uid="{00000000-0005-0000-0000-0000FC3F0000}"/>
    <cellStyle name="Normal 2 4 2 2 2 2 5" xfId="16380" xr:uid="{00000000-0005-0000-0000-0000FD3F0000}"/>
    <cellStyle name="Normal 2 4 2 2 2 2 5 2" xfId="16381" xr:uid="{00000000-0005-0000-0000-0000FE3F0000}"/>
    <cellStyle name="Normal 2 4 2 2 2 2 6" xfId="16382" xr:uid="{00000000-0005-0000-0000-0000FF3F0000}"/>
    <cellStyle name="Normal 2 4 2 2 2 2 6 2" xfId="16383" xr:uid="{00000000-0005-0000-0000-000000400000}"/>
    <cellStyle name="Normal 2 4 2 2 2 2 7" xfId="16384" xr:uid="{00000000-0005-0000-0000-000001400000}"/>
    <cellStyle name="Normal 2 4 2 2 2 3" xfId="16385" xr:uid="{00000000-0005-0000-0000-000002400000}"/>
    <cellStyle name="Normal 2 4 2 2 2 3 2" xfId="16386" xr:uid="{00000000-0005-0000-0000-000003400000}"/>
    <cellStyle name="Normal 2 4 2 2 2 3 2 2" xfId="16387" xr:uid="{00000000-0005-0000-0000-000004400000}"/>
    <cellStyle name="Normal 2 4 2 2 2 3 2 2 2" xfId="16388" xr:uid="{00000000-0005-0000-0000-000005400000}"/>
    <cellStyle name="Normal 2 4 2 2 2 3 2 3" xfId="16389" xr:uid="{00000000-0005-0000-0000-000006400000}"/>
    <cellStyle name="Normal 2 4 2 2 2 3 3" xfId="16390" xr:uid="{00000000-0005-0000-0000-000007400000}"/>
    <cellStyle name="Normal 2 4 2 2 2 3 3 2" xfId="16391" xr:uid="{00000000-0005-0000-0000-000008400000}"/>
    <cellStyle name="Normal 2 4 2 2 2 3 3 2 2" xfId="16392" xr:uid="{00000000-0005-0000-0000-000009400000}"/>
    <cellStyle name="Normal 2 4 2 2 2 3 3 3" xfId="16393" xr:uid="{00000000-0005-0000-0000-00000A400000}"/>
    <cellStyle name="Normal 2 4 2 2 2 3 4" xfId="16394" xr:uid="{00000000-0005-0000-0000-00000B400000}"/>
    <cellStyle name="Normal 2 4 2 2 2 3 4 2" xfId="16395" xr:uid="{00000000-0005-0000-0000-00000C400000}"/>
    <cellStyle name="Normal 2 4 2 2 2 3 4 2 2" xfId="16396" xr:uid="{00000000-0005-0000-0000-00000D400000}"/>
    <cellStyle name="Normal 2 4 2 2 2 3 4 3" xfId="16397" xr:uid="{00000000-0005-0000-0000-00000E400000}"/>
    <cellStyle name="Normal 2 4 2 2 2 3 5" xfId="16398" xr:uid="{00000000-0005-0000-0000-00000F400000}"/>
    <cellStyle name="Normal 2 4 2 2 2 3 5 2" xfId="16399" xr:uid="{00000000-0005-0000-0000-000010400000}"/>
    <cellStyle name="Normal 2 4 2 2 2 3 6" xfId="16400" xr:uid="{00000000-0005-0000-0000-000011400000}"/>
    <cellStyle name="Normal 2 4 2 2 2 3 6 2" xfId="16401" xr:uid="{00000000-0005-0000-0000-000012400000}"/>
    <cellStyle name="Normal 2 4 2 2 2 3 7" xfId="16402" xr:uid="{00000000-0005-0000-0000-000013400000}"/>
    <cellStyle name="Normal 2 4 2 2 2 4" xfId="16403" xr:uid="{00000000-0005-0000-0000-000014400000}"/>
    <cellStyle name="Normal 2 4 2 2 2 4 2" xfId="16404" xr:uid="{00000000-0005-0000-0000-000015400000}"/>
    <cellStyle name="Normal 2 4 2 2 2 4 2 2" xfId="16405" xr:uid="{00000000-0005-0000-0000-000016400000}"/>
    <cellStyle name="Normal 2 4 2 2 2 4 3" xfId="16406" xr:uid="{00000000-0005-0000-0000-000017400000}"/>
    <cellStyle name="Normal 2 4 2 2 2 5" xfId="16407" xr:uid="{00000000-0005-0000-0000-000018400000}"/>
    <cellStyle name="Normal 2 4 2 2 2 5 2" xfId="16408" xr:uid="{00000000-0005-0000-0000-000019400000}"/>
    <cellStyle name="Normal 2 4 2 2 2 5 2 2" xfId="16409" xr:uid="{00000000-0005-0000-0000-00001A400000}"/>
    <cellStyle name="Normal 2 4 2 2 2 5 3" xfId="16410" xr:uid="{00000000-0005-0000-0000-00001B400000}"/>
    <cellStyle name="Normal 2 4 2 2 2 6" xfId="16411" xr:uid="{00000000-0005-0000-0000-00001C400000}"/>
    <cellStyle name="Normal 2 4 2 2 2 6 2" xfId="16412" xr:uid="{00000000-0005-0000-0000-00001D400000}"/>
    <cellStyle name="Normal 2 4 2 2 2 6 2 2" xfId="16413" xr:uid="{00000000-0005-0000-0000-00001E400000}"/>
    <cellStyle name="Normal 2 4 2 2 2 6 3" xfId="16414" xr:uid="{00000000-0005-0000-0000-00001F400000}"/>
    <cellStyle name="Normal 2 4 2 2 2 7" xfId="16415" xr:uid="{00000000-0005-0000-0000-000020400000}"/>
    <cellStyle name="Normal 2 4 2 2 2 7 2" xfId="16416" xr:uid="{00000000-0005-0000-0000-000021400000}"/>
    <cellStyle name="Normal 2 4 2 2 2 8" xfId="16417" xr:uid="{00000000-0005-0000-0000-000022400000}"/>
    <cellStyle name="Normal 2 4 2 2 2 8 2" xfId="16418" xr:uid="{00000000-0005-0000-0000-000023400000}"/>
    <cellStyle name="Normal 2 4 2 2 2 9" xfId="16419" xr:uid="{00000000-0005-0000-0000-000024400000}"/>
    <cellStyle name="Normal 2 4 2 2 3" xfId="16420" xr:uid="{00000000-0005-0000-0000-000025400000}"/>
    <cellStyle name="Normal 2 4 2 2 3 2" xfId="16421" xr:uid="{00000000-0005-0000-0000-000026400000}"/>
    <cellStyle name="Normal 2 4 2 2 3 2 2" xfId="16422" xr:uid="{00000000-0005-0000-0000-000027400000}"/>
    <cellStyle name="Normal 2 4 2 2 3 2 2 2" xfId="16423" xr:uid="{00000000-0005-0000-0000-000028400000}"/>
    <cellStyle name="Normal 2 4 2 2 3 2 2 2 2" xfId="16424" xr:uid="{00000000-0005-0000-0000-000029400000}"/>
    <cellStyle name="Normal 2 4 2 2 3 2 2 3" xfId="16425" xr:uid="{00000000-0005-0000-0000-00002A400000}"/>
    <cellStyle name="Normal 2 4 2 2 3 2 3" xfId="16426" xr:uid="{00000000-0005-0000-0000-00002B400000}"/>
    <cellStyle name="Normal 2 4 2 2 3 2 3 2" xfId="16427" xr:uid="{00000000-0005-0000-0000-00002C400000}"/>
    <cellStyle name="Normal 2 4 2 2 3 2 3 2 2" xfId="16428" xr:uid="{00000000-0005-0000-0000-00002D400000}"/>
    <cellStyle name="Normal 2 4 2 2 3 2 3 3" xfId="16429" xr:uid="{00000000-0005-0000-0000-00002E400000}"/>
    <cellStyle name="Normal 2 4 2 2 3 2 4" xfId="16430" xr:uid="{00000000-0005-0000-0000-00002F400000}"/>
    <cellStyle name="Normal 2 4 2 2 3 2 4 2" xfId="16431" xr:uid="{00000000-0005-0000-0000-000030400000}"/>
    <cellStyle name="Normal 2 4 2 2 3 2 4 2 2" xfId="16432" xr:uid="{00000000-0005-0000-0000-000031400000}"/>
    <cellStyle name="Normal 2 4 2 2 3 2 4 3" xfId="16433" xr:uid="{00000000-0005-0000-0000-000032400000}"/>
    <cellStyle name="Normal 2 4 2 2 3 2 5" xfId="16434" xr:uid="{00000000-0005-0000-0000-000033400000}"/>
    <cellStyle name="Normal 2 4 2 2 3 2 5 2" xfId="16435" xr:uid="{00000000-0005-0000-0000-000034400000}"/>
    <cellStyle name="Normal 2 4 2 2 3 2 6" xfId="16436" xr:uid="{00000000-0005-0000-0000-000035400000}"/>
    <cellStyle name="Normal 2 4 2 2 3 2 6 2" xfId="16437" xr:uid="{00000000-0005-0000-0000-000036400000}"/>
    <cellStyle name="Normal 2 4 2 2 3 2 7" xfId="16438" xr:uid="{00000000-0005-0000-0000-000037400000}"/>
    <cellStyle name="Normal 2 4 2 2 3 3" xfId="16439" xr:uid="{00000000-0005-0000-0000-000038400000}"/>
    <cellStyle name="Normal 2 4 2 2 3 3 2" xfId="16440" xr:uid="{00000000-0005-0000-0000-000039400000}"/>
    <cellStyle name="Normal 2 4 2 2 3 3 2 2" xfId="16441" xr:uid="{00000000-0005-0000-0000-00003A400000}"/>
    <cellStyle name="Normal 2 4 2 2 3 3 3" xfId="16442" xr:uid="{00000000-0005-0000-0000-00003B400000}"/>
    <cellStyle name="Normal 2 4 2 2 3 4" xfId="16443" xr:uid="{00000000-0005-0000-0000-00003C400000}"/>
    <cellStyle name="Normal 2 4 2 2 3 4 2" xfId="16444" xr:uid="{00000000-0005-0000-0000-00003D400000}"/>
    <cellStyle name="Normal 2 4 2 2 3 4 2 2" xfId="16445" xr:uid="{00000000-0005-0000-0000-00003E400000}"/>
    <cellStyle name="Normal 2 4 2 2 3 4 3" xfId="16446" xr:uid="{00000000-0005-0000-0000-00003F400000}"/>
    <cellStyle name="Normal 2 4 2 2 3 5" xfId="16447" xr:uid="{00000000-0005-0000-0000-000040400000}"/>
    <cellStyle name="Normal 2 4 2 2 3 5 2" xfId="16448" xr:uid="{00000000-0005-0000-0000-000041400000}"/>
    <cellStyle name="Normal 2 4 2 2 3 5 2 2" xfId="16449" xr:uid="{00000000-0005-0000-0000-000042400000}"/>
    <cellStyle name="Normal 2 4 2 2 3 5 3" xfId="16450" xr:uid="{00000000-0005-0000-0000-000043400000}"/>
    <cellStyle name="Normal 2 4 2 2 3 6" xfId="16451" xr:uid="{00000000-0005-0000-0000-000044400000}"/>
    <cellStyle name="Normal 2 4 2 2 3 6 2" xfId="16452" xr:uid="{00000000-0005-0000-0000-000045400000}"/>
    <cellStyle name="Normal 2 4 2 2 3 7" xfId="16453" xr:uid="{00000000-0005-0000-0000-000046400000}"/>
    <cellStyle name="Normal 2 4 2 2 3 7 2" xfId="16454" xr:uid="{00000000-0005-0000-0000-000047400000}"/>
    <cellStyle name="Normal 2 4 2 2 3 8" xfId="16455" xr:uid="{00000000-0005-0000-0000-000048400000}"/>
    <cellStyle name="Normal 2 4 2 2 4" xfId="16456" xr:uid="{00000000-0005-0000-0000-000049400000}"/>
    <cellStyle name="Normal 2 4 2 2 4 2" xfId="16457" xr:uid="{00000000-0005-0000-0000-00004A400000}"/>
    <cellStyle name="Normal 2 4 2 2 4 2 2" xfId="16458" xr:uid="{00000000-0005-0000-0000-00004B400000}"/>
    <cellStyle name="Normal 2 4 2 2 4 2 2 2" xfId="16459" xr:uid="{00000000-0005-0000-0000-00004C400000}"/>
    <cellStyle name="Normal 2 4 2 2 4 2 3" xfId="16460" xr:uid="{00000000-0005-0000-0000-00004D400000}"/>
    <cellStyle name="Normal 2 4 2 2 4 3" xfId="16461" xr:uid="{00000000-0005-0000-0000-00004E400000}"/>
    <cellStyle name="Normal 2 4 2 2 4 3 2" xfId="16462" xr:uid="{00000000-0005-0000-0000-00004F400000}"/>
    <cellStyle name="Normal 2 4 2 2 4 3 2 2" xfId="16463" xr:uid="{00000000-0005-0000-0000-000050400000}"/>
    <cellStyle name="Normal 2 4 2 2 4 3 3" xfId="16464" xr:uid="{00000000-0005-0000-0000-000051400000}"/>
    <cellStyle name="Normal 2 4 2 2 4 4" xfId="16465" xr:uid="{00000000-0005-0000-0000-000052400000}"/>
    <cellStyle name="Normal 2 4 2 2 4 4 2" xfId="16466" xr:uid="{00000000-0005-0000-0000-000053400000}"/>
    <cellStyle name="Normal 2 4 2 2 4 4 2 2" xfId="16467" xr:uid="{00000000-0005-0000-0000-000054400000}"/>
    <cellStyle name="Normal 2 4 2 2 4 4 3" xfId="16468" xr:uid="{00000000-0005-0000-0000-000055400000}"/>
    <cellStyle name="Normal 2 4 2 2 4 5" xfId="16469" xr:uid="{00000000-0005-0000-0000-000056400000}"/>
    <cellStyle name="Normal 2 4 2 2 4 5 2" xfId="16470" xr:uid="{00000000-0005-0000-0000-000057400000}"/>
    <cellStyle name="Normal 2 4 2 2 4 6" xfId="16471" xr:uid="{00000000-0005-0000-0000-000058400000}"/>
    <cellStyle name="Normal 2 4 2 2 4 6 2" xfId="16472" xr:uid="{00000000-0005-0000-0000-000059400000}"/>
    <cellStyle name="Normal 2 4 2 2 4 7" xfId="16473" xr:uid="{00000000-0005-0000-0000-00005A400000}"/>
    <cellStyle name="Normal 2 4 2 2 5" xfId="16474" xr:uid="{00000000-0005-0000-0000-00005B400000}"/>
    <cellStyle name="Normal 2 4 2 2 5 2" xfId="16475" xr:uid="{00000000-0005-0000-0000-00005C400000}"/>
    <cellStyle name="Normal 2 4 2 2 5 2 2" xfId="16476" xr:uid="{00000000-0005-0000-0000-00005D400000}"/>
    <cellStyle name="Normal 2 4 2 2 5 2 2 2" xfId="16477" xr:uid="{00000000-0005-0000-0000-00005E400000}"/>
    <cellStyle name="Normal 2 4 2 2 5 2 3" xfId="16478" xr:uid="{00000000-0005-0000-0000-00005F400000}"/>
    <cellStyle name="Normal 2 4 2 2 5 3" xfId="16479" xr:uid="{00000000-0005-0000-0000-000060400000}"/>
    <cellStyle name="Normal 2 4 2 2 5 3 2" xfId="16480" xr:uid="{00000000-0005-0000-0000-000061400000}"/>
    <cellStyle name="Normal 2 4 2 2 5 3 2 2" xfId="16481" xr:uid="{00000000-0005-0000-0000-000062400000}"/>
    <cellStyle name="Normal 2 4 2 2 5 3 3" xfId="16482" xr:uid="{00000000-0005-0000-0000-000063400000}"/>
    <cellStyle name="Normal 2 4 2 2 5 4" xfId="16483" xr:uid="{00000000-0005-0000-0000-000064400000}"/>
    <cellStyle name="Normal 2 4 2 2 5 4 2" xfId="16484" xr:uid="{00000000-0005-0000-0000-000065400000}"/>
    <cellStyle name="Normal 2 4 2 2 5 4 2 2" xfId="16485" xr:uid="{00000000-0005-0000-0000-000066400000}"/>
    <cellStyle name="Normal 2 4 2 2 5 4 3" xfId="16486" xr:uid="{00000000-0005-0000-0000-000067400000}"/>
    <cellStyle name="Normal 2 4 2 2 5 5" xfId="16487" xr:uid="{00000000-0005-0000-0000-000068400000}"/>
    <cellStyle name="Normal 2 4 2 2 5 5 2" xfId="16488" xr:uid="{00000000-0005-0000-0000-000069400000}"/>
    <cellStyle name="Normal 2 4 2 2 5 6" xfId="16489" xr:uid="{00000000-0005-0000-0000-00006A400000}"/>
    <cellStyle name="Normal 2 4 2 2 5 6 2" xfId="16490" xr:uid="{00000000-0005-0000-0000-00006B400000}"/>
    <cellStyle name="Normal 2 4 2 2 5 7" xfId="16491" xr:uid="{00000000-0005-0000-0000-00006C400000}"/>
    <cellStyle name="Normal 2 4 2 2 6" xfId="16492" xr:uid="{00000000-0005-0000-0000-00006D400000}"/>
    <cellStyle name="Normal 2 4 2 2 6 2" xfId="16493" xr:uid="{00000000-0005-0000-0000-00006E400000}"/>
    <cellStyle name="Normal 2 4 2 2 6 2 2" xfId="16494" xr:uid="{00000000-0005-0000-0000-00006F400000}"/>
    <cellStyle name="Normal 2 4 2 2 6 3" xfId="16495" xr:uid="{00000000-0005-0000-0000-000070400000}"/>
    <cellStyle name="Normal 2 4 2 2 7" xfId="16496" xr:uid="{00000000-0005-0000-0000-000071400000}"/>
    <cellStyle name="Normal 2 4 2 2 7 2" xfId="16497" xr:uid="{00000000-0005-0000-0000-000072400000}"/>
    <cellStyle name="Normal 2 4 2 2 7 2 2" xfId="16498" xr:uid="{00000000-0005-0000-0000-000073400000}"/>
    <cellStyle name="Normal 2 4 2 2 7 3" xfId="16499" xr:uid="{00000000-0005-0000-0000-000074400000}"/>
    <cellStyle name="Normal 2 4 2 2 8" xfId="16500" xr:uid="{00000000-0005-0000-0000-000075400000}"/>
    <cellStyle name="Normal 2 4 2 2 8 2" xfId="16501" xr:uid="{00000000-0005-0000-0000-000076400000}"/>
    <cellStyle name="Normal 2 4 2 2 8 2 2" xfId="16502" xr:uid="{00000000-0005-0000-0000-000077400000}"/>
    <cellStyle name="Normal 2 4 2 2 8 3" xfId="16503" xr:uid="{00000000-0005-0000-0000-000078400000}"/>
    <cellStyle name="Normal 2 4 2 2 9" xfId="16504" xr:uid="{00000000-0005-0000-0000-000079400000}"/>
    <cellStyle name="Normal 2 4 2 2 9 2" xfId="16505" xr:uid="{00000000-0005-0000-0000-00007A400000}"/>
    <cellStyle name="Normal 2 4 2 3" xfId="16506" xr:uid="{00000000-0005-0000-0000-00007B400000}"/>
    <cellStyle name="Normal 2 4 2 3 10" xfId="16507" xr:uid="{00000000-0005-0000-0000-00007C400000}"/>
    <cellStyle name="Normal 2 4 2 3 10 2" xfId="16508" xr:uid="{00000000-0005-0000-0000-00007D400000}"/>
    <cellStyle name="Normal 2 4 2 3 11" xfId="16509" xr:uid="{00000000-0005-0000-0000-00007E400000}"/>
    <cellStyle name="Normal 2 4 2 3 2" xfId="16510" xr:uid="{00000000-0005-0000-0000-00007F400000}"/>
    <cellStyle name="Normal 2 4 2 3 2 2" xfId="16511" xr:uid="{00000000-0005-0000-0000-000080400000}"/>
    <cellStyle name="Normal 2 4 2 3 2 2 2" xfId="16512" xr:uid="{00000000-0005-0000-0000-000081400000}"/>
    <cellStyle name="Normal 2 4 2 3 2 2 2 2" xfId="16513" xr:uid="{00000000-0005-0000-0000-000082400000}"/>
    <cellStyle name="Normal 2 4 2 3 2 2 2 2 2" xfId="16514" xr:uid="{00000000-0005-0000-0000-000083400000}"/>
    <cellStyle name="Normal 2 4 2 3 2 2 2 3" xfId="16515" xr:uid="{00000000-0005-0000-0000-000084400000}"/>
    <cellStyle name="Normal 2 4 2 3 2 2 3" xfId="16516" xr:uid="{00000000-0005-0000-0000-000085400000}"/>
    <cellStyle name="Normal 2 4 2 3 2 2 3 2" xfId="16517" xr:uid="{00000000-0005-0000-0000-000086400000}"/>
    <cellStyle name="Normal 2 4 2 3 2 2 3 2 2" xfId="16518" xr:uid="{00000000-0005-0000-0000-000087400000}"/>
    <cellStyle name="Normal 2 4 2 3 2 2 3 3" xfId="16519" xr:uid="{00000000-0005-0000-0000-000088400000}"/>
    <cellStyle name="Normal 2 4 2 3 2 2 4" xfId="16520" xr:uid="{00000000-0005-0000-0000-000089400000}"/>
    <cellStyle name="Normal 2 4 2 3 2 2 4 2" xfId="16521" xr:uid="{00000000-0005-0000-0000-00008A400000}"/>
    <cellStyle name="Normal 2 4 2 3 2 2 4 2 2" xfId="16522" xr:uid="{00000000-0005-0000-0000-00008B400000}"/>
    <cellStyle name="Normal 2 4 2 3 2 2 4 3" xfId="16523" xr:uid="{00000000-0005-0000-0000-00008C400000}"/>
    <cellStyle name="Normal 2 4 2 3 2 2 5" xfId="16524" xr:uid="{00000000-0005-0000-0000-00008D400000}"/>
    <cellStyle name="Normal 2 4 2 3 2 2 5 2" xfId="16525" xr:uid="{00000000-0005-0000-0000-00008E400000}"/>
    <cellStyle name="Normal 2 4 2 3 2 2 6" xfId="16526" xr:uid="{00000000-0005-0000-0000-00008F400000}"/>
    <cellStyle name="Normal 2 4 2 3 2 2 6 2" xfId="16527" xr:uid="{00000000-0005-0000-0000-000090400000}"/>
    <cellStyle name="Normal 2 4 2 3 2 2 7" xfId="16528" xr:uid="{00000000-0005-0000-0000-000091400000}"/>
    <cellStyle name="Normal 2 4 2 3 2 3" xfId="16529" xr:uid="{00000000-0005-0000-0000-000092400000}"/>
    <cellStyle name="Normal 2 4 2 3 2 3 2" xfId="16530" xr:uid="{00000000-0005-0000-0000-000093400000}"/>
    <cellStyle name="Normal 2 4 2 3 2 3 2 2" xfId="16531" xr:uid="{00000000-0005-0000-0000-000094400000}"/>
    <cellStyle name="Normal 2 4 2 3 2 3 2 2 2" xfId="16532" xr:uid="{00000000-0005-0000-0000-000095400000}"/>
    <cellStyle name="Normal 2 4 2 3 2 3 2 3" xfId="16533" xr:uid="{00000000-0005-0000-0000-000096400000}"/>
    <cellStyle name="Normal 2 4 2 3 2 3 3" xfId="16534" xr:uid="{00000000-0005-0000-0000-000097400000}"/>
    <cellStyle name="Normal 2 4 2 3 2 3 3 2" xfId="16535" xr:uid="{00000000-0005-0000-0000-000098400000}"/>
    <cellStyle name="Normal 2 4 2 3 2 3 3 2 2" xfId="16536" xr:uid="{00000000-0005-0000-0000-000099400000}"/>
    <cellStyle name="Normal 2 4 2 3 2 3 3 3" xfId="16537" xr:uid="{00000000-0005-0000-0000-00009A400000}"/>
    <cellStyle name="Normal 2 4 2 3 2 3 4" xfId="16538" xr:uid="{00000000-0005-0000-0000-00009B400000}"/>
    <cellStyle name="Normal 2 4 2 3 2 3 4 2" xfId="16539" xr:uid="{00000000-0005-0000-0000-00009C400000}"/>
    <cellStyle name="Normal 2 4 2 3 2 3 4 2 2" xfId="16540" xr:uid="{00000000-0005-0000-0000-00009D400000}"/>
    <cellStyle name="Normal 2 4 2 3 2 3 4 3" xfId="16541" xr:uid="{00000000-0005-0000-0000-00009E400000}"/>
    <cellStyle name="Normal 2 4 2 3 2 3 5" xfId="16542" xr:uid="{00000000-0005-0000-0000-00009F400000}"/>
    <cellStyle name="Normal 2 4 2 3 2 3 5 2" xfId="16543" xr:uid="{00000000-0005-0000-0000-0000A0400000}"/>
    <cellStyle name="Normal 2 4 2 3 2 3 6" xfId="16544" xr:uid="{00000000-0005-0000-0000-0000A1400000}"/>
    <cellStyle name="Normal 2 4 2 3 2 3 6 2" xfId="16545" xr:uid="{00000000-0005-0000-0000-0000A2400000}"/>
    <cellStyle name="Normal 2 4 2 3 2 3 7" xfId="16546" xr:uid="{00000000-0005-0000-0000-0000A3400000}"/>
    <cellStyle name="Normal 2 4 2 3 2 4" xfId="16547" xr:uid="{00000000-0005-0000-0000-0000A4400000}"/>
    <cellStyle name="Normal 2 4 2 3 2 4 2" xfId="16548" xr:uid="{00000000-0005-0000-0000-0000A5400000}"/>
    <cellStyle name="Normal 2 4 2 3 2 4 2 2" xfId="16549" xr:uid="{00000000-0005-0000-0000-0000A6400000}"/>
    <cellStyle name="Normal 2 4 2 3 2 4 3" xfId="16550" xr:uid="{00000000-0005-0000-0000-0000A7400000}"/>
    <cellStyle name="Normal 2 4 2 3 2 5" xfId="16551" xr:uid="{00000000-0005-0000-0000-0000A8400000}"/>
    <cellStyle name="Normal 2 4 2 3 2 5 2" xfId="16552" xr:uid="{00000000-0005-0000-0000-0000A9400000}"/>
    <cellStyle name="Normal 2 4 2 3 2 5 2 2" xfId="16553" xr:uid="{00000000-0005-0000-0000-0000AA400000}"/>
    <cellStyle name="Normal 2 4 2 3 2 5 3" xfId="16554" xr:uid="{00000000-0005-0000-0000-0000AB400000}"/>
    <cellStyle name="Normal 2 4 2 3 2 6" xfId="16555" xr:uid="{00000000-0005-0000-0000-0000AC400000}"/>
    <cellStyle name="Normal 2 4 2 3 2 6 2" xfId="16556" xr:uid="{00000000-0005-0000-0000-0000AD400000}"/>
    <cellStyle name="Normal 2 4 2 3 2 6 2 2" xfId="16557" xr:uid="{00000000-0005-0000-0000-0000AE400000}"/>
    <cellStyle name="Normal 2 4 2 3 2 6 3" xfId="16558" xr:uid="{00000000-0005-0000-0000-0000AF400000}"/>
    <cellStyle name="Normal 2 4 2 3 2 7" xfId="16559" xr:uid="{00000000-0005-0000-0000-0000B0400000}"/>
    <cellStyle name="Normal 2 4 2 3 2 7 2" xfId="16560" xr:uid="{00000000-0005-0000-0000-0000B1400000}"/>
    <cellStyle name="Normal 2 4 2 3 2 8" xfId="16561" xr:uid="{00000000-0005-0000-0000-0000B2400000}"/>
    <cellStyle name="Normal 2 4 2 3 2 8 2" xfId="16562" xr:uid="{00000000-0005-0000-0000-0000B3400000}"/>
    <cellStyle name="Normal 2 4 2 3 2 9" xfId="16563" xr:uid="{00000000-0005-0000-0000-0000B4400000}"/>
    <cellStyle name="Normal 2 4 2 3 3" xfId="16564" xr:uid="{00000000-0005-0000-0000-0000B5400000}"/>
    <cellStyle name="Normal 2 4 2 3 3 2" xfId="16565" xr:uid="{00000000-0005-0000-0000-0000B6400000}"/>
    <cellStyle name="Normal 2 4 2 3 3 2 2" xfId="16566" xr:uid="{00000000-0005-0000-0000-0000B7400000}"/>
    <cellStyle name="Normal 2 4 2 3 3 2 2 2" xfId="16567" xr:uid="{00000000-0005-0000-0000-0000B8400000}"/>
    <cellStyle name="Normal 2 4 2 3 3 2 2 2 2" xfId="16568" xr:uid="{00000000-0005-0000-0000-0000B9400000}"/>
    <cellStyle name="Normal 2 4 2 3 3 2 2 3" xfId="16569" xr:uid="{00000000-0005-0000-0000-0000BA400000}"/>
    <cellStyle name="Normal 2 4 2 3 3 2 3" xfId="16570" xr:uid="{00000000-0005-0000-0000-0000BB400000}"/>
    <cellStyle name="Normal 2 4 2 3 3 2 3 2" xfId="16571" xr:uid="{00000000-0005-0000-0000-0000BC400000}"/>
    <cellStyle name="Normal 2 4 2 3 3 2 3 2 2" xfId="16572" xr:uid="{00000000-0005-0000-0000-0000BD400000}"/>
    <cellStyle name="Normal 2 4 2 3 3 2 3 3" xfId="16573" xr:uid="{00000000-0005-0000-0000-0000BE400000}"/>
    <cellStyle name="Normal 2 4 2 3 3 2 4" xfId="16574" xr:uid="{00000000-0005-0000-0000-0000BF400000}"/>
    <cellStyle name="Normal 2 4 2 3 3 2 4 2" xfId="16575" xr:uid="{00000000-0005-0000-0000-0000C0400000}"/>
    <cellStyle name="Normal 2 4 2 3 3 2 4 2 2" xfId="16576" xr:uid="{00000000-0005-0000-0000-0000C1400000}"/>
    <cellStyle name="Normal 2 4 2 3 3 2 4 3" xfId="16577" xr:uid="{00000000-0005-0000-0000-0000C2400000}"/>
    <cellStyle name="Normal 2 4 2 3 3 2 5" xfId="16578" xr:uid="{00000000-0005-0000-0000-0000C3400000}"/>
    <cellStyle name="Normal 2 4 2 3 3 2 5 2" xfId="16579" xr:uid="{00000000-0005-0000-0000-0000C4400000}"/>
    <cellStyle name="Normal 2 4 2 3 3 2 6" xfId="16580" xr:uid="{00000000-0005-0000-0000-0000C5400000}"/>
    <cellStyle name="Normal 2 4 2 3 3 2 6 2" xfId="16581" xr:uid="{00000000-0005-0000-0000-0000C6400000}"/>
    <cellStyle name="Normal 2 4 2 3 3 2 7" xfId="16582" xr:uid="{00000000-0005-0000-0000-0000C7400000}"/>
    <cellStyle name="Normal 2 4 2 3 3 3" xfId="16583" xr:uid="{00000000-0005-0000-0000-0000C8400000}"/>
    <cellStyle name="Normal 2 4 2 3 3 3 2" xfId="16584" xr:uid="{00000000-0005-0000-0000-0000C9400000}"/>
    <cellStyle name="Normal 2 4 2 3 3 3 2 2" xfId="16585" xr:uid="{00000000-0005-0000-0000-0000CA400000}"/>
    <cellStyle name="Normal 2 4 2 3 3 3 3" xfId="16586" xr:uid="{00000000-0005-0000-0000-0000CB400000}"/>
    <cellStyle name="Normal 2 4 2 3 3 4" xfId="16587" xr:uid="{00000000-0005-0000-0000-0000CC400000}"/>
    <cellStyle name="Normal 2 4 2 3 3 4 2" xfId="16588" xr:uid="{00000000-0005-0000-0000-0000CD400000}"/>
    <cellStyle name="Normal 2 4 2 3 3 4 2 2" xfId="16589" xr:uid="{00000000-0005-0000-0000-0000CE400000}"/>
    <cellStyle name="Normal 2 4 2 3 3 4 3" xfId="16590" xr:uid="{00000000-0005-0000-0000-0000CF400000}"/>
    <cellStyle name="Normal 2 4 2 3 3 5" xfId="16591" xr:uid="{00000000-0005-0000-0000-0000D0400000}"/>
    <cellStyle name="Normal 2 4 2 3 3 5 2" xfId="16592" xr:uid="{00000000-0005-0000-0000-0000D1400000}"/>
    <cellStyle name="Normal 2 4 2 3 3 5 2 2" xfId="16593" xr:uid="{00000000-0005-0000-0000-0000D2400000}"/>
    <cellStyle name="Normal 2 4 2 3 3 5 3" xfId="16594" xr:uid="{00000000-0005-0000-0000-0000D3400000}"/>
    <cellStyle name="Normal 2 4 2 3 3 6" xfId="16595" xr:uid="{00000000-0005-0000-0000-0000D4400000}"/>
    <cellStyle name="Normal 2 4 2 3 3 6 2" xfId="16596" xr:uid="{00000000-0005-0000-0000-0000D5400000}"/>
    <cellStyle name="Normal 2 4 2 3 3 7" xfId="16597" xr:uid="{00000000-0005-0000-0000-0000D6400000}"/>
    <cellStyle name="Normal 2 4 2 3 3 7 2" xfId="16598" xr:uid="{00000000-0005-0000-0000-0000D7400000}"/>
    <cellStyle name="Normal 2 4 2 3 3 8" xfId="16599" xr:uid="{00000000-0005-0000-0000-0000D8400000}"/>
    <cellStyle name="Normal 2 4 2 3 4" xfId="16600" xr:uid="{00000000-0005-0000-0000-0000D9400000}"/>
    <cellStyle name="Normal 2 4 2 3 4 2" xfId="16601" xr:uid="{00000000-0005-0000-0000-0000DA400000}"/>
    <cellStyle name="Normal 2 4 2 3 4 2 2" xfId="16602" xr:uid="{00000000-0005-0000-0000-0000DB400000}"/>
    <cellStyle name="Normal 2 4 2 3 4 2 2 2" xfId="16603" xr:uid="{00000000-0005-0000-0000-0000DC400000}"/>
    <cellStyle name="Normal 2 4 2 3 4 2 3" xfId="16604" xr:uid="{00000000-0005-0000-0000-0000DD400000}"/>
    <cellStyle name="Normal 2 4 2 3 4 3" xfId="16605" xr:uid="{00000000-0005-0000-0000-0000DE400000}"/>
    <cellStyle name="Normal 2 4 2 3 4 3 2" xfId="16606" xr:uid="{00000000-0005-0000-0000-0000DF400000}"/>
    <cellStyle name="Normal 2 4 2 3 4 3 2 2" xfId="16607" xr:uid="{00000000-0005-0000-0000-0000E0400000}"/>
    <cellStyle name="Normal 2 4 2 3 4 3 3" xfId="16608" xr:uid="{00000000-0005-0000-0000-0000E1400000}"/>
    <cellStyle name="Normal 2 4 2 3 4 4" xfId="16609" xr:uid="{00000000-0005-0000-0000-0000E2400000}"/>
    <cellStyle name="Normal 2 4 2 3 4 4 2" xfId="16610" xr:uid="{00000000-0005-0000-0000-0000E3400000}"/>
    <cellStyle name="Normal 2 4 2 3 4 4 2 2" xfId="16611" xr:uid="{00000000-0005-0000-0000-0000E4400000}"/>
    <cellStyle name="Normal 2 4 2 3 4 4 3" xfId="16612" xr:uid="{00000000-0005-0000-0000-0000E5400000}"/>
    <cellStyle name="Normal 2 4 2 3 4 5" xfId="16613" xr:uid="{00000000-0005-0000-0000-0000E6400000}"/>
    <cellStyle name="Normal 2 4 2 3 4 5 2" xfId="16614" xr:uid="{00000000-0005-0000-0000-0000E7400000}"/>
    <cellStyle name="Normal 2 4 2 3 4 6" xfId="16615" xr:uid="{00000000-0005-0000-0000-0000E8400000}"/>
    <cellStyle name="Normal 2 4 2 3 4 6 2" xfId="16616" xr:uid="{00000000-0005-0000-0000-0000E9400000}"/>
    <cellStyle name="Normal 2 4 2 3 4 7" xfId="16617" xr:uid="{00000000-0005-0000-0000-0000EA400000}"/>
    <cellStyle name="Normal 2 4 2 3 5" xfId="16618" xr:uid="{00000000-0005-0000-0000-0000EB400000}"/>
    <cellStyle name="Normal 2 4 2 3 5 2" xfId="16619" xr:uid="{00000000-0005-0000-0000-0000EC400000}"/>
    <cellStyle name="Normal 2 4 2 3 5 2 2" xfId="16620" xr:uid="{00000000-0005-0000-0000-0000ED400000}"/>
    <cellStyle name="Normal 2 4 2 3 5 2 2 2" xfId="16621" xr:uid="{00000000-0005-0000-0000-0000EE400000}"/>
    <cellStyle name="Normal 2 4 2 3 5 2 3" xfId="16622" xr:uid="{00000000-0005-0000-0000-0000EF400000}"/>
    <cellStyle name="Normal 2 4 2 3 5 3" xfId="16623" xr:uid="{00000000-0005-0000-0000-0000F0400000}"/>
    <cellStyle name="Normal 2 4 2 3 5 3 2" xfId="16624" xr:uid="{00000000-0005-0000-0000-0000F1400000}"/>
    <cellStyle name="Normal 2 4 2 3 5 3 2 2" xfId="16625" xr:uid="{00000000-0005-0000-0000-0000F2400000}"/>
    <cellStyle name="Normal 2 4 2 3 5 3 3" xfId="16626" xr:uid="{00000000-0005-0000-0000-0000F3400000}"/>
    <cellStyle name="Normal 2 4 2 3 5 4" xfId="16627" xr:uid="{00000000-0005-0000-0000-0000F4400000}"/>
    <cellStyle name="Normal 2 4 2 3 5 4 2" xfId="16628" xr:uid="{00000000-0005-0000-0000-0000F5400000}"/>
    <cellStyle name="Normal 2 4 2 3 5 4 2 2" xfId="16629" xr:uid="{00000000-0005-0000-0000-0000F6400000}"/>
    <cellStyle name="Normal 2 4 2 3 5 4 3" xfId="16630" xr:uid="{00000000-0005-0000-0000-0000F7400000}"/>
    <cellStyle name="Normal 2 4 2 3 5 5" xfId="16631" xr:uid="{00000000-0005-0000-0000-0000F8400000}"/>
    <cellStyle name="Normal 2 4 2 3 5 5 2" xfId="16632" xr:uid="{00000000-0005-0000-0000-0000F9400000}"/>
    <cellStyle name="Normal 2 4 2 3 5 6" xfId="16633" xr:uid="{00000000-0005-0000-0000-0000FA400000}"/>
    <cellStyle name="Normal 2 4 2 3 5 6 2" xfId="16634" xr:uid="{00000000-0005-0000-0000-0000FB400000}"/>
    <cellStyle name="Normal 2 4 2 3 5 7" xfId="16635" xr:uid="{00000000-0005-0000-0000-0000FC400000}"/>
    <cellStyle name="Normal 2 4 2 3 6" xfId="16636" xr:uid="{00000000-0005-0000-0000-0000FD400000}"/>
    <cellStyle name="Normal 2 4 2 3 6 2" xfId="16637" xr:uid="{00000000-0005-0000-0000-0000FE400000}"/>
    <cellStyle name="Normal 2 4 2 3 6 2 2" xfId="16638" xr:uid="{00000000-0005-0000-0000-0000FF400000}"/>
    <cellStyle name="Normal 2 4 2 3 6 3" xfId="16639" xr:uid="{00000000-0005-0000-0000-000000410000}"/>
    <cellStyle name="Normal 2 4 2 3 7" xfId="16640" xr:uid="{00000000-0005-0000-0000-000001410000}"/>
    <cellStyle name="Normal 2 4 2 3 7 2" xfId="16641" xr:uid="{00000000-0005-0000-0000-000002410000}"/>
    <cellStyle name="Normal 2 4 2 3 7 2 2" xfId="16642" xr:uid="{00000000-0005-0000-0000-000003410000}"/>
    <cellStyle name="Normal 2 4 2 3 7 3" xfId="16643" xr:uid="{00000000-0005-0000-0000-000004410000}"/>
    <cellStyle name="Normal 2 4 2 3 8" xfId="16644" xr:uid="{00000000-0005-0000-0000-000005410000}"/>
    <cellStyle name="Normal 2 4 2 3 8 2" xfId="16645" xr:uid="{00000000-0005-0000-0000-000006410000}"/>
    <cellStyle name="Normal 2 4 2 3 8 2 2" xfId="16646" xr:uid="{00000000-0005-0000-0000-000007410000}"/>
    <cellStyle name="Normal 2 4 2 3 8 3" xfId="16647" xr:uid="{00000000-0005-0000-0000-000008410000}"/>
    <cellStyle name="Normal 2 4 2 3 9" xfId="16648" xr:uid="{00000000-0005-0000-0000-000009410000}"/>
    <cellStyle name="Normal 2 4 2 3 9 2" xfId="16649" xr:uid="{00000000-0005-0000-0000-00000A410000}"/>
    <cellStyle name="Normal 2 4 2 4" xfId="16650" xr:uid="{00000000-0005-0000-0000-00000B410000}"/>
    <cellStyle name="Normal 2 4 2 4 2" xfId="16651" xr:uid="{00000000-0005-0000-0000-00000C410000}"/>
    <cellStyle name="Normal 2 4 2 4 2 2" xfId="16652" xr:uid="{00000000-0005-0000-0000-00000D410000}"/>
    <cellStyle name="Normal 2 4 2 4 2 2 2" xfId="16653" xr:uid="{00000000-0005-0000-0000-00000E410000}"/>
    <cellStyle name="Normal 2 4 2 4 2 2 2 2" xfId="16654" xr:uid="{00000000-0005-0000-0000-00000F410000}"/>
    <cellStyle name="Normal 2 4 2 4 2 2 3" xfId="16655" xr:uid="{00000000-0005-0000-0000-000010410000}"/>
    <cellStyle name="Normal 2 4 2 4 2 3" xfId="16656" xr:uid="{00000000-0005-0000-0000-000011410000}"/>
    <cellStyle name="Normal 2 4 2 4 2 3 2" xfId="16657" xr:uid="{00000000-0005-0000-0000-000012410000}"/>
    <cellStyle name="Normal 2 4 2 4 2 3 2 2" xfId="16658" xr:uid="{00000000-0005-0000-0000-000013410000}"/>
    <cellStyle name="Normal 2 4 2 4 2 3 3" xfId="16659" xr:uid="{00000000-0005-0000-0000-000014410000}"/>
    <cellStyle name="Normal 2 4 2 4 2 4" xfId="16660" xr:uid="{00000000-0005-0000-0000-000015410000}"/>
    <cellStyle name="Normal 2 4 2 4 2 4 2" xfId="16661" xr:uid="{00000000-0005-0000-0000-000016410000}"/>
    <cellStyle name="Normal 2 4 2 4 2 4 2 2" xfId="16662" xr:uid="{00000000-0005-0000-0000-000017410000}"/>
    <cellStyle name="Normal 2 4 2 4 2 4 3" xfId="16663" xr:uid="{00000000-0005-0000-0000-000018410000}"/>
    <cellStyle name="Normal 2 4 2 4 2 5" xfId="16664" xr:uid="{00000000-0005-0000-0000-000019410000}"/>
    <cellStyle name="Normal 2 4 2 4 2 5 2" xfId="16665" xr:uid="{00000000-0005-0000-0000-00001A410000}"/>
    <cellStyle name="Normal 2 4 2 4 2 6" xfId="16666" xr:uid="{00000000-0005-0000-0000-00001B410000}"/>
    <cellStyle name="Normal 2 4 2 4 2 6 2" xfId="16667" xr:uid="{00000000-0005-0000-0000-00001C410000}"/>
    <cellStyle name="Normal 2 4 2 4 2 7" xfId="16668" xr:uid="{00000000-0005-0000-0000-00001D410000}"/>
    <cellStyle name="Normal 2 4 2 4 3" xfId="16669" xr:uid="{00000000-0005-0000-0000-00001E410000}"/>
    <cellStyle name="Normal 2 4 2 4 3 2" xfId="16670" xr:uid="{00000000-0005-0000-0000-00001F410000}"/>
    <cellStyle name="Normal 2 4 2 4 3 2 2" xfId="16671" xr:uid="{00000000-0005-0000-0000-000020410000}"/>
    <cellStyle name="Normal 2 4 2 4 3 2 2 2" xfId="16672" xr:uid="{00000000-0005-0000-0000-000021410000}"/>
    <cellStyle name="Normal 2 4 2 4 3 2 3" xfId="16673" xr:uid="{00000000-0005-0000-0000-000022410000}"/>
    <cellStyle name="Normal 2 4 2 4 3 3" xfId="16674" xr:uid="{00000000-0005-0000-0000-000023410000}"/>
    <cellStyle name="Normal 2 4 2 4 3 3 2" xfId="16675" xr:uid="{00000000-0005-0000-0000-000024410000}"/>
    <cellStyle name="Normal 2 4 2 4 3 3 2 2" xfId="16676" xr:uid="{00000000-0005-0000-0000-000025410000}"/>
    <cellStyle name="Normal 2 4 2 4 3 3 3" xfId="16677" xr:uid="{00000000-0005-0000-0000-000026410000}"/>
    <cellStyle name="Normal 2 4 2 4 3 4" xfId="16678" xr:uid="{00000000-0005-0000-0000-000027410000}"/>
    <cellStyle name="Normal 2 4 2 4 3 4 2" xfId="16679" xr:uid="{00000000-0005-0000-0000-000028410000}"/>
    <cellStyle name="Normal 2 4 2 4 3 4 2 2" xfId="16680" xr:uid="{00000000-0005-0000-0000-000029410000}"/>
    <cellStyle name="Normal 2 4 2 4 3 4 3" xfId="16681" xr:uid="{00000000-0005-0000-0000-00002A410000}"/>
    <cellStyle name="Normal 2 4 2 4 3 5" xfId="16682" xr:uid="{00000000-0005-0000-0000-00002B410000}"/>
    <cellStyle name="Normal 2 4 2 4 3 5 2" xfId="16683" xr:uid="{00000000-0005-0000-0000-00002C410000}"/>
    <cellStyle name="Normal 2 4 2 4 3 6" xfId="16684" xr:uid="{00000000-0005-0000-0000-00002D410000}"/>
    <cellStyle name="Normal 2 4 2 4 3 6 2" xfId="16685" xr:uid="{00000000-0005-0000-0000-00002E410000}"/>
    <cellStyle name="Normal 2 4 2 4 3 7" xfId="16686" xr:uid="{00000000-0005-0000-0000-00002F410000}"/>
    <cellStyle name="Normal 2 4 2 4 4" xfId="16687" xr:uid="{00000000-0005-0000-0000-000030410000}"/>
    <cellStyle name="Normal 2 4 2 4 4 2" xfId="16688" xr:uid="{00000000-0005-0000-0000-000031410000}"/>
    <cellStyle name="Normal 2 4 2 4 4 2 2" xfId="16689" xr:uid="{00000000-0005-0000-0000-000032410000}"/>
    <cellStyle name="Normal 2 4 2 4 4 3" xfId="16690" xr:uid="{00000000-0005-0000-0000-000033410000}"/>
    <cellStyle name="Normal 2 4 2 4 5" xfId="16691" xr:uid="{00000000-0005-0000-0000-000034410000}"/>
    <cellStyle name="Normal 2 4 2 4 5 2" xfId="16692" xr:uid="{00000000-0005-0000-0000-000035410000}"/>
    <cellStyle name="Normal 2 4 2 4 5 2 2" xfId="16693" xr:uid="{00000000-0005-0000-0000-000036410000}"/>
    <cellStyle name="Normal 2 4 2 4 5 3" xfId="16694" xr:uid="{00000000-0005-0000-0000-000037410000}"/>
    <cellStyle name="Normal 2 4 2 4 6" xfId="16695" xr:uid="{00000000-0005-0000-0000-000038410000}"/>
    <cellStyle name="Normal 2 4 2 4 6 2" xfId="16696" xr:uid="{00000000-0005-0000-0000-000039410000}"/>
    <cellStyle name="Normal 2 4 2 4 6 2 2" xfId="16697" xr:uid="{00000000-0005-0000-0000-00003A410000}"/>
    <cellStyle name="Normal 2 4 2 4 6 3" xfId="16698" xr:uid="{00000000-0005-0000-0000-00003B410000}"/>
    <cellStyle name="Normal 2 4 2 4 7" xfId="16699" xr:uid="{00000000-0005-0000-0000-00003C410000}"/>
    <cellStyle name="Normal 2 4 2 4 7 2" xfId="16700" xr:uid="{00000000-0005-0000-0000-00003D410000}"/>
    <cellStyle name="Normal 2 4 2 4 8" xfId="16701" xr:uid="{00000000-0005-0000-0000-00003E410000}"/>
    <cellStyle name="Normal 2 4 2 4 8 2" xfId="16702" xr:uid="{00000000-0005-0000-0000-00003F410000}"/>
    <cellStyle name="Normal 2 4 2 4 9" xfId="16703" xr:uid="{00000000-0005-0000-0000-000040410000}"/>
    <cellStyle name="Normal 2 4 2 5" xfId="16704" xr:uid="{00000000-0005-0000-0000-000041410000}"/>
    <cellStyle name="Normal 2 4 2 5 2" xfId="16705" xr:uid="{00000000-0005-0000-0000-000042410000}"/>
    <cellStyle name="Normal 2 4 2 5 2 2" xfId="16706" xr:uid="{00000000-0005-0000-0000-000043410000}"/>
    <cellStyle name="Normal 2 4 2 5 2 2 2" xfId="16707" xr:uid="{00000000-0005-0000-0000-000044410000}"/>
    <cellStyle name="Normal 2 4 2 5 2 2 2 2" xfId="16708" xr:uid="{00000000-0005-0000-0000-000045410000}"/>
    <cellStyle name="Normal 2 4 2 5 2 2 3" xfId="16709" xr:uid="{00000000-0005-0000-0000-000046410000}"/>
    <cellStyle name="Normal 2 4 2 5 2 3" xfId="16710" xr:uid="{00000000-0005-0000-0000-000047410000}"/>
    <cellStyle name="Normal 2 4 2 5 2 3 2" xfId="16711" xr:uid="{00000000-0005-0000-0000-000048410000}"/>
    <cellStyle name="Normal 2 4 2 5 2 3 2 2" xfId="16712" xr:uid="{00000000-0005-0000-0000-000049410000}"/>
    <cellStyle name="Normal 2 4 2 5 2 3 3" xfId="16713" xr:uid="{00000000-0005-0000-0000-00004A410000}"/>
    <cellStyle name="Normal 2 4 2 5 2 4" xfId="16714" xr:uid="{00000000-0005-0000-0000-00004B410000}"/>
    <cellStyle name="Normal 2 4 2 5 2 4 2" xfId="16715" xr:uid="{00000000-0005-0000-0000-00004C410000}"/>
    <cellStyle name="Normal 2 4 2 5 2 4 2 2" xfId="16716" xr:uid="{00000000-0005-0000-0000-00004D410000}"/>
    <cellStyle name="Normal 2 4 2 5 2 4 3" xfId="16717" xr:uid="{00000000-0005-0000-0000-00004E410000}"/>
    <cellStyle name="Normal 2 4 2 5 2 5" xfId="16718" xr:uid="{00000000-0005-0000-0000-00004F410000}"/>
    <cellStyle name="Normal 2 4 2 5 2 5 2" xfId="16719" xr:uid="{00000000-0005-0000-0000-000050410000}"/>
    <cellStyle name="Normal 2 4 2 5 2 6" xfId="16720" xr:uid="{00000000-0005-0000-0000-000051410000}"/>
    <cellStyle name="Normal 2 4 2 5 2 6 2" xfId="16721" xr:uid="{00000000-0005-0000-0000-000052410000}"/>
    <cellStyle name="Normal 2 4 2 5 2 7" xfId="16722" xr:uid="{00000000-0005-0000-0000-000053410000}"/>
    <cellStyle name="Normal 2 4 2 5 3" xfId="16723" xr:uid="{00000000-0005-0000-0000-000054410000}"/>
    <cellStyle name="Normal 2 4 2 5 3 2" xfId="16724" xr:uid="{00000000-0005-0000-0000-000055410000}"/>
    <cellStyle name="Normal 2 4 2 5 3 2 2" xfId="16725" xr:uid="{00000000-0005-0000-0000-000056410000}"/>
    <cellStyle name="Normal 2 4 2 5 3 3" xfId="16726" xr:uid="{00000000-0005-0000-0000-000057410000}"/>
    <cellStyle name="Normal 2 4 2 5 4" xfId="16727" xr:uid="{00000000-0005-0000-0000-000058410000}"/>
    <cellStyle name="Normal 2 4 2 5 4 2" xfId="16728" xr:uid="{00000000-0005-0000-0000-000059410000}"/>
    <cellStyle name="Normal 2 4 2 5 4 2 2" xfId="16729" xr:uid="{00000000-0005-0000-0000-00005A410000}"/>
    <cellStyle name="Normal 2 4 2 5 4 3" xfId="16730" xr:uid="{00000000-0005-0000-0000-00005B410000}"/>
    <cellStyle name="Normal 2 4 2 5 5" xfId="16731" xr:uid="{00000000-0005-0000-0000-00005C410000}"/>
    <cellStyle name="Normal 2 4 2 5 5 2" xfId="16732" xr:uid="{00000000-0005-0000-0000-00005D410000}"/>
    <cellStyle name="Normal 2 4 2 5 5 2 2" xfId="16733" xr:uid="{00000000-0005-0000-0000-00005E410000}"/>
    <cellStyle name="Normal 2 4 2 5 5 3" xfId="16734" xr:uid="{00000000-0005-0000-0000-00005F410000}"/>
    <cellStyle name="Normal 2 4 2 5 6" xfId="16735" xr:uid="{00000000-0005-0000-0000-000060410000}"/>
    <cellStyle name="Normal 2 4 2 5 6 2" xfId="16736" xr:uid="{00000000-0005-0000-0000-000061410000}"/>
    <cellStyle name="Normal 2 4 2 5 7" xfId="16737" xr:uid="{00000000-0005-0000-0000-000062410000}"/>
    <cellStyle name="Normal 2 4 2 5 7 2" xfId="16738" xr:uid="{00000000-0005-0000-0000-000063410000}"/>
    <cellStyle name="Normal 2 4 2 5 8" xfId="16739" xr:uid="{00000000-0005-0000-0000-000064410000}"/>
    <cellStyle name="Normal 2 4 2 6" xfId="16740" xr:uid="{00000000-0005-0000-0000-000065410000}"/>
    <cellStyle name="Normal 2 4 2 6 2" xfId="16741" xr:uid="{00000000-0005-0000-0000-000066410000}"/>
    <cellStyle name="Normal 2 4 2 6 2 2" xfId="16742" xr:uid="{00000000-0005-0000-0000-000067410000}"/>
    <cellStyle name="Normal 2 4 2 6 2 2 2" xfId="16743" xr:uid="{00000000-0005-0000-0000-000068410000}"/>
    <cellStyle name="Normal 2 4 2 6 2 3" xfId="16744" xr:uid="{00000000-0005-0000-0000-000069410000}"/>
    <cellStyle name="Normal 2 4 2 6 3" xfId="16745" xr:uid="{00000000-0005-0000-0000-00006A410000}"/>
    <cellStyle name="Normal 2 4 2 6 3 2" xfId="16746" xr:uid="{00000000-0005-0000-0000-00006B410000}"/>
    <cellStyle name="Normal 2 4 2 6 3 2 2" xfId="16747" xr:uid="{00000000-0005-0000-0000-00006C410000}"/>
    <cellStyle name="Normal 2 4 2 6 3 3" xfId="16748" xr:uid="{00000000-0005-0000-0000-00006D410000}"/>
    <cellStyle name="Normal 2 4 2 6 4" xfId="16749" xr:uid="{00000000-0005-0000-0000-00006E410000}"/>
    <cellStyle name="Normal 2 4 2 6 4 2" xfId="16750" xr:uid="{00000000-0005-0000-0000-00006F410000}"/>
    <cellStyle name="Normal 2 4 2 6 4 2 2" xfId="16751" xr:uid="{00000000-0005-0000-0000-000070410000}"/>
    <cellStyle name="Normal 2 4 2 6 4 3" xfId="16752" xr:uid="{00000000-0005-0000-0000-000071410000}"/>
    <cellStyle name="Normal 2 4 2 6 5" xfId="16753" xr:uid="{00000000-0005-0000-0000-000072410000}"/>
    <cellStyle name="Normal 2 4 2 6 5 2" xfId="16754" xr:uid="{00000000-0005-0000-0000-000073410000}"/>
    <cellStyle name="Normal 2 4 2 6 6" xfId="16755" xr:uid="{00000000-0005-0000-0000-000074410000}"/>
    <cellStyle name="Normal 2 4 2 6 6 2" xfId="16756" xr:uid="{00000000-0005-0000-0000-000075410000}"/>
    <cellStyle name="Normal 2 4 2 6 7" xfId="16757" xr:uid="{00000000-0005-0000-0000-000076410000}"/>
    <cellStyle name="Normal 2 4 2 7" xfId="16758" xr:uid="{00000000-0005-0000-0000-000077410000}"/>
    <cellStyle name="Normal 2 4 2 7 2" xfId="16759" xr:uid="{00000000-0005-0000-0000-000078410000}"/>
    <cellStyle name="Normal 2 4 2 7 2 2" xfId="16760" xr:uid="{00000000-0005-0000-0000-000079410000}"/>
    <cellStyle name="Normal 2 4 2 7 2 2 2" xfId="16761" xr:uid="{00000000-0005-0000-0000-00007A410000}"/>
    <cellStyle name="Normal 2 4 2 7 2 3" xfId="16762" xr:uid="{00000000-0005-0000-0000-00007B410000}"/>
    <cellStyle name="Normal 2 4 2 7 3" xfId="16763" xr:uid="{00000000-0005-0000-0000-00007C410000}"/>
    <cellStyle name="Normal 2 4 2 7 3 2" xfId="16764" xr:uid="{00000000-0005-0000-0000-00007D410000}"/>
    <cellStyle name="Normal 2 4 2 7 3 2 2" xfId="16765" xr:uid="{00000000-0005-0000-0000-00007E410000}"/>
    <cellStyle name="Normal 2 4 2 7 3 3" xfId="16766" xr:uid="{00000000-0005-0000-0000-00007F410000}"/>
    <cellStyle name="Normal 2 4 2 7 4" xfId="16767" xr:uid="{00000000-0005-0000-0000-000080410000}"/>
    <cellStyle name="Normal 2 4 2 7 4 2" xfId="16768" xr:uid="{00000000-0005-0000-0000-000081410000}"/>
    <cellStyle name="Normal 2 4 2 7 4 2 2" xfId="16769" xr:uid="{00000000-0005-0000-0000-000082410000}"/>
    <cellStyle name="Normal 2 4 2 7 4 3" xfId="16770" xr:uid="{00000000-0005-0000-0000-000083410000}"/>
    <cellStyle name="Normal 2 4 2 7 5" xfId="16771" xr:uid="{00000000-0005-0000-0000-000084410000}"/>
    <cellStyle name="Normal 2 4 2 7 5 2" xfId="16772" xr:uid="{00000000-0005-0000-0000-000085410000}"/>
    <cellStyle name="Normal 2 4 2 7 6" xfId="16773" xr:uid="{00000000-0005-0000-0000-000086410000}"/>
    <cellStyle name="Normal 2 4 2 7 6 2" xfId="16774" xr:uid="{00000000-0005-0000-0000-000087410000}"/>
    <cellStyle name="Normal 2 4 2 7 7" xfId="16775" xr:uid="{00000000-0005-0000-0000-000088410000}"/>
    <cellStyle name="Normal 2 4 2 8" xfId="16776" xr:uid="{00000000-0005-0000-0000-000089410000}"/>
    <cellStyle name="Normal 2 4 2 8 2" xfId="16777" xr:uid="{00000000-0005-0000-0000-00008A410000}"/>
    <cellStyle name="Normal 2 4 2 8 2 2" xfId="16778" xr:uid="{00000000-0005-0000-0000-00008B410000}"/>
    <cellStyle name="Normal 2 4 2 8 3" xfId="16779" xr:uid="{00000000-0005-0000-0000-00008C410000}"/>
    <cellStyle name="Normal 2 4 2 9" xfId="16780" xr:uid="{00000000-0005-0000-0000-00008D410000}"/>
    <cellStyle name="Normal 2 4 2 9 2" xfId="16781" xr:uid="{00000000-0005-0000-0000-00008E410000}"/>
    <cellStyle name="Normal 2 4 2 9 2 2" xfId="16782" xr:uid="{00000000-0005-0000-0000-00008F410000}"/>
    <cellStyle name="Normal 2 4 2 9 3" xfId="16783" xr:uid="{00000000-0005-0000-0000-000090410000}"/>
    <cellStyle name="Normal 2 4 2_Confidential Information" xfId="16784" xr:uid="{00000000-0005-0000-0000-000091410000}"/>
    <cellStyle name="Normal 2 4 3" xfId="16785" xr:uid="{00000000-0005-0000-0000-000092410000}"/>
    <cellStyle name="Normal 2 4 3 10" xfId="16786" xr:uid="{00000000-0005-0000-0000-000093410000}"/>
    <cellStyle name="Normal 2 4 3 10 2" xfId="16787" xr:uid="{00000000-0005-0000-0000-000094410000}"/>
    <cellStyle name="Normal 2 4 3 10 2 2" xfId="16788" xr:uid="{00000000-0005-0000-0000-000095410000}"/>
    <cellStyle name="Normal 2 4 3 10 3" xfId="16789" xr:uid="{00000000-0005-0000-0000-000096410000}"/>
    <cellStyle name="Normal 2 4 3 11" xfId="16790" xr:uid="{00000000-0005-0000-0000-000097410000}"/>
    <cellStyle name="Normal 2 4 3 11 2" xfId="16791" xr:uid="{00000000-0005-0000-0000-000098410000}"/>
    <cellStyle name="Normal 2 4 3 12" xfId="16792" xr:uid="{00000000-0005-0000-0000-000099410000}"/>
    <cellStyle name="Normal 2 4 3 12 2" xfId="16793" xr:uid="{00000000-0005-0000-0000-00009A410000}"/>
    <cellStyle name="Normal 2 4 3 13" xfId="16794" xr:uid="{00000000-0005-0000-0000-00009B410000}"/>
    <cellStyle name="Normal 2 4 3 2" xfId="16795" xr:uid="{00000000-0005-0000-0000-00009C410000}"/>
    <cellStyle name="Normal 2 4 3 2 10" xfId="16796" xr:uid="{00000000-0005-0000-0000-00009D410000}"/>
    <cellStyle name="Normal 2 4 3 2 10 2" xfId="16797" xr:uid="{00000000-0005-0000-0000-00009E410000}"/>
    <cellStyle name="Normal 2 4 3 2 11" xfId="16798" xr:uid="{00000000-0005-0000-0000-00009F410000}"/>
    <cellStyle name="Normal 2 4 3 2 2" xfId="16799" xr:uid="{00000000-0005-0000-0000-0000A0410000}"/>
    <cellStyle name="Normal 2 4 3 2 2 2" xfId="16800" xr:uid="{00000000-0005-0000-0000-0000A1410000}"/>
    <cellStyle name="Normal 2 4 3 2 2 2 2" xfId="16801" xr:uid="{00000000-0005-0000-0000-0000A2410000}"/>
    <cellStyle name="Normal 2 4 3 2 2 2 2 2" xfId="16802" xr:uid="{00000000-0005-0000-0000-0000A3410000}"/>
    <cellStyle name="Normal 2 4 3 2 2 2 2 2 2" xfId="16803" xr:uid="{00000000-0005-0000-0000-0000A4410000}"/>
    <cellStyle name="Normal 2 4 3 2 2 2 2 3" xfId="16804" xr:uid="{00000000-0005-0000-0000-0000A5410000}"/>
    <cellStyle name="Normal 2 4 3 2 2 2 3" xfId="16805" xr:uid="{00000000-0005-0000-0000-0000A6410000}"/>
    <cellStyle name="Normal 2 4 3 2 2 2 3 2" xfId="16806" xr:uid="{00000000-0005-0000-0000-0000A7410000}"/>
    <cellStyle name="Normal 2 4 3 2 2 2 3 2 2" xfId="16807" xr:uid="{00000000-0005-0000-0000-0000A8410000}"/>
    <cellStyle name="Normal 2 4 3 2 2 2 3 3" xfId="16808" xr:uid="{00000000-0005-0000-0000-0000A9410000}"/>
    <cellStyle name="Normal 2 4 3 2 2 2 4" xfId="16809" xr:uid="{00000000-0005-0000-0000-0000AA410000}"/>
    <cellStyle name="Normal 2 4 3 2 2 2 4 2" xfId="16810" xr:uid="{00000000-0005-0000-0000-0000AB410000}"/>
    <cellStyle name="Normal 2 4 3 2 2 2 4 2 2" xfId="16811" xr:uid="{00000000-0005-0000-0000-0000AC410000}"/>
    <cellStyle name="Normal 2 4 3 2 2 2 4 3" xfId="16812" xr:uid="{00000000-0005-0000-0000-0000AD410000}"/>
    <cellStyle name="Normal 2 4 3 2 2 2 5" xfId="16813" xr:uid="{00000000-0005-0000-0000-0000AE410000}"/>
    <cellStyle name="Normal 2 4 3 2 2 2 5 2" xfId="16814" xr:uid="{00000000-0005-0000-0000-0000AF410000}"/>
    <cellStyle name="Normal 2 4 3 2 2 2 6" xfId="16815" xr:uid="{00000000-0005-0000-0000-0000B0410000}"/>
    <cellStyle name="Normal 2 4 3 2 2 2 6 2" xfId="16816" xr:uid="{00000000-0005-0000-0000-0000B1410000}"/>
    <cellStyle name="Normal 2 4 3 2 2 2 7" xfId="16817" xr:uid="{00000000-0005-0000-0000-0000B2410000}"/>
    <cellStyle name="Normal 2 4 3 2 2 3" xfId="16818" xr:uid="{00000000-0005-0000-0000-0000B3410000}"/>
    <cellStyle name="Normal 2 4 3 2 2 3 2" xfId="16819" xr:uid="{00000000-0005-0000-0000-0000B4410000}"/>
    <cellStyle name="Normal 2 4 3 2 2 3 2 2" xfId="16820" xr:uid="{00000000-0005-0000-0000-0000B5410000}"/>
    <cellStyle name="Normal 2 4 3 2 2 3 2 2 2" xfId="16821" xr:uid="{00000000-0005-0000-0000-0000B6410000}"/>
    <cellStyle name="Normal 2 4 3 2 2 3 2 3" xfId="16822" xr:uid="{00000000-0005-0000-0000-0000B7410000}"/>
    <cellStyle name="Normal 2 4 3 2 2 3 3" xfId="16823" xr:uid="{00000000-0005-0000-0000-0000B8410000}"/>
    <cellStyle name="Normal 2 4 3 2 2 3 3 2" xfId="16824" xr:uid="{00000000-0005-0000-0000-0000B9410000}"/>
    <cellStyle name="Normal 2 4 3 2 2 3 3 2 2" xfId="16825" xr:uid="{00000000-0005-0000-0000-0000BA410000}"/>
    <cellStyle name="Normal 2 4 3 2 2 3 3 3" xfId="16826" xr:uid="{00000000-0005-0000-0000-0000BB410000}"/>
    <cellStyle name="Normal 2 4 3 2 2 3 4" xfId="16827" xr:uid="{00000000-0005-0000-0000-0000BC410000}"/>
    <cellStyle name="Normal 2 4 3 2 2 3 4 2" xfId="16828" xr:uid="{00000000-0005-0000-0000-0000BD410000}"/>
    <cellStyle name="Normal 2 4 3 2 2 3 4 2 2" xfId="16829" xr:uid="{00000000-0005-0000-0000-0000BE410000}"/>
    <cellStyle name="Normal 2 4 3 2 2 3 4 3" xfId="16830" xr:uid="{00000000-0005-0000-0000-0000BF410000}"/>
    <cellStyle name="Normal 2 4 3 2 2 3 5" xfId="16831" xr:uid="{00000000-0005-0000-0000-0000C0410000}"/>
    <cellStyle name="Normal 2 4 3 2 2 3 5 2" xfId="16832" xr:uid="{00000000-0005-0000-0000-0000C1410000}"/>
    <cellStyle name="Normal 2 4 3 2 2 3 6" xfId="16833" xr:uid="{00000000-0005-0000-0000-0000C2410000}"/>
    <cellStyle name="Normal 2 4 3 2 2 3 6 2" xfId="16834" xr:uid="{00000000-0005-0000-0000-0000C3410000}"/>
    <cellStyle name="Normal 2 4 3 2 2 3 7" xfId="16835" xr:uid="{00000000-0005-0000-0000-0000C4410000}"/>
    <cellStyle name="Normal 2 4 3 2 2 4" xfId="16836" xr:uid="{00000000-0005-0000-0000-0000C5410000}"/>
    <cellStyle name="Normal 2 4 3 2 2 4 2" xfId="16837" xr:uid="{00000000-0005-0000-0000-0000C6410000}"/>
    <cellStyle name="Normal 2 4 3 2 2 4 2 2" xfId="16838" xr:uid="{00000000-0005-0000-0000-0000C7410000}"/>
    <cellStyle name="Normal 2 4 3 2 2 4 3" xfId="16839" xr:uid="{00000000-0005-0000-0000-0000C8410000}"/>
    <cellStyle name="Normal 2 4 3 2 2 5" xfId="16840" xr:uid="{00000000-0005-0000-0000-0000C9410000}"/>
    <cellStyle name="Normal 2 4 3 2 2 5 2" xfId="16841" xr:uid="{00000000-0005-0000-0000-0000CA410000}"/>
    <cellStyle name="Normal 2 4 3 2 2 5 2 2" xfId="16842" xr:uid="{00000000-0005-0000-0000-0000CB410000}"/>
    <cellStyle name="Normal 2 4 3 2 2 5 3" xfId="16843" xr:uid="{00000000-0005-0000-0000-0000CC410000}"/>
    <cellStyle name="Normal 2 4 3 2 2 6" xfId="16844" xr:uid="{00000000-0005-0000-0000-0000CD410000}"/>
    <cellStyle name="Normal 2 4 3 2 2 6 2" xfId="16845" xr:uid="{00000000-0005-0000-0000-0000CE410000}"/>
    <cellStyle name="Normal 2 4 3 2 2 6 2 2" xfId="16846" xr:uid="{00000000-0005-0000-0000-0000CF410000}"/>
    <cellStyle name="Normal 2 4 3 2 2 6 3" xfId="16847" xr:uid="{00000000-0005-0000-0000-0000D0410000}"/>
    <cellStyle name="Normal 2 4 3 2 2 7" xfId="16848" xr:uid="{00000000-0005-0000-0000-0000D1410000}"/>
    <cellStyle name="Normal 2 4 3 2 2 7 2" xfId="16849" xr:uid="{00000000-0005-0000-0000-0000D2410000}"/>
    <cellStyle name="Normal 2 4 3 2 2 8" xfId="16850" xr:uid="{00000000-0005-0000-0000-0000D3410000}"/>
    <cellStyle name="Normal 2 4 3 2 2 8 2" xfId="16851" xr:uid="{00000000-0005-0000-0000-0000D4410000}"/>
    <cellStyle name="Normal 2 4 3 2 2 9" xfId="16852" xr:uid="{00000000-0005-0000-0000-0000D5410000}"/>
    <cellStyle name="Normal 2 4 3 2 3" xfId="16853" xr:uid="{00000000-0005-0000-0000-0000D6410000}"/>
    <cellStyle name="Normal 2 4 3 2 3 2" xfId="16854" xr:uid="{00000000-0005-0000-0000-0000D7410000}"/>
    <cellStyle name="Normal 2 4 3 2 3 2 2" xfId="16855" xr:uid="{00000000-0005-0000-0000-0000D8410000}"/>
    <cellStyle name="Normal 2 4 3 2 3 2 2 2" xfId="16856" xr:uid="{00000000-0005-0000-0000-0000D9410000}"/>
    <cellStyle name="Normal 2 4 3 2 3 2 2 2 2" xfId="16857" xr:uid="{00000000-0005-0000-0000-0000DA410000}"/>
    <cellStyle name="Normal 2 4 3 2 3 2 2 3" xfId="16858" xr:uid="{00000000-0005-0000-0000-0000DB410000}"/>
    <cellStyle name="Normal 2 4 3 2 3 2 3" xfId="16859" xr:uid="{00000000-0005-0000-0000-0000DC410000}"/>
    <cellStyle name="Normal 2 4 3 2 3 2 3 2" xfId="16860" xr:uid="{00000000-0005-0000-0000-0000DD410000}"/>
    <cellStyle name="Normal 2 4 3 2 3 2 3 2 2" xfId="16861" xr:uid="{00000000-0005-0000-0000-0000DE410000}"/>
    <cellStyle name="Normal 2 4 3 2 3 2 3 3" xfId="16862" xr:uid="{00000000-0005-0000-0000-0000DF410000}"/>
    <cellStyle name="Normal 2 4 3 2 3 2 4" xfId="16863" xr:uid="{00000000-0005-0000-0000-0000E0410000}"/>
    <cellStyle name="Normal 2 4 3 2 3 2 4 2" xfId="16864" xr:uid="{00000000-0005-0000-0000-0000E1410000}"/>
    <cellStyle name="Normal 2 4 3 2 3 2 4 2 2" xfId="16865" xr:uid="{00000000-0005-0000-0000-0000E2410000}"/>
    <cellStyle name="Normal 2 4 3 2 3 2 4 3" xfId="16866" xr:uid="{00000000-0005-0000-0000-0000E3410000}"/>
    <cellStyle name="Normal 2 4 3 2 3 2 5" xfId="16867" xr:uid="{00000000-0005-0000-0000-0000E4410000}"/>
    <cellStyle name="Normal 2 4 3 2 3 2 5 2" xfId="16868" xr:uid="{00000000-0005-0000-0000-0000E5410000}"/>
    <cellStyle name="Normal 2 4 3 2 3 2 6" xfId="16869" xr:uid="{00000000-0005-0000-0000-0000E6410000}"/>
    <cellStyle name="Normal 2 4 3 2 3 2 6 2" xfId="16870" xr:uid="{00000000-0005-0000-0000-0000E7410000}"/>
    <cellStyle name="Normal 2 4 3 2 3 2 7" xfId="16871" xr:uid="{00000000-0005-0000-0000-0000E8410000}"/>
    <cellStyle name="Normal 2 4 3 2 3 3" xfId="16872" xr:uid="{00000000-0005-0000-0000-0000E9410000}"/>
    <cellStyle name="Normal 2 4 3 2 3 3 2" xfId="16873" xr:uid="{00000000-0005-0000-0000-0000EA410000}"/>
    <cellStyle name="Normal 2 4 3 2 3 3 2 2" xfId="16874" xr:uid="{00000000-0005-0000-0000-0000EB410000}"/>
    <cellStyle name="Normal 2 4 3 2 3 3 3" xfId="16875" xr:uid="{00000000-0005-0000-0000-0000EC410000}"/>
    <cellStyle name="Normal 2 4 3 2 3 4" xfId="16876" xr:uid="{00000000-0005-0000-0000-0000ED410000}"/>
    <cellStyle name="Normal 2 4 3 2 3 4 2" xfId="16877" xr:uid="{00000000-0005-0000-0000-0000EE410000}"/>
    <cellStyle name="Normal 2 4 3 2 3 4 2 2" xfId="16878" xr:uid="{00000000-0005-0000-0000-0000EF410000}"/>
    <cellStyle name="Normal 2 4 3 2 3 4 3" xfId="16879" xr:uid="{00000000-0005-0000-0000-0000F0410000}"/>
    <cellStyle name="Normal 2 4 3 2 3 5" xfId="16880" xr:uid="{00000000-0005-0000-0000-0000F1410000}"/>
    <cellStyle name="Normal 2 4 3 2 3 5 2" xfId="16881" xr:uid="{00000000-0005-0000-0000-0000F2410000}"/>
    <cellStyle name="Normal 2 4 3 2 3 5 2 2" xfId="16882" xr:uid="{00000000-0005-0000-0000-0000F3410000}"/>
    <cellStyle name="Normal 2 4 3 2 3 5 3" xfId="16883" xr:uid="{00000000-0005-0000-0000-0000F4410000}"/>
    <cellStyle name="Normal 2 4 3 2 3 6" xfId="16884" xr:uid="{00000000-0005-0000-0000-0000F5410000}"/>
    <cellStyle name="Normal 2 4 3 2 3 6 2" xfId="16885" xr:uid="{00000000-0005-0000-0000-0000F6410000}"/>
    <cellStyle name="Normal 2 4 3 2 3 7" xfId="16886" xr:uid="{00000000-0005-0000-0000-0000F7410000}"/>
    <cellStyle name="Normal 2 4 3 2 3 7 2" xfId="16887" xr:uid="{00000000-0005-0000-0000-0000F8410000}"/>
    <cellStyle name="Normal 2 4 3 2 3 8" xfId="16888" xr:uid="{00000000-0005-0000-0000-0000F9410000}"/>
    <cellStyle name="Normal 2 4 3 2 4" xfId="16889" xr:uid="{00000000-0005-0000-0000-0000FA410000}"/>
    <cellStyle name="Normal 2 4 3 2 4 2" xfId="16890" xr:uid="{00000000-0005-0000-0000-0000FB410000}"/>
    <cellStyle name="Normal 2 4 3 2 4 2 2" xfId="16891" xr:uid="{00000000-0005-0000-0000-0000FC410000}"/>
    <cellStyle name="Normal 2 4 3 2 4 2 2 2" xfId="16892" xr:uid="{00000000-0005-0000-0000-0000FD410000}"/>
    <cellStyle name="Normal 2 4 3 2 4 2 3" xfId="16893" xr:uid="{00000000-0005-0000-0000-0000FE410000}"/>
    <cellStyle name="Normal 2 4 3 2 4 3" xfId="16894" xr:uid="{00000000-0005-0000-0000-0000FF410000}"/>
    <cellStyle name="Normal 2 4 3 2 4 3 2" xfId="16895" xr:uid="{00000000-0005-0000-0000-000000420000}"/>
    <cellStyle name="Normal 2 4 3 2 4 3 2 2" xfId="16896" xr:uid="{00000000-0005-0000-0000-000001420000}"/>
    <cellStyle name="Normal 2 4 3 2 4 3 3" xfId="16897" xr:uid="{00000000-0005-0000-0000-000002420000}"/>
    <cellStyle name="Normal 2 4 3 2 4 4" xfId="16898" xr:uid="{00000000-0005-0000-0000-000003420000}"/>
    <cellStyle name="Normal 2 4 3 2 4 4 2" xfId="16899" xr:uid="{00000000-0005-0000-0000-000004420000}"/>
    <cellStyle name="Normal 2 4 3 2 4 4 2 2" xfId="16900" xr:uid="{00000000-0005-0000-0000-000005420000}"/>
    <cellStyle name="Normal 2 4 3 2 4 4 3" xfId="16901" xr:uid="{00000000-0005-0000-0000-000006420000}"/>
    <cellStyle name="Normal 2 4 3 2 4 5" xfId="16902" xr:uid="{00000000-0005-0000-0000-000007420000}"/>
    <cellStyle name="Normal 2 4 3 2 4 5 2" xfId="16903" xr:uid="{00000000-0005-0000-0000-000008420000}"/>
    <cellStyle name="Normal 2 4 3 2 4 6" xfId="16904" xr:uid="{00000000-0005-0000-0000-000009420000}"/>
    <cellStyle name="Normal 2 4 3 2 4 6 2" xfId="16905" xr:uid="{00000000-0005-0000-0000-00000A420000}"/>
    <cellStyle name="Normal 2 4 3 2 4 7" xfId="16906" xr:uid="{00000000-0005-0000-0000-00000B420000}"/>
    <cellStyle name="Normal 2 4 3 2 5" xfId="16907" xr:uid="{00000000-0005-0000-0000-00000C420000}"/>
    <cellStyle name="Normal 2 4 3 2 5 2" xfId="16908" xr:uid="{00000000-0005-0000-0000-00000D420000}"/>
    <cellStyle name="Normal 2 4 3 2 5 2 2" xfId="16909" xr:uid="{00000000-0005-0000-0000-00000E420000}"/>
    <cellStyle name="Normal 2 4 3 2 5 2 2 2" xfId="16910" xr:uid="{00000000-0005-0000-0000-00000F420000}"/>
    <cellStyle name="Normal 2 4 3 2 5 2 3" xfId="16911" xr:uid="{00000000-0005-0000-0000-000010420000}"/>
    <cellStyle name="Normal 2 4 3 2 5 3" xfId="16912" xr:uid="{00000000-0005-0000-0000-000011420000}"/>
    <cellStyle name="Normal 2 4 3 2 5 3 2" xfId="16913" xr:uid="{00000000-0005-0000-0000-000012420000}"/>
    <cellStyle name="Normal 2 4 3 2 5 3 2 2" xfId="16914" xr:uid="{00000000-0005-0000-0000-000013420000}"/>
    <cellStyle name="Normal 2 4 3 2 5 3 3" xfId="16915" xr:uid="{00000000-0005-0000-0000-000014420000}"/>
    <cellStyle name="Normal 2 4 3 2 5 4" xfId="16916" xr:uid="{00000000-0005-0000-0000-000015420000}"/>
    <cellStyle name="Normal 2 4 3 2 5 4 2" xfId="16917" xr:uid="{00000000-0005-0000-0000-000016420000}"/>
    <cellStyle name="Normal 2 4 3 2 5 4 2 2" xfId="16918" xr:uid="{00000000-0005-0000-0000-000017420000}"/>
    <cellStyle name="Normal 2 4 3 2 5 4 3" xfId="16919" xr:uid="{00000000-0005-0000-0000-000018420000}"/>
    <cellStyle name="Normal 2 4 3 2 5 5" xfId="16920" xr:uid="{00000000-0005-0000-0000-000019420000}"/>
    <cellStyle name="Normal 2 4 3 2 5 5 2" xfId="16921" xr:uid="{00000000-0005-0000-0000-00001A420000}"/>
    <cellStyle name="Normal 2 4 3 2 5 6" xfId="16922" xr:uid="{00000000-0005-0000-0000-00001B420000}"/>
    <cellStyle name="Normal 2 4 3 2 5 6 2" xfId="16923" xr:uid="{00000000-0005-0000-0000-00001C420000}"/>
    <cellStyle name="Normal 2 4 3 2 5 7" xfId="16924" xr:uid="{00000000-0005-0000-0000-00001D420000}"/>
    <cellStyle name="Normal 2 4 3 2 6" xfId="16925" xr:uid="{00000000-0005-0000-0000-00001E420000}"/>
    <cellStyle name="Normal 2 4 3 2 6 2" xfId="16926" xr:uid="{00000000-0005-0000-0000-00001F420000}"/>
    <cellStyle name="Normal 2 4 3 2 6 2 2" xfId="16927" xr:uid="{00000000-0005-0000-0000-000020420000}"/>
    <cellStyle name="Normal 2 4 3 2 6 3" xfId="16928" xr:uid="{00000000-0005-0000-0000-000021420000}"/>
    <cellStyle name="Normal 2 4 3 2 7" xfId="16929" xr:uid="{00000000-0005-0000-0000-000022420000}"/>
    <cellStyle name="Normal 2 4 3 2 7 2" xfId="16930" xr:uid="{00000000-0005-0000-0000-000023420000}"/>
    <cellStyle name="Normal 2 4 3 2 7 2 2" xfId="16931" xr:uid="{00000000-0005-0000-0000-000024420000}"/>
    <cellStyle name="Normal 2 4 3 2 7 3" xfId="16932" xr:uid="{00000000-0005-0000-0000-000025420000}"/>
    <cellStyle name="Normal 2 4 3 2 8" xfId="16933" xr:uid="{00000000-0005-0000-0000-000026420000}"/>
    <cellStyle name="Normal 2 4 3 2 8 2" xfId="16934" xr:uid="{00000000-0005-0000-0000-000027420000}"/>
    <cellStyle name="Normal 2 4 3 2 8 2 2" xfId="16935" xr:uid="{00000000-0005-0000-0000-000028420000}"/>
    <cellStyle name="Normal 2 4 3 2 8 3" xfId="16936" xr:uid="{00000000-0005-0000-0000-000029420000}"/>
    <cellStyle name="Normal 2 4 3 2 9" xfId="16937" xr:uid="{00000000-0005-0000-0000-00002A420000}"/>
    <cellStyle name="Normal 2 4 3 2 9 2" xfId="16938" xr:uid="{00000000-0005-0000-0000-00002B420000}"/>
    <cellStyle name="Normal 2 4 3 3" xfId="16939" xr:uid="{00000000-0005-0000-0000-00002C420000}"/>
    <cellStyle name="Normal 2 4 3 3 10" xfId="16940" xr:uid="{00000000-0005-0000-0000-00002D420000}"/>
    <cellStyle name="Normal 2 4 3 3 10 2" xfId="16941" xr:uid="{00000000-0005-0000-0000-00002E420000}"/>
    <cellStyle name="Normal 2 4 3 3 11" xfId="16942" xr:uid="{00000000-0005-0000-0000-00002F420000}"/>
    <cellStyle name="Normal 2 4 3 3 2" xfId="16943" xr:uid="{00000000-0005-0000-0000-000030420000}"/>
    <cellStyle name="Normal 2 4 3 3 2 2" xfId="16944" xr:uid="{00000000-0005-0000-0000-000031420000}"/>
    <cellStyle name="Normal 2 4 3 3 2 2 2" xfId="16945" xr:uid="{00000000-0005-0000-0000-000032420000}"/>
    <cellStyle name="Normal 2 4 3 3 2 2 2 2" xfId="16946" xr:uid="{00000000-0005-0000-0000-000033420000}"/>
    <cellStyle name="Normal 2 4 3 3 2 2 2 2 2" xfId="16947" xr:uid="{00000000-0005-0000-0000-000034420000}"/>
    <cellStyle name="Normal 2 4 3 3 2 2 2 3" xfId="16948" xr:uid="{00000000-0005-0000-0000-000035420000}"/>
    <cellStyle name="Normal 2 4 3 3 2 2 3" xfId="16949" xr:uid="{00000000-0005-0000-0000-000036420000}"/>
    <cellStyle name="Normal 2 4 3 3 2 2 3 2" xfId="16950" xr:uid="{00000000-0005-0000-0000-000037420000}"/>
    <cellStyle name="Normal 2 4 3 3 2 2 3 2 2" xfId="16951" xr:uid="{00000000-0005-0000-0000-000038420000}"/>
    <cellStyle name="Normal 2 4 3 3 2 2 3 3" xfId="16952" xr:uid="{00000000-0005-0000-0000-000039420000}"/>
    <cellStyle name="Normal 2 4 3 3 2 2 4" xfId="16953" xr:uid="{00000000-0005-0000-0000-00003A420000}"/>
    <cellStyle name="Normal 2 4 3 3 2 2 4 2" xfId="16954" xr:uid="{00000000-0005-0000-0000-00003B420000}"/>
    <cellStyle name="Normal 2 4 3 3 2 2 4 2 2" xfId="16955" xr:uid="{00000000-0005-0000-0000-00003C420000}"/>
    <cellStyle name="Normal 2 4 3 3 2 2 4 3" xfId="16956" xr:uid="{00000000-0005-0000-0000-00003D420000}"/>
    <cellStyle name="Normal 2 4 3 3 2 2 5" xfId="16957" xr:uid="{00000000-0005-0000-0000-00003E420000}"/>
    <cellStyle name="Normal 2 4 3 3 2 2 5 2" xfId="16958" xr:uid="{00000000-0005-0000-0000-00003F420000}"/>
    <cellStyle name="Normal 2 4 3 3 2 2 6" xfId="16959" xr:uid="{00000000-0005-0000-0000-000040420000}"/>
    <cellStyle name="Normal 2 4 3 3 2 2 6 2" xfId="16960" xr:uid="{00000000-0005-0000-0000-000041420000}"/>
    <cellStyle name="Normal 2 4 3 3 2 2 7" xfId="16961" xr:uid="{00000000-0005-0000-0000-000042420000}"/>
    <cellStyle name="Normal 2 4 3 3 2 3" xfId="16962" xr:uid="{00000000-0005-0000-0000-000043420000}"/>
    <cellStyle name="Normal 2 4 3 3 2 3 2" xfId="16963" xr:uid="{00000000-0005-0000-0000-000044420000}"/>
    <cellStyle name="Normal 2 4 3 3 2 3 2 2" xfId="16964" xr:uid="{00000000-0005-0000-0000-000045420000}"/>
    <cellStyle name="Normal 2 4 3 3 2 3 2 2 2" xfId="16965" xr:uid="{00000000-0005-0000-0000-000046420000}"/>
    <cellStyle name="Normal 2 4 3 3 2 3 2 3" xfId="16966" xr:uid="{00000000-0005-0000-0000-000047420000}"/>
    <cellStyle name="Normal 2 4 3 3 2 3 3" xfId="16967" xr:uid="{00000000-0005-0000-0000-000048420000}"/>
    <cellStyle name="Normal 2 4 3 3 2 3 3 2" xfId="16968" xr:uid="{00000000-0005-0000-0000-000049420000}"/>
    <cellStyle name="Normal 2 4 3 3 2 3 3 2 2" xfId="16969" xr:uid="{00000000-0005-0000-0000-00004A420000}"/>
    <cellStyle name="Normal 2 4 3 3 2 3 3 3" xfId="16970" xr:uid="{00000000-0005-0000-0000-00004B420000}"/>
    <cellStyle name="Normal 2 4 3 3 2 3 4" xfId="16971" xr:uid="{00000000-0005-0000-0000-00004C420000}"/>
    <cellStyle name="Normal 2 4 3 3 2 3 4 2" xfId="16972" xr:uid="{00000000-0005-0000-0000-00004D420000}"/>
    <cellStyle name="Normal 2 4 3 3 2 3 4 2 2" xfId="16973" xr:uid="{00000000-0005-0000-0000-00004E420000}"/>
    <cellStyle name="Normal 2 4 3 3 2 3 4 3" xfId="16974" xr:uid="{00000000-0005-0000-0000-00004F420000}"/>
    <cellStyle name="Normal 2 4 3 3 2 3 5" xfId="16975" xr:uid="{00000000-0005-0000-0000-000050420000}"/>
    <cellStyle name="Normal 2 4 3 3 2 3 5 2" xfId="16976" xr:uid="{00000000-0005-0000-0000-000051420000}"/>
    <cellStyle name="Normal 2 4 3 3 2 3 6" xfId="16977" xr:uid="{00000000-0005-0000-0000-000052420000}"/>
    <cellStyle name="Normal 2 4 3 3 2 3 6 2" xfId="16978" xr:uid="{00000000-0005-0000-0000-000053420000}"/>
    <cellStyle name="Normal 2 4 3 3 2 3 7" xfId="16979" xr:uid="{00000000-0005-0000-0000-000054420000}"/>
    <cellStyle name="Normal 2 4 3 3 2 4" xfId="16980" xr:uid="{00000000-0005-0000-0000-000055420000}"/>
    <cellStyle name="Normal 2 4 3 3 2 4 2" xfId="16981" xr:uid="{00000000-0005-0000-0000-000056420000}"/>
    <cellStyle name="Normal 2 4 3 3 2 4 2 2" xfId="16982" xr:uid="{00000000-0005-0000-0000-000057420000}"/>
    <cellStyle name="Normal 2 4 3 3 2 4 3" xfId="16983" xr:uid="{00000000-0005-0000-0000-000058420000}"/>
    <cellStyle name="Normal 2 4 3 3 2 5" xfId="16984" xr:uid="{00000000-0005-0000-0000-000059420000}"/>
    <cellStyle name="Normal 2 4 3 3 2 5 2" xfId="16985" xr:uid="{00000000-0005-0000-0000-00005A420000}"/>
    <cellStyle name="Normal 2 4 3 3 2 5 2 2" xfId="16986" xr:uid="{00000000-0005-0000-0000-00005B420000}"/>
    <cellStyle name="Normal 2 4 3 3 2 5 3" xfId="16987" xr:uid="{00000000-0005-0000-0000-00005C420000}"/>
    <cellStyle name="Normal 2 4 3 3 2 6" xfId="16988" xr:uid="{00000000-0005-0000-0000-00005D420000}"/>
    <cellStyle name="Normal 2 4 3 3 2 6 2" xfId="16989" xr:uid="{00000000-0005-0000-0000-00005E420000}"/>
    <cellStyle name="Normal 2 4 3 3 2 6 2 2" xfId="16990" xr:uid="{00000000-0005-0000-0000-00005F420000}"/>
    <cellStyle name="Normal 2 4 3 3 2 6 3" xfId="16991" xr:uid="{00000000-0005-0000-0000-000060420000}"/>
    <cellStyle name="Normal 2 4 3 3 2 7" xfId="16992" xr:uid="{00000000-0005-0000-0000-000061420000}"/>
    <cellStyle name="Normal 2 4 3 3 2 7 2" xfId="16993" xr:uid="{00000000-0005-0000-0000-000062420000}"/>
    <cellStyle name="Normal 2 4 3 3 2 8" xfId="16994" xr:uid="{00000000-0005-0000-0000-000063420000}"/>
    <cellStyle name="Normal 2 4 3 3 2 8 2" xfId="16995" xr:uid="{00000000-0005-0000-0000-000064420000}"/>
    <cellStyle name="Normal 2 4 3 3 2 9" xfId="16996" xr:uid="{00000000-0005-0000-0000-000065420000}"/>
    <cellStyle name="Normal 2 4 3 3 3" xfId="16997" xr:uid="{00000000-0005-0000-0000-000066420000}"/>
    <cellStyle name="Normal 2 4 3 3 3 2" xfId="16998" xr:uid="{00000000-0005-0000-0000-000067420000}"/>
    <cellStyle name="Normal 2 4 3 3 3 2 2" xfId="16999" xr:uid="{00000000-0005-0000-0000-000068420000}"/>
    <cellStyle name="Normal 2 4 3 3 3 2 2 2" xfId="17000" xr:uid="{00000000-0005-0000-0000-000069420000}"/>
    <cellStyle name="Normal 2 4 3 3 3 2 2 2 2" xfId="17001" xr:uid="{00000000-0005-0000-0000-00006A420000}"/>
    <cellStyle name="Normal 2 4 3 3 3 2 2 3" xfId="17002" xr:uid="{00000000-0005-0000-0000-00006B420000}"/>
    <cellStyle name="Normal 2 4 3 3 3 2 3" xfId="17003" xr:uid="{00000000-0005-0000-0000-00006C420000}"/>
    <cellStyle name="Normal 2 4 3 3 3 2 3 2" xfId="17004" xr:uid="{00000000-0005-0000-0000-00006D420000}"/>
    <cellStyle name="Normal 2 4 3 3 3 2 3 2 2" xfId="17005" xr:uid="{00000000-0005-0000-0000-00006E420000}"/>
    <cellStyle name="Normal 2 4 3 3 3 2 3 3" xfId="17006" xr:uid="{00000000-0005-0000-0000-00006F420000}"/>
    <cellStyle name="Normal 2 4 3 3 3 2 4" xfId="17007" xr:uid="{00000000-0005-0000-0000-000070420000}"/>
    <cellStyle name="Normal 2 4 3 3 3 2 4 2" xfId="17008" xr:uid="{00000000-0005-0000-0000-000071420000}"/>
    <cellStyle name="Normal 2 4 3 3 3 2 4 2 2" xfId="17009" xr:uid="{00000000-0005-0000-0000-000072420000}"/>
    <cellStyle name="Normal 2 4 3 3 3 2 4 3" xfId="17010" xr:uid="{00000000-0005-0000-0000-000073420000}"/>
    <cellStyle name="Normal 2 4 3 3 3 2 5" xfId="17011" xr:uid="{00000000-0005-0000-0000-000074420000}"/>
    <cellStyle name="Normal 2 4 3 3 3 2 5 2" xfId="17012" xr:uid="{00000000-0005-0000-0000-000075420000}"/>
    <cellStyle name="Normal 2 4 3 3 3 2 6" xfId="17013" xr:uid="{00000000-0005-0000-0000-000076420000}"/>
    <cellStyle name="Normal 2 4 3 3 3 2 6 2" xfId="17014" xr:uid="{00000000-0005-0000-0000-000077420000}"/>
    <cellStyle name="Normal 2 4 3 3 3 2 7" xfId="17015" xr:uid="{00000000-0005-0000-0000-000078420000}"/>
    <cellStyle name="Normal 2 4 3 3 3 3" xfId="17016" xr:uid="{00000000-0005-0000-0000-000079420000}"/>
    <cellStyle name="Normal 2 4 3 3 3 3 2" xfId="17017" xr:uid="{00000000-0005-0000-0000-00007A420000}"/>
    <cellStyle name="Normal 2 4 3 3 3 3 2 2" xfId="17018" xr:uid="{00000000-0005-0000-0000-00007B420000}"/>
    <cellStyle name="Normal 2 4 3 3 3 3 3" xfId="17019" xr:uid="{00000000-0005-0000-0000-00007C420000}"/>
    <cellStyle name="Normal 2 4 3 3 3 4" xfId="17020" xr:uid="{00000000-0005-0000-0000-00007D420000}"/>
    <cellStyle name="Normal 2 4 3 3 3 4 2" xfId="17021" xr:uid="{00000000-0005-0000-0000-00007E420000}"/>
    <cellStyle name="Normal 2 4 3 3 3 4 2 2" xfId="17022" xr:uid="{00000000-0005-0000-0000-00007F420000}"/>
    <cellStyle name="Normal 2 4 3 3 3 4 3" xfId="17023" xr:uid="{00000000-0005-0000-0000-000080420000}"/>
    <cellStyle name="Normal 2 4 3 3 3 5" xfId="17024" xr:uid="{00000000-0005-0000-0000-000081420000}"/>
    <cellStyle name="Normal 2 4 3 3 3 5 2" xfId="17025" xr:uid="{00000000-0005-0000-0000-000082420000}"/>
    <cellStyle name="Normal 2 4 3 3 3 5 2 2" xfId="17026" xr:uid="{00000000-0005-0000-0000-000083420000}"/>
    <cellStyle name="Normal 2 4 3 3 3 5 3" xfId="17027" xr:uid="{00000000-0005-0000-0000-000084420000}"/>
    <cellStyle name="Normal 2 4 3 3 3 6" xfId="17028" xr:uid="{00000000-0005-0000-0000-000085420000}"/>
    <cellStyle name="Normal 2 4 3 3 3 6 2" xfId="17029" xr:uid="{00000000-0005-0000-0000-000086420000}"/>
    <cellStyle name="Normal 2 4 3 3 3 7" xfId="17030" xr:uid="{00000000-0005-0000-0000-000087420000}"/>
    <cellStyle name="Normal 2 4 3 3 3 7 2" xfId="17031" xr:uid="{00000000-0005-0000-0000-000088420000}"/>
    <cellStyle name="Normal 2 4 3 3 3 8" xfId="17032" xr:uid="{00000000-0005-0000-0000-000089420000}"/>
    <cellStyle name="Normal 2 4 3 3 4" xfId="17033" xr:uid="{00000000-0005-0000-0000-00008A420000}"/>
    <cellStyle name="Normal 2 4 3 3 4 2" xfId="17034" xr:uid="{00000000-0005-0000-0000-00008B420000}"/>
    <cellStyle name="Normal 2 4 3 3 4 2 2" xfId="17035" xr:uid="{00000000-0005-0000-0000-00008C420000}"/>
    <cellStyle name="Normal 2 4 3 3 4 2 2 2" xfId="17036" xr:uid="{00000000-0005-0000-0000-00008D420000}"/>
    <cellStyle name="Normal 2 4 3 3 4 2 3" xfId="17037" xr:uid="{00000000-0005-0000-0000-00008E420000}"/>
    <cellStyle name="Normal 2 4 3 3 4 3" xfId="17038" xr:uid="{00000000-0005-0000-0000-00008F420000}"/>
    <cellStyle name="Normal 2 4 3 3 4 3 2" xfId="17039" xr:uid="{00000000-0005-0000-0000-000090420000}"/>
    <cellStyle name="Normal 2 4 3 3 4 3 2 2" xfId="17040" xr:uid="{00000000-0005-0000-0000-000091420000}"/>
    <cellStyle name="Normal 2 4 3 3 4 3 3" xfId="17041" xr:uid="{00000000-0005-0000-0000-000092420000}"/>
    <cellStyle name="Normal 2 4 3 3 4 4" xfId="17042" xr:uid="{00000000-0005-0000-0000-000093420000}"/>
    <cellStyle name="Normal 2 4 3 3 4 4 2" xfId="17043" xr:uid="{00000000-0005-0000-0000-000094420000}"/>
    <cellStyle name="Normal 2 4 3 3 4 4 2 2" xfId="17044" xr:uid="{00000000-0005-0000-0000-000095420000}"/>
    <cellStyle name="Normal 2 4 3 3 4 4 3" xfId="17045" xr:uid="{00000000-0005-0000-0000-000096420000}"/>
    <cellStyle name="Normal 2 4 3 3 4 5" xfId="17046" xr:uid="{00000000-0005-0000-0000-000097420000}"/>
    <cellStyle name="Normal 2 4 3 3 4 5 2" xfId="17047" xr:uid="{00000000-0005-0000-0000-000098420000}"/>
    <cellStyle name="Normal 2 4 3 3 4 6" xfId="17048" xr:uid="{00000000-0005-0000-0000-000099420000}"/>
    <cellStyle name="Normal 2 4 3 3 4 6 2" xfId="17049" xr:uid="{00000000-0005-0000-0000-00009A420000}"/>
    <cellStyle name="Normal 2 4 3 3 4 7" xfId="17050" xr:uid="{00000000-0005-0000-0000-00009B420000}"/>
    <cellStyle name="Normal 2 4 3 3 5" xfId="17051" xr:uid="{00000000-0005-0000-0000-00009C420000}"/>
    <cellStyle name="Normal 2 4 3 3 5 2" xfId="17052" xr:uid="{00000000-0005-0000-0000-00009D420000}"/>
    <cellStyle name="Normal 2 4 3 3 5 2 2" xfId="17053" xr:uid="{00000000-0005-0000-0000-00009E420000}"/>
    <cellStyle name="Normal 2 4 3 3 5 2 2 2" xfId="17054" xr:uid="{00000000-0005-0000-0000-00009F420000}"/>
    <cellStyle name="Normal 2 4 3 3 5 2 3" xfId="17055" xr:uid="{00000000-0005-0000-0000-0000A0420000}"/>
    <cellStyle name="Normal 2 4 3 3 5 3" xfId="17056" xr:uid="{00000000-0005-0000-0000-0000A1420000}"/>
    <cellStyle name="Normal 2 4 3 3 5 3 2" xfId="17057" xr:uid="{00000000-0005-0000-0000-0000A2420000}"/>
    <cellStyle name="Normal 2 4 3 3 5 3 2 2" xfId="17058" xr:uid="{00000000-0005-0000-0000-0000A3420000}"/>
    <cellStyle name="Normal 2 4 3 3 5 3 3" xfId="17059" xr:uid="{00000000-0005-0000-0000-0000A4420000}"/>
    <cellStyle name="Normal 2 4 3 3 5 4" xfId="17060" xr:uid="{00000000-0005-0000-0000-0000A5420000}"/>
    <cellStyle name="Normal 2 4 3 3 5 4 2" xfId="17061" xr:uid="{00000000-0005-0000-0000-0000A6420000}"/>
    <cellStyle name="Normal 2 4 3 3 5 4 2 2" xfId="17062" xr:uid="{00000000-0005-0000-0000-0000A7420000}"/>
    <cellStyle name="Normal 2 4 3 3 5 4 3" xfId="17063" xr:uid="{00000000-0005-0000-0000-0000A8420000}"/>
    <cellStyle name="Normal 2 4 3 3 5 5" xfId="17064" xr:uid="{00000000-0005-0000-0000-0000A9420000}"/>
    <cellStyle name="Normal 2 4 3 3 5 5 2" xfId="17065" xr:uid="{00000000-0005-0000-0000-0000AA420000}"/>
    <cellStyle name="Normal 2 4 3 3 5 6" xfId="17066" xr:uid="{00000000-0005-0000-0000-0000AB420000}"/>
    <cellStyle name="Normal 2 4 3 3 5 6 2" xfId="17067" xr:uid="{00000000-0005-0000-0000-0000AC420000}"/>
    <cellStyle name="Normal 2 4 3 3 5 7" xfId="17068" xr:uid="{00000000-0005-0000-0000-0000AD420000}"/>
    <cellStyle name="Normal 2 4 3 3 6" xfId="17069" xr:uid="{00000000-0005-0000-0000-0000AE420000}"/>
    <cellStyle name="Normal 2 4 3 3 6 2" xfId="17070" xr:uid="{00000000-0005-0000-0000-0000AF420000}"/>
    <cellStyle name="Normal 2 4 3 3 6 2 2" xfId="17071" xr:uid="{00000000-0005-0000-0000-0000B0420000}"/>
    <cellStyle name="Normal 2 4 3 3 6 3" xfId="17072" xr:uid="{00000000-0005-0000-0000-0000B1420000}"/>
    <cellStyle name="Normal 2 4 3 3 7" xfId="17073" xr:uid="{00000000-0005-0000-0000-0000B2420000}"/>
    <cellStyle name="Normal 2 4 3 3 7 2" xfId="17074" xr:uid="{00000000-0005-0000-0000-0000B3420000}"/>
    <cellStyle name="Normal 2 4 3 3 7 2 2" xfId="17075" xr:uid="{00000000-0005-0000-0000-0000B4420000}"/>
    <cellStyle name="Normal 2 4 3 3 7 3" xfId="17076" xr:uid="{00000000-0005-0000-0000-0000B5420000}"/>
    <cellStyle name="Normal 2 4 3 3 8" xfId="17077" xr:uid="{00000000-0005-0000-0000-0000B6420000}"/>
    <cellStyle name="Normal 2 4 3 3 8 2" xfId="17078" xr:uid="{00000000-0005-0000-0000-0000B7420000}"/>
    <cellStyle name="Normal 2 4 3 3 8 2 2" xfId="17079" xr:uid="{00000000-0005-0000-0000-0000B8420000}"/>
    <cellStyle name="Normal 2 4 3 3 8 3" xfId="17080" xr:uid="{00000000-0005-0000-0000-0000B9420000}"/>
    <cellStyle name="Normal 2 4 3 3 9" xfId="17081" xr:uid="{00000000-0005-0000-0000-0000BA420000}"/>
    <cellStyle name="Normal 2 4 3 3 9 2" xfId="17082" xr:uid="{00000000-0005-0000-0000-0000BB420000}"/>
    <cellStyle name="Normal 2 4 3 4" xfId="17083" xr:uid="{00000000-0005-0000-0000-0000BC420000}"/>
    <cellStyle name="Normal 2 4 3 4 2" xfId="17084" xr:uid="{00000000-0005-0000-0000-0000BD420000}"/>
    <cellStyle name="Normal 2 4 3 4 2 2" xfId="17085" xr:uid="{00000000-0005-0000-0000-0000BE420000}"/>
    <cellStyle name="Normal 2 4 3 4 2 2 2" xfId="17086" xr:uid="{00000000-0005-0000-0000-0000BF420000}"/>
    <cellStyle name="Normal 2 4 3 4 2 2 2 2" xfId="17087" xr:uid="{00000000-0005-0000-0000-0000C0420000}"/>
    <cellStyle name="Normal 2 4 3 4 2 2 3" xfId="17088" xr:uid="{00000000-0005-0000-0000-0000C1420000}"/>
    <cellStyle name="Normal 2 4 3 4 2 3" xfId="17089" xr:uid="{00000000-0005-0000-0000-0000C2420000}"/>
    <cellStyle name="Normal 2 4 3 4 2 3 2" xfId="17090" xr:uid="{00000000-0005-0000-0000-0000C3420000}"/>
    <cellStyle name="Normal 2 4 3 4 2 3 2 2" xfId="17091" xr:uid="{00000000-0005-0000-0000-0000C4420000}"/>
    <cellStyle name="Normal 2 4 3 4 2 3 3" xfId="17092" xr:uid="{00000000-0005-0000-0000-0000C5420000}"/>
    <cellStyle name="Normal 2 4 3 4 2 4" xfId="17093" xr:uid="{00000000-0005-0000-0000-0000C6420000}"/>
    <cellStyle name="Normal 2 4 3 4 2 4 2" xfId="17094" xr:uid="{00000000-0005-0000-0000-0000C7420000}"/>
    <cellStyle name="Normal 2 4 3 4 2 4 2 2" xfId="17095" xr:uid="{00000000-0005-0000-0000-0000C8420000}"/>
    <cellStyle name="Normal 2 4 3 4 2 4 3" xfId="17096" xr:uid="{00000000-0005-0000-0000-0000C9420000}"/>
    <cellStyle name="Normal 2 4 3 4 2 5" xfId="17097" xr:uid="{00000000-0005-0000-0000-0000CA420000}"/>
    <cellStyle name="Normal 2 4 3 4 2 5 2" xfId="17098" xr:uid="{00000000-0005-0000-0000-0000CB420000}"/>
    <cellStyle name="Normal 2 4 3 4 2 6" xfId="17099" xr:uid="{00000000-0005-0000-0000-0000CC420000}"/>
    <cellStyle name="Normal 2 4 3 4 2 6 2" xfId="17100" xr:uid="{00000000-0005-0000-0000-0000CD420000}"/>
    <cellStyle name="Normal 2 4 3 4 2 7" xfId="17101" xr:uid="{00000000-0005-0000-0000-0000CE420000}"/>
    <cellStyle name="Normal 2 4 3 4 3" xfId="17102" xr:uid="{00000000-0005-0000-0000-0000CF420000}"/>
    <cellStyle name="Normal 2 4 3 4 3 2" xfId="17103" xr:uid="{00000000-0005-0000-0000-0000D0420000}"/>
    <cellStyle name="Normal 2 4 3 4 3 2 2" xfId="17104" xr:uid="{00000000-0005-0000-0000-0000D1420000}"/>
    <cellStyle name="Normal 2 4 3 4 3 2 2 2" xfId="17105" xr:uid="{00000000-0005-0000-0000-0000D2420000}"/>
    <cellStyle name="Normal 2 4 3 4 3 2 3" xfId="17106" xr:uid="{00000000-0005-0000-0000-0000D3420000}"/>
    <cellStyle name="Normal 2 4 3 4 3 3" xfId="17107" xr:uid="{00000000-0005-0000-0000-0000D4420000}"/>
    <cellStyle name="Normal 2 4 3 4 3 3 2" xfId="17108" xr:uid="{00000000-0005-0000-0000-0000D5420000}"/>
    <cellStyle name="Normal 2 4 3 4 3 3 2 2" xfId="17109" xr:uid="{00000000-0005-0000-0000-0000D6420000}"/>
    <cellStyle name="Normal 2 4 3 4 3 3 3" xfId="17110" xr:uid="{00000000-0005-0000-0000-0000D7420000}"/>
    <cellStyle name="Normal 2 4 3 4 3 4" xfId="17111" xr:uid="{00000000-0005-0000-0000-0000D8420000}"/>
    <cellStyle name="Normal 2 4 3 4 3 4 2" xfId="17112" xr:uid="{00000000-0005-0000-0000-0000D9420000}"/>
    <cellStyle name="Normal 2 4 3 4 3 4 2 2" xfId="17113" xr:uid="{00000000-0005-0000-0000-0000DA420000}"/>
    <cellStyle name="Normal 2 4 3 4 3 4 3" xfId="17114" xr:uid="{00000000-0005-0000-0000-0000DB420000}"/>
    <cellStyle name="Normal 2 4 3 4 3 5" xfId="17115" xr:uid="{00000000-0005-0000-0000-0000DC420000}"/>
    <cellStyle name="Normal 2 4 3 4 3 5 2" xfId="17116" xr:uid="{00000000-0005-0000-0000-0000DD420000}"/>
    <cellStyle name="Normal 2 4 3 4 3 6" xfId="17117" xr:uid="{00000000-0005-0000-0000-0000DE420000}"/>
    <cellStyle name="Normal 2 4 3 4 3 6 2" xfId="17118" xr:uid="{00000000-0005-0000-0000-0000DF420000}"/>
    <cellStyle name="Normal 2 4 3 4 3 7" xfId="17119" xr:uid="{00000000-0005-0000-0000-0000E0420000}"/>
    <cellStyle name="Normal 2 4 3 4 4" xfId="17120" xr:uid="{00000000-0005-0000-0000-0000E1420000}"/>
    <cellStyle name="Normal 2 4 3 4 4 2" xfId="17121" xr:uid="{00000000-0005-0000-0000-0000E2420000}"/>
    <cellStyle name="Normal 2 4 3 4 4 2 2" xfId="17122" xr:uid="{00000000-0005-0000-0000-0000E3420000}"/>
    <cellStyle name="Normal 2 4 3 4 4 3" xfId="17123" xr:uid="{00000000-0005-0000-0000-0000E4420000}"/>
    <cellStyle name="Normal 2 4 3 4 5" xfId="17124" xr:uid="{00000000-0005-0000-0000-0000E5420000}"/>
    <cellStyle name="Normal 2 4 3 4 5 2" xfId="17125" xr:uid="{00000000-0005-0000-0000-0000E6420000}"/>
    <cellStyle name="Normal 2 4 3 4 5 2 2" xfId="17126" xr:uid="{00000000-0005-0000-0000-0000E7420000}"/>
    <cellStyle name="Normal 2 4 3 4 5 3" xfId="17127" xr:uid="{00000000-0005-0000-0000-0000E8420000}"/>
    <cellStyle name="Normal 2 4 3 4 6" xfId="17128" xr:uid="{00000000-0005-0000-0000-0000E9420000}"/>
    <cellStyle name="Normal 2 4 3 4 6 2" xfId="17129" xr:uid="{00000000-0005-0000-0000-0000EA420000}"/>
    <cellStyle name="Normal 2 4 3 4 6 2 2" xfId="17130" xr:uid="{00000000-0005-0000-0000-0000EB420000}"/>
    <cellStyle name="Normal 2 4 3 4 6 3" xfId="17131" xr:uid="{00000000-0005-0000-0000-0000EC420000}"/>
    <cellStyle name="Normal 2 4 3 4 7" xfId="17132" xr:uid="{00000000-0005-0000-0000-0000ED420000}"/>
    <cellStyle name="Normal 2 4 3 4 7 2" xfId="17133" xr:uid="{00000000-0005-0000-0000-0000EE420000}"/>
    <cellStyle name="Normal 2 4 3 4 8" xfId="17134" xr:uid="{00000000-0005-0000-0000-0000EF420000}"/>
    <cellStyle name="Normal 2 4 3 4 8 2" xfId="17135" xr:uid="{00000000-0005-0000-0000-0000F0420000}"/>
    <cellStyle name="Normal 2 4 3 4 9" xfId="17136" xr:uid="{00000000-0005-0000-0000-0000F1420000}"/>
    <cellStyle name="Normal 2 4 3 5" xfId="17137" xr:uid="{00000000-0005-0000-0000-0000F2420000}"/>
    <cellStyle name="Normal 2 4 3 5 2" xfId="17138" xr:uid="{00000000-0005-0000-0000-0000F3420000}"/>
    <cellStyle name="Normal 2 4 3 5 2 2" xfId="17139" xr:uid="{00000000-0005-0000-0000-0000F4420000}"/>
    <cellStyle name="Normal 2 4 3 5 2 2 2" xfId="17140" xr:uid="{00000000-0005-0000-0000-0000F5420000}"/>
    <cellStyle name="Normal 2 4 3 5 2 2 2 2" xfId="17141" xr:uid="{00000000-0005-0000-0000-0000F6420000}"/>
    <cellStyle name="Normal 2 4 3 5 2 2 3" xfId="17142" xr:uid="{00000000-0005-0000-0000-0000F7420000}"/>
    <cellStyle name="Normal 2 4 3 5 2 3" xfId="17143" xr:uid="{00000000-0005-0000-0000-0000F8420000}"/>
    <cellStyle name="Normal 2 4 3 5 2 3 2" xfId="17144" xr:uid="{00000000-0005-0000-0000-0000F9420000}"/>
    <cellStyle name="Normal 2 4 3 5 2 3 2 2" xfId="17145" xr:uid="{00000000-0005-0000-0000-0000FA420000}"/>
    <cellStyle name="Normal 2 4 3 5 2 3 3" xfId="17146" xr:uid="{00000000-0005-0000-0000-0000FB420000}"/>
    <cellStyle name="Normal 2 4 3 5 2 4" xfId="17147" xr:uid="{00000000-0005-0000-0000-0000FC420000}"/>
    <cellStyle name="Normal 2 4 3 5 2 4 2" xfId="17148" xr:uid="{00000000-0005-0000-0000-0000FD420000}"/>
    <cellStyle name="Normal 2 4 3 5 2 4 2 2" xfId="17149" xr:uid="{00000000-0005-0000-0000-0000FE420000}"/>
    <cellStyle name="Normal 2 4 3 5 2 4 3" xfId="17150" xr:uid="{00000000-0005-0000-0000-0000FF420000}"/>
    <cellStyle name="Normal 2 4 3 5 2 5" xfId="17151" xr:uid="{00000000-0005-0000-0000-000000430000}"/>
    <cellStyle name="Normal 2 4 3 5 2 5 2" xfId="17152" xr:uid="{00000000-0005-0000-0000-000001430000}"/>
    <cellStyle name="Normal 2 4 3 5 2 6" xfId="17153" xr:uid="{00000000-0005-0000-0000-000002430000}"/>
    <cellStyle name="Normal 2 4 3 5 2 6 2" xfId="17154" xr:uid="{00000000-0005-0000-0000-000003430000}"/>
    <cellStyle name="Normal 2 4 3 5 2 7" xfId="17155" xr:uid="{00000000-0005-0000-0000-000004430000}"/>
    <cellStyle name="Normal 2 4 3 5 3" xfId="17156" xr:uid="{00000000-0005-0000-0000-000005430000}"/>
    <cellStyle name="Normal 2 4 3 5 3 2" xfId="17157" xr:uid="{00000000-0005-0000-0000-000006430000}"/>
    <cellStyle name="Normal 2 4 3 5 3 2 2" xfId="17158" xr:uid="{00000000-0005-0000-0000-000007430000}"/>
    <cellStyle name="Normal 2 4 3 5 3 3" xfId="17159" xr:uid="{00000000-0005-0000-0000-000008430000}"/>
    <cellStyle name="Normal 2 4 3 5 4" xfId="17160" xr:uid="{00000000-0005-0000-0000-000009430000}"/>
    <cellStyle name="Normal 2 4 3 5 4 2" xfId="17161" xr:uid="{00000000-0005-0000-0000-00000A430000}"/>
    <cellStyle name="Normal 2 4 3 5 4 2 2" xfId="17162" xr:uid="{00000000-0005-0000-0000-00000B430000}"/>
    <cellStyle name="Normal 2 4 3 5 4 3" xfId="17163" xr:uid="{00000000-0005-0000-0000-00000C430000}"/>
    <cellStyle name="Normal 2 4 3 5 5" xfId="17164" xr:uid="{00000000-0005-0000-0000-00000D430000}"/>
    <cellStyle name="Normal 2 4 3 5 5 2" xfId="17165" xr:uid="{00000000-0005-0000-0000-00000E430000}"/>
    <cellStyle name="Normal 2 4 3 5 5 2 2" xfId="17166" xr:uid="{00000000-0005-0000-0000-00000F430000}"/>
    <cellStyle name="Normal 2 4 3 5 5 3" xfId="17167" xr:uid="{00000000-0005-0000-0000-000010430000}"/>
    <cellStyle name="Normal 2 4 3 5 6" xfId="17168" xr:uid="{00000000-0005-0000-0000-000011430000}"/>
    <cellStyle name="Normal 2 4 3 5 6 2" xfId="17169" xr:uid="{00000000-0005-0000-0000-000012430000}"/>
    <cellStyle name="Normal 2 4 3 5 7" xfId="17170" xr:uid="{00000000-0005-0000-0000-000013430000}"/>
    <cellStyle name="Normal 2 4 3 5 7 2" xfId="17171" xr:uid="{00000000-0005-0000-0000-000014430000}"/>
    <cellStyle name="Normal 2 4 3 5 8" xfId="17172" xr:uid="{00000000-0005-0000-0000-000015430000}"/>
    <cellStyle name="Normal 2 4 3 6" xfId="17173" xr:uid="{00000000-0005-0000-0000-000016430000}"/>
    <cellStyle name="Normal 2 4 3 6 2" xfId="17174" xr:uid="{00000000-0005-0000-0000-000017430000}"/>
    <cellStyle name="Normal 2 4 3 6 2 2" xfId="17175" xr:uid="{00000000-0005-0000-0000-000018430000}"/>
    <cellStyle name="Normal 2 4 3 6 2 2 2" xfId="17176" xr:uid="{00000000-0005-0000-0000-000019430000}"/>
    <cellStyle name="Normal 2 4 3 6 2 3" xfId="17177" xr:uid="{00000000-0005-0000-0000-00001A430000}"/>
    <cellStyle name="Normal 2 4 3 6 3" xfId="17178" xr:uid="{00000000-0005-0000-0000-00001B430000}"/>
    <cellStyle name="Normal 2 4 3 6 3 2" xfId="17179" xr:uid="{00000000-0005-0000-0000-00001C430000}"/>
    <cellStyle name="Normal 2 4 3 6 3 2 2" xfId="17180" xr:uid="{00000000-0005-0000-0000-00001D430000}"/>
    <cellStyle name="Normal 2 4 3 6 3 3" xfId="17181" xr:uid="{00000000-0005-0000-0000-00001E430000}"/>
    <cellStyle name="Normal 2 4 3 6 4" xfId="17182" xr:uid="{00000000-0005-0000-0000-00001F430000}"/>
    <cellStyle name="Normal 2 4 3 6 4 2" xfId="17183" xr:uid="{00000000-0005-0000-0000-000020430000}"/>
    <cellStyle name="Normal 2 4 3 6 4 2 2" xfId="17184" xr:uid="{00000000-0005-0000-0000-000021430000}"/>
    <cellStyle name="Normal 2 4 3 6 4 3" xfId="17185" xr:uid="{00000000-0005-0000-0000-000022430000}"/>
    <cellStyle name="Normal 2 4 3 6 5" xfId="17186" xr:uid="{00000000-0005-0000-0000-000023430000}"/>
    <cellStyle name="Normal 2 4 3 6 5 2" xfId="17187" xr:uid="{00000000-0005-0000-0000-000024430000}"/>
    <cellStyle name="Normal 2 4 3 6 6" xfId="17188" xr:uid="{00000000-0005-0000-0000-000025430000}"/>
    <cellStyle name="Normal 2 4 3 6 6 2" xfId="17189" xr:uid="{00000000-0005-0000-0000-000026430000}"/>
    <cellStyle name="Normal 2 4 3 6 7" xfId="17190" xr:uid="{00000000-0005-0000-0000-000027430000}"/>
    <cellStyle name="Normal 2 4 3 7" xfId="17191" xr:uid="{00000000-0005-0000-0000-000028430000}"/>
    <cellStyle name="Normal 2 4 3 7 2" xfId="17192" xr:uid="{00000000-0005-0000-0000-000029430000}"/>
    <cellStyle name="Normal 2 4 3 7 2 2" xfId="17193" xr:uid="{00000000-0005-0000-0000-00002A430000}"/>
    <cellStyle name="Normal 2 4 3 7 2 2 2" xfId="17194" xr:uid="{00000000-0005-0000-0000-00002B430000}"/>
    <cellStyle name="Normal 2 4 3 7 2 3" xfId="17195" xr:uid="{00000000-0005-0000-0000-00002C430000}"/>
    <cellStyle name="Normal 2 4 3 7 3" xfId="17196" xr:uid="{00000000-0005-0000-0000-00002D430000}"/>
    <cellStyle name="Normal 2 4 3 7 3 2" xfId="17197" xr:uid="{00000000-0005-0000-0000-00002E430000}"/>
    <cellStyle name="Normal 2 4 3 7 3 2 2" xfId="17198" xr:uid="{00000000-0005-0000-0000-00002F430000}"/>
    <cellStyle name="Normal 2 4 3 7 3 3" xfId="17199" xr:uid="{00000000-0005-0000-0000-000030430000}"/>
    <cellStyle name="Normal 2 4 3 7 4" xfId="17200" xr:uid="{00000000-0005-0000-0000-000031430000}"/>
    <cellStyle name="Normal 2 4 3 7 4 2" xfId="17201" xr:uid="{00000000-0005-0000-0000-000032430000}"/>
    <cellStyle name="Normal 2 4 3 7 4 2 2" xfId="17202" xr:uid="{00000000-0005-0000-0000-000033430000}"/>
    <cellStyle name="Normal 2 4 3 7 4 3" xfId="17203" xr:uid="{00000000-0005-0000-0000-000034430000}"/>
    <cellStyle name="Normal 2 4 3 7 5" xfId="17204" xr:uid="{00000000-0005-0000-0000-000035430000}"/>
    <cellStyle name="Normal 2 4 3 7 5 2" xfId="17205" xr:uid="{00000000-0005-0000-0000-000036430000}"/>
    <cellStyle name="Normal 2 4 3 7 6" xfId="17206" xr:uid="{00000000-0005-0000-0000-000037430000}"/>
    <cellStyle name="Normal 2 4 3 7 6 2" xfId="17207" xr:uid="{00000000-0005-0000-0000-000038430000}"/>
    <cellStyle name="Normal 2 4 3 7 7" xfId="17208" xr:uid="{00000000-0005-0000-0000-000039430000}"/>
    <cellStyle name="Normal 2 4 3 8" xfId="17209" xr:uid="{00000000-0005-0000-0000-00003A430000}"/>
    <cellStyle name="Normal 2 4 3 8 2" xfId="17210" xr:uid="{00000000-0005-0000-0000-00003B430000}"/>
    <cellStyle name="Normal 2 4 3 8 2 2" xfId="17211" xr:uid="{00000000-0005-0000-0000-00003C430000}"/>
    <cellStyle name="Normal 2 4 3 8 3" xfId="17212" xr:uid="{00000000-0005-0000-0000-00003D430000}"/>
    <cellStyle name="Normal 2 4 3 9" xfId="17213" xr:uid="{00000000-0005-0000-0000-00003E430000}"/>
    <cellStyle name="Normal 2 4 3 9 2" xfId="17214" xr:uid="{00000000-0005-0000-0000-00003F430000}"/>
    <cellStyle name="Normal 2 4 3 9 2 2" xfId="17215" xr:uid="{00000000-0005-0000-0000-000040430000}"/>
    <cellStyle name="Normal 2 4 3 9 3" xfId="17216" xr:uid="{00000000-0005-0000-0000-000041430000}"/>
    <cellStyle name="Normal 2 4 3_Confidential Information" xfId="17217" xr:uid="{00000000-0005-0000-0000-000042430000}"/>
    <cellStyle name="Normal 2 4 4" xfId="17218" xr:uid="{00000000-0005-0000-0000-000043430000}"/>
    <cellStyle name="Normal 2 4 4 10" xfId="17219" xr:uid="{00000000-0005-0000-0000-000044430000}"/>
    <cellStyle name="Normal 2 4 4 10 2" xfId="17220" xr:uid="{00000000-0005-0000-0000-000045430000}"/>
    <cellStyle name="Normal 2 4 4 11" xfId="17221" xr:uid="{00000000-0005-0000-0000-000046430000}"/>
    <cellStyle name="Normal 2 4 4 2" xfId="17222" xr:uid="{00000000-0005-0000-0000-000047430000}"/>
    <cellStyle name="Normal 2 4 4 2 2" xfId="17223" xr:uid="{00000000-0005-0000-0000-000048430000}"/>
    <cellStyle name="Normal 2 4 4 2 2 2" xfId="17224" xr:uid="{00000000-0005-0000-0000-000049430000}"/>
    <cellStyle name="Normal 2 4 4 2 2 2 2" xfId="17225" xr:uid="{00000000-0005-0000-0000-00004A430000}"/>
    <cellStyle name="Normal 2 4 4 2 2 2 2 2" xfId="17226" xr:uid="{00000000-0005-0000-0000-00004B430000}"/>
    <cellStyle name="Normal 2 4 4 2 2 2 3" xfId="17227" xr:uid="{00000000-0005-0000-0000-00004C430000}"/>
    <cellStyle name="Normal 2 4 4 2 2 3" xfId="17228" xr:uid="{00000000-0005-0000-0000-00004D430000}"/>
    <cellStyle name="Normal 2 4 4 2 2 3 2" xfId="17229" xr:uid="{00000000-0005-0000-0000-00004E430000}"/>
    <cellStyle name="Normal 2 4 4 2 2 3 2 2" xfId="17230" xr:uid="{00000000-0005-0000-0000-00004F430000}"/>
    <cellStyle name="Normal 2 4 4 2 2 3 3" xfId="17231" xr:uid="{00000000-0005-0000-0000-000050430000}"/>
    <cellStyle name="Normal 2 4 4 2 2 4" xfId="17232" xr:uid="{00000000-0005-0000-0000-000051430000}"/>
    <cellStyle name="Normal 2 4 4 2 2 4 2" xfId="17233" xr:uid="{00000000-0005-0000-0000-000052430000}"/>
    <cellStyle name="Normal 2 4 4 2 2 4 2 2" xfId="17234" xr:uid="{00000000-0005-0000-0000-000053430000}"/>
    <cellStyle name="Normal 2 4 4 2 2 4 3" xfId="17235" xr:uid="{00000000-0005-0000-0000-000054430000}"/>
    <cellStyle name="Normal 2 4 4 2 2 5" xfId="17236" xr:uid="{00000000-0005-0000-0000-000055430000}"/>
    <cellStyle name="Normal 2 4 4 2 2 5 2" xfId="17237" xr:uid="{00000000-0005-0000-0000-000056430000}"/>
    <cellStyle name="Normal 2 4 4 2 2 6" xfId="17238" xr:uid="{00000000-0005-0000-0000-000057430000}"/>
    <cellStyle name="Normal 2 4 4 2 2 6 2" xfId="17239" xr:uid="{00000000-0005-0000-0000-000058430000}"/>
    <cellStyle name="Normal 2 4 4 2 2 7" xfId="17240" xr:uid="{00000000-0005-0000-0000-000059430000}"/>
    <cellStyle name="Normal 2 4 4 2 3" xfId="17241" xr:uid="{00000000-0005-0000-0000-00005A430000}"/>
    <cellStyle name="Normal 2 4 4 2 3 2" xfId="17242" xr:uid="{00000000-0005-0000-0000-00005B430000}"/>
    <cellStyle name="Normal 2 4 4 2 3 2 2" xfId="17243" xr:uid="{00000000-0005-0000-0000-00005C430000}"/>
    <cellStyle name="Normal 2 4 4 2 3 2 2 2" xfId="17244" xr:uid="{00000000-0005-0000-0000-00005D430000}"/>
    <cellStyle name="Normal 2 4 4 2 3 2 3" xfId="17245" xr:uid="{00000000-0005-0000-0000-00005E430000}"/>
    <cellStyle name="Normal 2 4 4 2 3 3" xfId="17246" xr:uid="{00000000-0005-0000-0000-00005F430000}"/>
    <cellStyle name="Normal 2 4 4 2 3 3 2" xfId="17247" xr:uid="{00000000-0005-0000-0000-000060430000}"/>
    <cellStyle name="Normal 2 4 4 2 3 3 2 2" xfId="17248" xr:uid="{00000000-0005-0000-0000-000061430000}"/>
    <cellStyle name="Normal 2 4 4 2 3 3 3" xfId="17249" xr:uid="{00000000-0005-0000-0000-000062430000}"/>
    <cellStyle name="Normal 2 4 4 2 3 4" xfId="17250" xr:uid="{00000000-0005-0000-0000-000063430000}"/>
    <cellStyle name="Normal 2 4 4 2 3 4 2" xfId="17251" xr:uid="{00000000-0005-0000-0000-000064430000}"/>
    <cellStyle name="Normal 2 4 4 2 3 4 2 2" xfId="17252" xr:uid="{00000000-0005-0000-0000-000065430000}"/>
    <cellStyle name="Normal 2 4 4 2 3 4 3" xfId="17253" xr:uid="{00000000-0005-0000-0000-000066430000}"/>
    <cellStyle name="Normal 2 4 4 2 3 5" xfId="17254" xr:uid="{00000000-0005-0000-0000-000067430000}"/>
    <cellStyle name="Normal 2 4 4 2 3 5 2" xfId="17255" xr:uid="{00000000-0005-0000-0000-000068430000}"/>
    <cellStyle name="Normal 2 4 4 2 3 6" xfId="17256" xr:uid="{00000000-0005-0000-0000-000069430000}"/>
    <cellStyle name="Normal 2 4 4 2 3 6 2" xfId="17257" xr:uid="{00000000-0005-0000-0000-00006A430000}"/>
    <cellStyle name="Normal 2 4 4 2 3 7" xfId="17258" xr:uid="{00000000-0005-0000-0000-00006B430000}"/>
    <cellStyle name="Normal 2 4 4 2 4" xfId="17259" xr:uid="{00000000-0005-0000-0000-00006C430000}"/>
    <cellStyle name="Normal 2 4 4 2 4 2" xfId="17260" xr:uid="{00000000-0005-0000-0000-00006D430000}"/>
    <cellStyle name="Normal 2 4 4 2 4 2 2" xfId="17261" xr:uid="{00000000-0005-0000-0000-00006E430000}"/>
    <cellStyle name="Normal 2 4 4 2 4 3" xfId="17262" xr:uid="{00000000-0005-0000-0000-00006F430000}"/>
    <cellStyle name="Normal 2 4 4 2 5" xfId="17263" xr:uid="{00000000-0005-0000-0000-000070430000}"/>
    <cellStyle name="Normal 2 4 4 2 5 2" xfId="17264" xr:uid="{00000000-0005-0000-0000-000071430000}"/>
    <cellStyle name="Normal 2 4 4 2 5 2 2" xfId="17265" xr:uid="{00000000-0005-0000-0000-000072430000}"/>
    <cellStyle name="Normal 2 4 4 2 5 3" xfId="17266" xr:uid="{00000000-0005-0000-0000-000073430000}"/>
    <cellStyle name="Normal 2 4 4 2 6" xfId="17267" xr:uid="{00000000-0005-0000-0000-000074430000}"/>
    <cellStyle name="Normal 2 4 4 2 6 2" xfId="17268" xr:uid="{00000000-0005-0000-0000-000075430000}"/>
    <cellStyle name="Normal 2 4 4 2 6 2 2" xfId="17269" xr:uid="{00000000-0005-0000-0000-000076430000}"/>
    <cellStyle name="Normal 2 4 4 2 6 3" xfId="17270" xr:uid="{00000000-0005-0000-0000-000077430000}"/>
    <cellStyle name="Normal 2 4 4 2 7" xfId="17271" xr:uid="{00000000-0005-0000-0000-000078430000}"/>
    <cellStyle name="Normal 2 4 4 2 7 2" xfId="17272" xr:uid="{00000000-0005-0000-0000-000079430000}"/>
    <cellStyle name="Normal 2 4 4 2 8" xfId="17273" xr:uid="{00000000-0005-0000-0000-00007A430000}"/>
    <cellStyle name="Normal 2 4 4 2 8 2" xfId="17274" xr:uid="{00000000-0005-0000-0000-00007B430000}"/>
    <cellStyle name="Normal 2 4 4 2 9" xfId="17275" xr:uid="{00000000-0005-0000-0000-00007C430000}"/>
    <cellStyle name="Normal 2 4 4 3" xfId="17276" xr:uid="{00000000-0005-0000-0000-00007D430000}"/>
    <cellStyle name="Normal 2 4 4 3 2" xfId="17277" xr:uid="{00000000-0005-0000-0000-00007E430000}"/>
    <cellStyle name="Normal 2 4 4 3 2 2" xfId="17278" xr:uid="{00000000-0005-0000-0000-00007F430000}"/>
    <cellStyle name="Normal 2 4 4 3 2 2 2" xfId="17279" xr:uid="{00000000-0005-0000-0000-000080430000}"/>
    <cellStyle name="Normal 2 4 4 3 2 2 2 2" xfId="17280" xr:uid="{00000000-0005-0000-0000-000081430000}"/>
    <cellStyle name="Normal 2 4 4 3 2 2 3" xfId="17281" xr:uid="{00000000-0005-0000-0000-000082430000}"/>
    <cellStyle name="Normal 2 4 4 3 2 3" xfId="17282" xr:uid="{00000000-0005-0000-0000-000083430000}"/>
    <cellStyle name="Normal 2 4 4 3 2 3 2" xfId="17283" xr:uid="{00000000-0005-0000-0000-000084430000}"/>
    <cellStyle name="Normal 2 4 4 3 2 3 2 2" xfId="17284" xr:uid="{00000000-0005-0000-0000-000085430000}"/>
    <cellStyle name="Normal 2 4 4 3 2 3 3" xfId="17285" xr:uid="{00000000-0005-0000-0000-000086430000}"/>
    <cellStyle name="Normal 2 4 4 3 2 4" xfId="17286" xr:uid="{00000000-0005-0000-0000-000087430000}"/>
    <cellStyle name="Normal 2 4 4 3 2 4 2" xfId="17287" xr:uid="{00000000-0005-0000-0000-000088430000}"/>
    <cellStyle name="Normal 2 4 4 3 2 4 2 2" xfId="17288" xr:uid="{00000000-0005-0000-0000-000089430000}"/>
    <cellStyle name="Normal 2 4 4 3 2 4 3" xfId="17289" xr:uid="{00000000-0005-0000-0000-00008A430000}"/>
    <cellStyle name="Normal 2 4 4 3 2 5" xfId="17290" xr:uid="{00000000-0005-0000-0000-00008B430000}"/>
    <cellStyle name="Normal 2 4 4 3 2 5 2" xfId="17291" xr:uid="{00000000-0005-0000-0000-00008C430000}"/>
    <cellStyle name="Normal 2 4 4 3 2 6" xfId="17292" xr:uid="{00000000-0005-0000-0000-00008D430000}"/>
    <cellStyle name="Normal 2 4 4 3 2 6 2" xfId="17293" xr:uid="{00000000-0005-0000-0000-00008E430000}"/>
    <cellStyle name="Normal 2 4 4 3 2 7" xfId="17294" xr:uid="{00000000-0005-0000-0000-00008F430000}"/>
    <cellStyle name="Normal 2 4 4 3 3" xfId="17295" xr:uid="{00000000-0005-0000-0000-000090430000}"/>
    <cellStyle name="Normal 2 4 4 3 3 2" xfId="17296" xr:uid="{00000000-0005-0000-0000-000091430000}"/>
    <cellStyle name="Normal 2 4 4 3 3 2 2" xfId="17297" xr:uid="{00000000-0005-0000-0000-000092430000}"/>
    <cellStyle name="Normal 2 4 4 3 3 3" xfId="17298" xr:uid="{00000000-0005-0000-0000-000093430000}"/>
    <cellStyle name="Normal 2 4 4 3 4" xfId="17299" xr:uid="{00000000-0005-0000-0000-000094430000}"/>
    <cellStyle name="Normal 2 4 4 3 4 2" xfId="17300" xr:uid="{00000000-0005-0000-0000-000095430000}"/>
    <cellStyle name="Normal 2 4 4 3 4 2 2" xfId="17301" xr:uid="{00000000-0005-0000-0000-000096430000}"/>
    <cellStyle name="Normal 2 4 4 3 4 3" xfId="17302" xr:uid="{00000000-0005-0000-0000-000097430000}"/>
    <cellStyle name="Normal 2 4 4 3 5" xfId="17303" xr:uid="{00000000-0005-0000-0000-000098430000}"/>
    <cellStyle name="Normal 2 4 4 3 5 2" xfId="17304" xr:uid="{00000000-0005-0000-0000-000099430000}"/>
    <cellStyle name="Normal 2 4 4 3 5 2 2" xfId="17305" xr:uid="{00000000-0005-0000-0000-00009A430000}"/>
    <cellStyle name="Normal 2 4 4 3 5 3" xfId="17306" xr:uid="{00000000-0005-0000-0000-00009B430000}"/>
    <cellStyle name="Normal 2 4 4 3 6" xfId="17307" xr:uid="{00000000-0005-0000-0000-00009C430000}"/>
    <cellStyle name="Normal 2 4 4 3 6 2" xfId="17308" xr:uid="{00000000-0005-0000-0000-00009D430000}"/>
    <cellStyle name="Normal 2 4 4 3 7" xfId="17309" xr:uid="{00000000-0005-0000-0000-00009E430000}"/>
    <cellStyle name="Normal 2 4 4 3 7 2" xfId="17310" xr:uid="{00000000-0005-0000-0000-00009F430000}"/>
    <cellStyle name="Normal 2 4 4 3 8" xfId="17311" xr:uid="{00000000-0005-0000-0000-0000A0430000}"/>
    <cellStyle name="Normal 2 4 4 4" xfId="17312" xr:uid="{00000000-0005-0000-0000-0000A1430000}"/>
    <cellStyle name="Normal 2 4 4 4 2" xfId="17313" xr:uid="{00000000-0005-0000-0000-0000A2430000}"/>
    <cellStyle name="Normal 2 4 4 4 2 2" xfId="17314" xr:uid="{00000000-0005-0000-0000-0000A3430000}"/>
    <cellStyle name="Normal 2 4 4 4 2 2 2" xfId="17315" xr:uid="{00000000-0005-0000-0000-0000A4430000}"/>
    <cellStyle name="Normal 2 4 4 4 2 3" xfId="17316" xr:uid="{00000000-0005-0000-0000-0000A5430000}"/>
    <cellStyle name="Normal 2 4 4 4 3" xfId="17317" xr:uid="{00000000-0005-0000-0000-0000A6430000}"/>
    <cellStyle name="Normal 2 4 4 4 3 2" xfId="17318" xr:uid="{00000000-0005-0000-0000-0000A7430000}"/>
    <cellStyle name="Normal 2 4 4 4 3 2 2" xfId="17319" xr:uid="{00000000-0005-0000-0000-0000A8430000}"/>
    <cellStyle name="Normal 2 4 4 4 3 3" xfId="17320" xr:uid="{00000000-0005-0000-0000-0000A9430000}"/>
    <cellStyle name="Normal 2 4 4 4 4" xfId="17321" xr:uid="{00000000-0005-0000-0000-0000AA430000}"/>
    <cellStyle name="Normal 2 4 4 4 4 2" xfId="17322" xr:uid="{00000000-0005-0000-0000-0000AB430000}"/>
    <cellStyle name="Normal 2 4 4 4 4 2 2" xfId="17323" xr:uid="{00000000-0005-0000-0000-0000AC430000}"/>
    <cellStyle name="Normal 2 4 4 4 4 3" xfId="17324" xr:uid="{00000000-0005-0000-0000-0000AD430000}"/>
    <cellStyle name="Normal 2 4 4 4 5" xfId="17325" xr:uid="{00000000-0005-0000-0000-0000AE430000}"/>
    <cellStyle name="Normal 2 4 4 4 5 2" xfId="17326" xr:uid="{00000000-0005-0000-0000-0000AF430000}"/>
    <cellStyle name="Normal 2 4 4 4 6" xfId="17327" xr:uid="{00000000-0005-0000-0000-0000B0430000}"/>
    <cellStyle name="Normal 2 4 4 4 6 2" xfId="17328" xr:uid="{00000000-0005-0000-0000-0000B1430000}"/>
    <cellStyle name="Normal 2 4 4 4 7" xfId="17329" xr:uid="{00000000-0005-0000-0000-0000B2430000}"/>
    <cellStyle name="Normal 2 4 4 5" xfId="17330" xr:uid="{00000000-0005-0000-0000-0000B3430000}"/>
    <cellStyle name="Normal 2 4 4 5 2" xfId="17331" xr:uid="{00000000-0005-0000-0000-0000B4430000}"/>
    <cellStyle name="Normal 2 4 4 5 2 2" xfId="17332" xr:uid="{00000000-0005-0000-0000-0000B5430000}"/>
    <cellStyle name="Normal 2 4 4 5 2 2 2" xfId="17333" xr:uid="{00000000-0005-0000-0000-0000B6430000}"/>
    <cellStyle name="Normal 2 4 4 5 2 3" xfId="17334" xr:uid="{00000000-0005-0000-0000-0000B7430000}"/>
    <cellStyle name="Normal 2 4 4 5 3" xfId="17335" xr:uid="{00000000-0005-0000-0000-0000B8430000}"/>
    <cellStyle name="Normal 2 4 4 5 3 2" xfId="17336" xr:uid="{00000000-0005-0000-0000-0000B9430000}"/>
    <cellStyle name="Normal 2 4 4 5 3 2 2" xfId="17337" xr:uid="{00000000-0005-0000-0000-0000BA430000}"/>
    <cellStyle name="Normal 2 4 4 5 3 3" xfId="17338" xr:uid="{00000000-0005-0000-0000-0000BB430000}"/>
    <cellStyle name="Normal 2 4 4 5 4" xfId="17339" xr:uid="{00000000-0005-0000-0000-0000BC430000}"/>
    <cellStyle name="Normal 2 4 4 5 4 2" xfId="17340" xr:uid="{00000000-0005-0000-0000-0000BD430000}"/>
    <cellStyle name="Normal 2 4 4 5 4 2 2" xfId="17341" xr:uid="{00000000-0005-0000-0000-0000BE430000}"/>
    <cellStyle name="Normal 2 4 4 5 4 3" xfId="17342" xr:uid="{00000000-0005-0000-0000-0000BF430000}"/>
    <cellStyle name="Normal 2 4 4 5 5" xfId="17343" xr:uid="{00000000-0005-0000-0000-0000C0430000}"/>
    <cellStyle name="Normal 2 4 4 5 5 2" xfId="17344" xr:uid="{00000000-0005-0000-0000-0000C1430000}"/>
    <cellStyle name="Normal 2 4 4 5 6" xfId="17345" xr:uid="{00000000-0005-0000-0000-0000C2430000}"/>
    <cellStyle name="Normal 2 4 4 5 6 2" xfId="17346" xr:uid="{00000000-0005-0000-0000-0000C3430000}"/>
    <cellStyle name="Normal 2 4 4 5 7" xfId="17347" xr:uid="{00000000-0005-0000-0000-0000C4430000}"/>
    <cellStyle name="Normal 2 4 4 6" xfId="17348" xr:uid="{00000000-0005-0000-0000-0000C5430000}"/>
    <cellStyle name="Normal 2 4 4 6 2" xfId="17349" xr:uid="{00000000-0005-0000-0000-0000C6430000}"/>
    <cellStyle name="Normal 2 4 4 6 2 2" xfId="17350" xr:uid="{00000000-0005-0000-0000-0000C7430000}"/>
    <cellStyle name="Normal 2 4 4 6 3" xfId="17351" xr:uid="{00000000-0005-0000-0000-0000C8430000}"/>
    <cellStyle name="Normal 2 4 4 7" xfId="17352" xr:uid="{00000000-0005-0000-0000-0000C9430000}"/>
    <cellStyle name="Normal 2 4 4 7 2" xfId="17353" xr:uid="{00000000-0005-0000-0000-0000CA430000}"/>
    <cellStyle name="Normal 2 4 4 7 2 2" xfId="17354" xr:uid="{00000000-0005-0000-0000-0000CB430000}"/>
    <cellStyle name="Normal 2 4 4 7 3" xfId="17355" xr:uid="{00000000-0005-0000-0000-0000CC430000}"/>
    <cellStyle name="Normal 2 4 4 8" xfId="17356" xr:uid="{00000000-0005-0000-0000-0000CD430000}"/>
    <cellStyle name="Normal 2 4 4 8 2" xfId="17357" xr:uid="{00000000-0005-0000-0000-0000CE430000}"/>
    <cellStyle name="Normal 2 4 4 8 2 2" xfId="17358" xr:uid="{00000000-0005-0000-0000-0000CF430000}"/>
    <cellStyle name="Normal 2 4 4 8 3" xfId="17359" xr:uid="{00000000-0005-0000-0000-0000D0430000}"/>
    <cellStyle name="Normal 2 4 4 9" xfId="17360" xr:uid="{00000000-0005-0000-0000-0000D1430000}"/>
    <cellStyle name="Normal 2 4 4 9 2" xfId="17361" xr:uid="{00000000-0005-0000-0000-0000D2430000}"/>
    <cellStyle name="Normal 2 4 5" xfId="17362" xr:uid="{00000000-0005-0000-0000-0000D3430000}"/>
    <cellStyle name="Normal 2 4 5 10" xfId="17363" xr:uid="{00000000-0005-0000-0000-0000D4430000}"/>
    <cellStyle name="Normal 2 4 5 10 2" xfId="17364" xr:uid="{00000000-0005-0000-0000-0000D5430000}"/>
    <cellStyle name="Normal 2 4 5 11" xfId="17365" xr:uid="{00000000-0005-0000-0000-0000D6430000}"/>
    <cellStyle name="Normal 2 4 5 2" xfId="17366" xr:uid="{00000000-0005-0000-0000-0000D7430000}"/>
    <cellStyle name="Normal 2 4 5 2 2" xfId="17367" xr:uid="{00000000-0005-0000-0000-0000D8430000}"/>
    <cellStyle name="Normal 2 4 5 2 2 2" xfId="17368" xr:uid="{00000000-0005-0000-0000-0000D9430000}"/>
    <cellStyle name="Normal 2 4 5 2 2 2 2" xfId="17369" xr:uid="{00000000-0005-0000-0000-0000DA430000}"/>
    <cellStyle name="Normal 2 4 5 2 2 2 2 2" xfId="17370" xr:uid="{00000000-0005-0000-0000-0000DB430000}"/>
    <cellStyle name="Normal 2 4 5 2 2 2 3" xfId="17371" xr:uid="{00000000-0005-0000-0000-0000DC430000}"/>
    <cellStyle name="Normal 2 4 5 2 2 3" xfId="17372" xr:uid="{00000000-0005-0000-0000-0000DD430000}"/>
    <cellStyle name="Normal 2 4 5 2 2 3 2" xfId="17373" xr:uid="{00000000-0005-0000-0000-0000DE430000}"/>
    <cellStyle name="Normal 2 4 5 2 2 3 2 2" xfId="17374" xr:uid="{00000000-0005-0000-0000-0000DF430000}"/>
    <cellStyle name="Normal 2 4 5 2 2 3 3" xfId="17375" xr:uid="{00000000-0005-0000-0000-0000E0430000}"/>
    <cellStyle name="Normal 2 4 5 2 2 4" xfId="17376" xr:uid="{00000000-0005-0000-0000-0000E1430000}"/>
    <cellStyle name="Normal 2 4 5 2 2 4 2" xfId="17377" xr:uid="{00000000-0005-0000-0000-0000E2430000}"/>
    <cellStyle name="Normal 2 4 5 2 2 4 2 2" xfId="17378" xr:uid="{00000000-0005-0000-0000-0000E3430000}"/>
    <cellStyle name="Normal 2 4 5 2 2 4 3" xfId="17379" xr:uid="{00000000-0005-0000-0000-0000E4430000}"/>
    <cellStyle name="Normal 2 4 5 2 2 5" xfId="17380" xr:uid="{00000000-0005-0000-0000-0000E5430000}"/>
    <cellStyle name="Normal 2 4 5 2 2 5 2" xfId="17381" xr:uid="{00000000-0005-0000-0000-0000E6430000}"/>
    <cellStyle name="Normal 2 4 5 2 2 6" xfId="17382" xr:uid="{00000000-0005-0000-0000-0000E7430000}"/>
    <cellStyle name="Normal 2 4 5 2 2 6 2" xfId="17383" xr:uid="{00000000-0005-0000-0000-0000E8430000}"/>
    <cellStyle name="Normal 2 4 5 2 2 7" xfId="17384" xr:uid="{00000000-0005-0000-0000-0000E9430000}"/>
    <cellStyle name="Normal 2 4 5 2 3" xfId="17385" xr:uid="{00000000-0005-0000-0000-0000EA430000}"/>
    <cellStyle name="Normal 2 4 5 2 3 2" xfId="17386" xr:uid="{00000000-0005-0000-0000-0000EB430000}"/>
    <cellStyle name="Normal 2 4 5 2 3 2 2" xfId="17387" xr:uid="{00000000-0005-0000-0000-0000EC430000}"/>
    <cellStyle name="Normal 2 4 5 2 3 2 2 2" xfId="17388" xr:uid="{00000000-0005-0000-0000-0000ED430000}"/>
    <cellStyle name="Normal 2 4 5 2 3 2 3" xfId="17389" xr:uid="{00000000-0005-0000-0000-0000EE430000}"/>
    <cellStyle name="Normal 2 4 5 2 3 3" xfId="17390" xr:uid="{00000000-0005-0000-0000-0000EF430000}"/>
    <cellStyle name="Normal 2 4 5 2 3 3 2" xfId="17391" xr:uid="{00000000-0005-0000-0000-0000F0430000}"/>
    <cellStyle name="Normal 2 4 5 2 3 3 2 2" xfId="17392" xr:uid="{00000000-0005-0000-0000-0000F1430000}"/>
    <cellStyle name="Normal 2 4 5 2 3 3 3" xfId="17393" xr:uid="{00000000-0005-0000-0000-0000F2430000}"/>
    <cellStyle name="Normal 2 4 5 2 3 4" xfId="17394" xr:uid="{00000000-0005-0000-0000-0000F3430000}"/>
    <cellStyle name="Normal 2 4 5 2 3 4 2" xfId="17395" xr:uid="{00000000-0005-0000-0000-0000F4430000}"/>
    <cellStyle name="Normal 2 4 5 2 3 4 2 2" xfId="17396" xr:uid="{00000000-0005-0000-0000-0000F5430000}"/>
    <cellStyle name="Normal 2 4 5 2 3 4 3" xfId="17397" xr:uid="{00000000-0005-0000-0000-0000F6430000}"/>
    <cellStyle name="Normal 2 4 5 2 3 5" xfId="17398" xr:uid="{00000000-0005-0000-0000-0000F7430000}"/>
    <cellStyle name="Normal 2 4 5 2 3 5 2" xfId="17399" xr:uid="{00000000-0005-0000-0000-0000F8430000}"/>
    <cellStyle name="Normal 2 4 5 2 3 6" xfId="17400" xr:uid="{00000000-0005-0000-0000-0000F9430000}"/>
    <cellStyle name="Normal 2 4 5 2 3 6 2" xfId="17401" xr:uid="{00000000-0005-0000-0000-0000FA430000}"/>
    <cellStyle name="Normal 2 4 5 2 3 7" xfId="17402" xr:uid="{00000000-0005-0000-0000-0000FB430000}"/>
    <cellStyle name="Normal 2 4 5 2 4" xfId="17403" xr:uid="{00000000-0005-0000-0000-0000FC430000}"/>
    <cellStyle name="Normal 2 4 5 2 4 2" xfId="17404" xr:uid="{00000000-0005-0000-0000-0000FD430000}"/>
    <cellStyle name="Normal 2 4 5 2 4 2 2" xfId="17405" xr:uid="{00000000-0005-0000-0000-0000FE430000}"/>
    <cellStyle name="Normal 2 4 5 2 4 3" xfId="17406" xr:uid="{00000000-0005-0000-0000-0000FF430000}"/>
    <cellStyle name="Normal 2 4 5 2 5" xfId="17407" xr:uid="{00000000-0005-0000-0000-000000440000}"/>
    <cellStyle name="Normal 2 4 5 2 5 2" xfId="17408" xr:uid="{00000000-0005-0000-0000-000001440000}"/>
    <cellStyle name="Normal 2 4 5 2 5 2 2" xfId="17409" xr:uid="{00000000-0005-0000-0000-000002440000}"/>
    <cellStyle name="Normal 2 4 5 2 5 3" xfId="17410" xr:uid="{00000000-0005-0000-0000-000003440000}"/>
    <cellStyle name="Normal 2 4 5 2 6" xfId="17411" xr:uid="{00000000-0005-0000-0000-000004440000}"/>
    <cellStyle name="Normal 2 4 5 2 6 2" xfId="17412" xr:uid="{00000000-0005-0000-0000-000005440000}"/>
    <cellStyle name="Normal 2 4 5 2 6 2 2" xfId="17413" xr:uid="{00000000-0005-0000-0000-000006440000}"/>
    <cellStyle name="Normal 2 4 5 2 6 3" xfId="17414" xr:uid="{00000000-0005-0000-0000-000007440000}"/>
    <cellStyle name="Normal 2 4 5 2 7" xfId="17415" xr:uid="{00000000-0005-0000-0000-000008440000}"/>
    <cellStyle name="Normal 2 4 5 2 7 2" xfId="17416" xr:uid="{00000000-0005-0000-0000-000009440000}"/>
    <cellStyle name="Normal 2 4 5 2 8" xfId="17417" xr:uid="{00000000-0005-0000-0000-00000A440000}"/>
    <cellStyle name="Normal 2 4 5 2 8 2" xfId="17418" xr:uid="{00000000-0005-0000-0000-00000B440000}"/>
    <cellStyle name="Normal 2 4 5 2 9" xfId="17419" xr:uid="{00000000-0005-0000-0000-00000C440000}"/>
    <cellStyle name="Normal 2 4 5 3" xfId="17420" xr:uid="{00000000-0005-0000-0000-00000D440000}"/>
    <cellStyle name="Normal 2 4 5 3 2" xfId="17421" xr:uid="{00000000-0005-0000-0000-00000E440000}"/>
    <cellStyle name="Normal 2 4 5 3 2 2" xfId="17422" xr:uid="{00000000-0005-0000-0000-00000F440000}"/>
    <cellStyle name="Normal 2 4 5 3 2 2 2" xfId="17423" xr:uid="{00000000-0005-0000-0000-000010440000}"/>
    <cellStyle name="Normal 2 4 5 3 2 2 2 2" xfId="17424" xr:uid="{00000000-0005-0000-0000-000011440000}"/>
    <cellStyle name="Normal 2 4 5 3 2 2 3" xfId="17425" xr:uid="{00000000-0005-0000-0000-000012440000}"/>
    <cellStyle name="Normal 2 4 5 3 2 3" xfId="17426" xr:uid="{00000000-0005-0000-0000-000013440000}"/>
    <cellStyle name="Normal 2 4 5 3 2 3 2" xfId="17427" xr:uid="{00000000-0005-0000-0000-000014440000}"/>
    <cellStyle name="Normal 2 4 5 3 2 3 2 2" xfId="17428" xr:uid="{00000000-0005-0000-0000-000015440000}"/>
    <cellStyle name="Normal 2 4 5 3 2 3 3" xfId="17429" xr:uid="{00000000-0005-0000-0000-000016440000}"/>
    <cellStyle name="Normal 2 4 5 3 2 4" xfId="17430" xr:uid="{00000000-0005-0000-0000-000017440000}"/>
    <cellStyle name="Normal 2 4 5 3 2 4 2" xfId="17431" xr:uid="{00000000-0005-0000-0000-000018440000}"/>
    <cellStyle name="Normal 2 4 5 3 2 4 2 2" xfId="17432" xr:uid="{00000000-0005-0000-0000-000019440000}"/>
    <cellStyle name="Normal 2 4 5 3 2 4 3" xfId="17433" xr:uid="{00000000-0005-0000-0000-00001A440000}"/>
    <cellStyle name="Normal 2 4 5 3 2 5" xfId="17434" xr:uid="{00000000-0005-0000-0000-00001B440000}"/>
    <cellStyle name="Normal 2 4 5 3 2 5 2" xfId="17435" xr:uid="{00000000-0005-0000-0000-00001C440000}"/>
    <cellStyle name="Normal 2 4 5 3 2 6" xfId="17436" xr:uid="{00000000-0005-0000-0000-00001D440000}"/>
    <cellStyle name="Normal 2 4 5 3 2 6 2" xfId="17437" xr:uid="{00000000-0005-0000-0000-00001E440000}"/>
    <cellStyle name="Normal 2 4 5 3 2 7" xfId="17438" xr:uid="{00000000-0005-0000-0000-00001F440000}"/>
    <cellStyle name="Normal 2 4 5 3 3" xfId="17439" xr:uid="{00000000-0005-0000-0000-000020440000}"/>
    <cellStyle name="Normal 2 4 5 3 3 2" xfId="17440" xr:uid="{00000000-0005-0000-0000-000021440000}"/>
    <cellStyle name="Normal 2 4 5 3 3 2 2" xfId="17441" xr:uid="{00000000-0005-0000-0000-000022440000}"/>
    <cellStyle name="Normal 2 4 5 3 3 3" xfId="17442" xr:uid="{00000000-0005-0000-0000-000023440000}"/>
    <cellStyle name="Normal 2 4 5 3 4" xfId="17443" xr:uid="{00000000-0005-0000-0000-000024440000}"/>
    <cellStyle name="Normal 2 4 5 3 4 2" xfId="17444" xr:uid="{00000000-0005-0000-0000-000025440000}"/>
    <cellStyle name="Normal 2 4 5 3 4 2 2" xfId="17445" xr:uid="{00000000-0005-0000-0000-000026440000}"/>
    <cellStyle name="Normal 2 4 5 3 4 3" xfId="17446" xr:uid="{00000000-0005-0000-0000-000027440000}"/>
    <cellStyle name="Normal 2 4 5 3 5" xfId="17447" xr:uid="{00000000-0005-0000-0000-000028440000}"/>
    <cellStyle name="Normal 2 4 5 3 5 2" xfId="17448" xr:uid="{00000000-0005-0000-0000-000029440000}"/>
    <cellStyle name="Normal 2 4 5 3 5 2 2" xfId="17449" xr:uid="{00000000-0005-0000-0000-00002A440000}"/>
    <cellStyle name="Normal 2 4 5 3 5 3" xfId="17450" xr:uid="{00000000-0005-0000-0000-00002B440000}"/>
    <cellStyle name="Normal 2 4 5 3 6" xfId="17451" xr:uid="{00000000-0005-0000-0000-00002C440000}"/>
    <cellStyle name="Normal 2 4 5 3 6 2" xfId="17452" xr:uid="{00000000-0005-0000-0000-00002D440000}"/>
    <cellStyle name="Normal 2 4 5 3 7" xfId="17453" xr:uid="{00000000-0005-0000-0000-00002E440000}"/>
    <cellStyle name="Normal 2 4 5 3 7 2" xfId="17454" xr:uid="{00000000-0005-0000-0000-00002F440000}"/>
    <cellStyle name="Normal 2 4 5 3 8" xfId="17455" xr:uid="{00000000-0005-0000-0000-000030440000}"/>
    <cellStyle name="Normal 2 4 5 4" xfId="17456" xr:uid="{00000000-0005-0000-0000-000031440000}"/>
    <cellStyle name="Normal 2 4 5 4 2" xfId="17457" xr:uid="{00000000-0005-0000-0000-000032440000}"/>
    <cellStyle name="Normal 2 4 5 4 2 2" xfId="17458" xr:uid="{00000000-0005-0000-0000-000033440000}"/>
    <cellStyle name="Normal 2 4 5 4 2 2 2" xfId="17459" xr:uid="{00000000-0005-0000-0000-000034440000}"/>
    <cellStyle name="Normal 2 4 5 4 2 3" xfId="17460" xr:uid="{00000000-0005-0000-0000-000035440000}"/>
    <cellStyle name="Normal 2 4 5 4 3" xfId="17461" xr:uid="{00000000-0005-0000-0000-000036440000}"/>
    <cellStyle name="Normal 2 4 5 4 3 2" xfId="17462" xr:uid="{00000000-0005-0000-0000-000037440000}"/>
    <cellStyle name="Normal 2 4 5 4 3 2 2" xfId="17463" xr:uid="{00000000-0005-0000-0000-000038440000}"/>
    <cellStyle name="Normal 2 4 5 4 3 3" xfId="17464" xr:uid="{00000000-0005-0000-0000-000039440000}"/>
    <cellStyle name="Normal 2 4 5 4 4" xfId="17465" xr:uid="{00000000-0005-0000-0000-00003A440000}"/>
    <cellStyle name="Normal 2 4 5 4 4 2" xfId="17466" xr:uid="{00000000-0005-0000-0000-00003B440000}"/>
    <cellStyle name="Normal 2 4 5 4 4 2 2" xfId="17467" xr:uid="{00000000-0005-0000-0000-00003C440000}"/>
    <cellStyle name="Normal 2 4 5 4 4 3" xfId="17468" xr:uid="{00000000-0005-0000-0000-00003D440000}"/>
    <cellStyle name="Normal 2 4 5 4 5" xfId="17469" xr:uid="{00000000-0005-0000-0000-00003E440000}"/>
    <cellStyle name="Normal 2 4 5 4 5 2" xfId="17470" xr:uid="{00000000-0005-0000-0000-00003F440000}"/>
    <cellStyle name="Normal 2 4 5 4 6" xfId="17471" xr:uid="{00000000-0005-0000-0000-000040440000}"/>
    <cellStyle name="Normal 2 4 5 4 6 2" xfId="17472" xr:uid="{00000000-0005-0000-0000-000041440000}"/>
    <cellStyle name="Normal 2 4 5 4 7" xfId="17473" xr:uid="{00000000-0005-0000-0000-000042440000}"/>
    <cellStyle name="Normal 2 4 5 5" xfId="17474" xr:uid="{00000000-0005-0000-0000-000043440000}"/>
    <cellStyle name="Normal 2 4 5 5 2" xfId="17475" xr:uid="{00000000-0005-0000-0000-000044440000}"/>
    <cellStyle name="Normal 2 4 5 5 2 2" xfId="17476" xr:uid="{00000000-0005-0000-0000-000045440000}"/>
    <cellStyle name="Normal 2 4 5 5 2 2 2" xfId="17477" xr:uid="{00000000-0005-0000-0000-000046440000}"/>
    <cellStyle name="Normal 2 4 5 5 2 3" xfId="17478" xr:uid="{00000000-0005-0000-0000-000047440000}"/>
    <cellStyle name="Normal 2 4 5 5 3" xfId="17479" xr:uid="{00000000-0005-0000-0000-000048440000}"/>
    <cellStyle name="Normal 2 4 5 5 3 2" xfId="17480" xr:uid="{00000000-0005-0000-0000-000049440000}"/>
    <cellStyle name="Normal 2 4 5 5 3 2 2" xfId="17481" xr:uid="{00000000-0005-0000-0000-00004A440000}"/>
    <cellStyle name="Normal 2 4 5 5 3 3" xfId="17482" xr:uid="{00000000-0005-0000-0000-00004B440000}"/>
    <cellStyle name="Normal 2 4 5 5 4" xfId="17483" xr:uid="{00000000-0005-0000-0000-00004C440000}"/>
    <cellStyle name="Normal 2 4 5 5 4 2" xfId="17484" xr:uid="{00000000-0005-0000-0000-00004D440000}"/>
    <cellStyle name="Normal 2 4 5 5 4 2 2" xfId="17485" xr:uid="{00000000-0005-0000-0000-00004E440000}"/>
    <cellStyle name="Normal 2 4 5 5 4 3" xfId="17486" xr:uid="{00000000-0005-0000-0000-00004F440000}"/>
    <cellStyle name="Normal 2 4 5 5 5" xfId="17487" xr:uid="{00000000-0005-0000-0000-000050440000}"/>
    <cellStyle name="Normal 2 4 5 5 5 2" xfId="17488" xr:uid="{00000000-0005-0000-0000-000051440000}"/>
    <cellStyle name="Normal 2 4 5 5 6" xfId="17489" xr:uid="{00000000-0005-0000-0000-000052440000}"/>
    <cellStyle name="Normal 2 4 5 5 6 2" xfId="17490" xr:uid="{00000000-0005-0000-0000-000053440000}"/>
    <cellStyle name="Normal 2 4 5 5 7" xfId="17491" xr:uid="{00000000-0005-0000-0000-000054440000}"/>
    <cellStyle name="Normal 2 4 5 6" xfId="17492" xr:uid="{00000000-0005-0000-0000-000055440000}"/>
    <cellStyle name="Normal 2 4 5 6 2" xfId="17493" xr:uid="{00000000-0005-0000-0000-000056440000}"/>
    <cellStyle name="Normal 2 4 5 6 2 2" xfId="17494" xr:uid="{00000000-0005-0000-0000-000057440000}"/>
    <cellStyle name="Normal 2 4 5 6 3" xfId="17495" xr:uid="{00000000-0005-0000-0000-000058440000}"/>
    <cellStyle name="Normal 2 4 5 7" xfId="17496" xr:uid="{00000000-0005-0000-0000-000059440000}"/>
    <cellStyle name="Normal 2 4 5 7 2" xfId="17497" xr:uid="{00000000-0005-0000-0000-00005A440000}"/>
    <cellStyle name="Normal 2 4 5 7 2 2" xfId="17498" xr:uid="{00000000-0005-0000-0000-00005B440000}"/>
    <cellStyle name="Normal 2 4 5 7 3" xfId="17499" xr:uid="{00000000-0005-0000-0000-00005C440000}"/>
    <cellStyle name="Normal 2 4 5 8" xfId="17500" xr:uid="{00000000-0005-0000-0000-00005D440000}"/>
    <cellStyle name="Normal 2 4 5 8 2" xfId="17501" xr:uid="{00000000-0005-0000-0000-00005E440000}"/>
    <cellStyle name="Normal 2 4 5 8 2 2" xfId="17502" xr:uid="{00000000-0005-0000-0000-00005F440000}"/>
    <cellStyle name="Normal 2 4 5 8 3" xfId="17503" xr:uid="{00000000-0005-0000-0000-000060440000}"/>
    <cellStyle name="Normal 2 4 5 9" xfId="17504" xr:uid="{00000000-0005-0000-0000-000061440000}"/>
    <cellStyle name="Normal 2 4 5 9 2" xfId="17505" xr:uid="{00000000-0005-0000-0000-000062440000}"/>
    <cellStyle name="Normal 2 4 6" xfId="17506" xr:uid="{00000000-0005-0000-0000-000063440000}"/>
    <cellStyle name="Normal 2 4 6 2" xfId="17507" xr:uid="{00000000-0005-0000-0000-000064440000}"/>
    <cellStyle name="Normal 2 4 6 2 2" xfId="17508" xr:uid="{00000000-0005-0000-0000-000065440000}"/>
    <cellStyle name="Normal 2 4 6 2 2 2" xfId="17509" xr:uid="{00000000-0005-0000-0000-000066440000}"/>
    <cellStyle name="Normal 2 4 6 2 2 2 2" xfId="17510" xr:uid="{00000000-0005-0000-0000-000067440000}"/>
    <cellStyle name="Normal 2 4 6 2 2 3" xfId="17511" xr:uid="{00000000-0005-0000-0000-000068440000}"/>
    <cellStyle name="Normal 2 4 6 2 3" xfId="17512" xr:uid="{00000000-0005-0000-0000-000069440000}"/>
    <cellStyle name="Normal 2 4 6 2 3 2" xfId="17513" xr:uid="{00000000-0005-0000-0000-00006A440000}"/>
    <cellStyle name="Normal 2 4 6 2 3 2 2" xfId="17514" xr:uid="{00000000-0005-0000-0000-00006B440000}"/>
    <cellStyle name="Normal 2 4 6 2 3 3" xfId="17515" xr:uid="{00000000-0005-0000-0000-00006C440000}"/>
    <cellStyle name="Normal 2 4 6 2 4" xfId="17516" xr:uid="{00000000-0005-0000-0000-00006D440000}"/>
    <cellStyle name="Normal 2 4 6 2 4 2" xfId="17517" xr:uid="{00000000-0005-0000-0000-00006E440000}"/>
    <cellStyle name="Normal 2 4 6 2 4 2 2" xfId="17518" xr:uid="{00000000-0005-0000-0000-00006F440000}"/>
    <cellStyle name="Normal 2 4 6 2 4 3" xfId="17519" xr:uid="{00000000-0005-0000-0000-000070440000}"/>
    <cellStyle name="Normal 2 4 6 2 5" xfId="17520" xr:uid="{00000000-0005-0000-0000-000071440000}"/>
    <cellStyle name="Normal 2 4 6 2 5 2" xfId="17521" xr:uid="{00000000-0005-0000-0000-000072440000}"/>
    <cellStyle name="Normal 2 4 6 2 6" xfId="17522" xr:uid="{00000000-0005-0000-0000-000073440000}"/>
    <cellStyle name="Normal 2 4 6 2 6 2" xfId="17523" xr:uid="{00000000-0005-0000-0000-000074440000}"/>
    <cellStyle name="Normal 2 4 6 2 7" xfId="17524" xr:uid="{00000000-0005-0000-0000-000075440000}"/>
    <cellStyle name="Normal 2 4 6 3" xfId="17525" xr:uid="{00000000-0005-0000-0000-000076440000}"/>
    <cellStyle name="Normal 2 4 6 3 2" xfId="17526" xr:uid="{00000000-0005-0000-0000-000077440000}"/>
    <cellStyle name="Normal 2 4 6 3 2 2" xfId="17527" xr:uid="{00000000-0005-0000-0000-000078440000}"/>
    <cellStyle name="Normal 2 4 6 3 2 2 2" xfId="17528" xr:uid="{00000000-0005-0000-0000-000079440000}"/>
    <cellStyle name="Normal 2 4 6 3 2 3" xfId="17529" xr:uid="{00000000-0005-0000-0000-00007A440000}"/>
    <cellStyle name="Normal 2 4 6 3 3" xfId="17530" xr:uid="{00000000-0005-0000-0000-00007B440000}"/>
    <cellStyle name="Normal 2 4 6 3 3 2" xfId="17531" xr:uid="{00000000-0005-0000-0000-00007C440000}"/>
    <cellStyle name="Normal 2 4 6 3 3 2 2" xfId="17532" xr:uid="{00000000-0005-0000-0000-00007D440000}"/>
    <cellStyle name="Normal 2 4 6 3 3 3" xfId="17533" xr:uid="{00000000-0005-0000-0000-00007E440000}"/>
    <cellStyle name="Normal 2 4 6 3 4" xfId="17534" xr:uid="{00000000-0005-0000-0000-00007F440000}"/>
    <cellStyle name="Normal 2 4 6 3 4 2" xfId="17535" xr:uid="{00000000-0005-0000-0000-000080440000}"/>
    <cellStyle name="Normal 2 4 6 3 4 2 2" xfId="17536" xr:uid="{00000000-0005-0000-0000-000081440000}"/>
    <cellStyle name="Normal 2 4 6 3 4 3" xfId="17537" xr:uid="{00000000-0005-0000-0000-000082440000}"/>
    <cellStyle name="Normal 2 4 6 3 5" xfId="17538" xr:uid="{00000000-0005-0000-0000-000083440000}"/>
    <cellStyle name="Normal 2 4 6 3 5 2" xfId="17539" xr:uid="{00000000-0005-0000-0000-000084440000}"/>
    <cellStyle name="Normal 2 4 6 3 6" xfId="17540" xr:uid="{00000000-0005-0000-0000-000085440000}"/>
    <cellStyle name="Normal 2 4 6 3 6 2" xfId="17541" xr:uid="{00000000-0005-0000-0000-000086440000}"/>
    <cellStyle name="Normal 2 4 6 3 7" xfId="17542" xr:uid="{00000000-0005-0000-0000-000087440000}"/>
    <cellStyle name="Normal 2 4 6 4" xfId="17543" xr:uid="{00000000-0005-0000-0000-000088440000}"/>
    <cellStyle name="Normal 2 4 6 4 2" xfId="17544" xr:uid="{00000000-0005-0000-0000-000089440000}"/>
    <cellStyle name="Normal 2 4 6 4 2 2" xfId="17545" xr:uid="{00000000-0005-0000-0000-00008A440000}"/>
    <cellStyle name="Normal 2 4 6 4 3" xfId="17546" xr:uid="{00000000-0005-0000-0000-00008B440000}"/>
    <cellStyle name="Normal 2 4 6 5" xfId="17547" xr:uid="{00000000-0005-0000-0000-00008C440000}"/>
    <cellStyle name="Normal 2 4 6 5 2" xfId="17548" xr:uid="{00000000-0005-0000-0000-00008D440000}"/>
    <cellStyle name="Normal 2 4 6 5 2 2" xfId="17549" xr:uid="{00000000-0005-0000-0000-00008E440000}"/>
    <cellStyle name="Normal 2 4 6 5 3" xfId="17550" xr:uid="{00000000-0005-0000-0000-00008F440000}"/>
    <cellStyle name="Normal 2 4 6 6" xfId="17551" xr:uid="{00000000-0005-0000-0000-000090440000}"/>
    <cellStyle name="Normal 2 4 6 6 2" xfId="17552" xr:uid="{00000000-0005-0000-0000-000091440000}"/>
    <cellStyle name="Normal 2 4 6 6 2 2" xfId="17553" xr:uid="{00000000-0005-0000-0000-000092440000}"/>
    <cellStyle name="Normal 2 4 6 6 3" xfId="17554" xr:uid="{00000000-0005-0000-0000-000093440000}"/>
    <cellStyle name="Normal 2 4 6 7" xfId="17555" xr:uid="{00000000-0005-0000-0000-000094440000}"/>
    <cellStyle name="Normal 2 4 6 7 2" xfId="17556" xr:uid="{00000000-0005-0000-0000-000095440000}"/>
    <cellStyle name="Normal 2 4 6 8" xfId="17557" xr:uid="{00000000-0005-0000-0000-000096440000}"/>
    <cellStyle name="Normal 2 4 6 8 2" xfId="17558" xr:uid="{00000000-0005-0000-0000-000097440000}"/>
    <cellStyle name="Normal 2 4 6 9" xfId="17559" xr:uid="{00000000-0005-0000-0000-000098440000}"/>
    <cellStyle name="Normal 2 4 7" xfId="17560" xr:uid="{00000000-0005-0000-0000-000099440000}"/>
    <cellStyle name="Normal 2 4 7 2" xfId="17561" xr:uid="{00000000-0005-0000-0000-00009A440000}"/>
    <cellStyle name="Normal 2 4 7 2 2" xfId="17562" xr:uid="{00000000-0005-0000-0000-00009B440000}"/>
    <cellStyle name="Normal 2 4 7 2 2 2" xfId="17563" xr:uid="{00000000-0005-0000-0000-00009C440000}"/>
    <cellStyle name="Normal 2 4 7 2 2 2 2" xfId="17564" xr:uid="{00000000-0005-0000-0000-00009D440000}"/>
    <cellStyle name="Normal 2 4 7 2 2 3" xfId="17565" xr:uid="{00000000-0005-0000-0000-00009E440000}"/>
    <cellStyle name="Normal 2 4 7 2 3" xfId="17566" xr:uid="{00000000-0005-0000-0000-00009F440000}"/>
    <cellStyle name="Normal 2 4 7 2 3 2" xfId="17567" xr:uid="{00000000-0005-0000-0000-0000A0440000}"/>
    <cellStyle name="Normal 2 4 7 2 3 2 2" xfId="17568" xr:uid="{00000000-0005-0000-0000-0000A1440000}"/>
    <cellStyle name="Normal 2 4 7 2 3 3" xfId="17569" xr:uid="{00000000-0005-0000-0000-0000A2440000}"/>
    <cellStyle name="Normal 2 4 7 2 4" xfId="17570" xr:uid="{00000000-0005-0000-0000-0000A3440000}"/>
    <cellStyle name="Normal 2 4 7 2 4 2" xfId="17571" xr:uid="{00000000-0005-0000-0000-0000A4440000}"/>
    <cellStyle name="Normal 2 4 7 2 4 2 2" xfId="17572" xr:uid="{00000000-0005-0000-0000-0000A5440000}"/>
    <cellStyle name="Normal 2 4 7 2 4 3" xfId="17573" xr:uid="{00000000-0005-0000-0000-0000A6440000}"/>
    <cellStyle name="Normal 2 4 7 2 5" xfId="17574" xr:uid="{00000000-0005-0000-0000-0000A7440000}"/>
    <cellStyle name="Normal 2 4 7 2 5 2" xfId="17575" xr:uid="{00000000-0005-0000-0000-0000A8440000}"/>
    <cellStyle name="Normal 2 4 7 2 6" xfId="17576" xr:uid="{00000000-0005-0000-0000-0000A9440000}"/>
    <cellStyle name="Normal 2 4 7 2 6 2" xfId="17577" xr:uid="{00000000-0005-0000-0000-0000AA440000}"/>
    <cellStyle name="Normal 2 4 7 2 7" xfId="17578" xr:uid="{00000000-0005-0000-0000-0000AB440000}"/>
    <cellStyle name="Normal 2 4 7 3" xfId="17579" xr:uid="{00000000-0005-0000-0000-0000AC440000}"/>
    <cellStyle name="Normal 2 4 7 3 2" xfId="17580" xr:uid="{00000000-0005-0000-0000-0000AD440000}"/>
    <cellStyle name="Normal 2 4 7 3 2 2" xfId="17581" xr:uid="{00000000-0005-0000-0000-0000AE440000}"/>
    <cellStyle name="Normal 2 4 7 3 3" xfId="17582" xr:uid="{00000000-0005-0000-0000-0000AF440000}"/>
    <cellStyle name="Normal 2 4 7 4" xfId="17583" xr:uid="{00000000-0005-0000-0000-0000B0440000}"/>
    <cellStyle name="Normal 2 4 7 4 2" xfId="17584" xr:uid="{00000000-0005-0000-0000-0000B1440000}"/>
    <cellStyle name="Normal 2 4 7 4 2 2" xfId="17585" xr:uid="{00000000-0005-0000-0000-0000B2440000}"/>
    <cellStyle name="Normal 2 4 7 4 3" xfId="17586" xr:uid="{00000000-0005-0000-0000-0000B3440000}"/>
    <cellStyle name="Normal 2 4 7 5" xfId="17587" xr:uid="{00000000-0005-0000-0000-0000B4440000}"/>
    <cellStyle name="Normal 2 4 7 5 2" xfId="17588" xr:uid="{00000000-0005-0000-0000-0000B5440000}"/>
    <cellStyle name="Normal 2 4 7 5 2 2" xfId="17589" xr:uid="{00000000-0005-0000-0000-0000B6440000}"/>
    <cellStyle name="Normal 2 4 7 5 3" xfId="17590" xr:uid="{00000000-0005-0000-0000-0000B7440000}"/>
    <cellStyle name="Normal 2 4 7 6" xfId="17591" xr:uid="{00000000-0005-0000-0000-0000B8440000}"/>
    <cellStyle name="Normal 2 4 7 6 2" xfId="17592" xr:uid="{00000000-0005-0000-0000-0000B9440000}"/>
    <cellStyle name="Normal 2 4 7 7" xfId="17593" xr:uid="{00000000-0005-0000-0000-0000BA440000}"/>
    <cellStyle name="Normal 2 4 7 7 2" xfId="17594" xr:uid="{00000000-0005-0000-0000-0000BB440000}"/>
    <cellStyle name="Normal 2 4 7 8" xfId="17595" xr:uid="{00000000-0005-0000-0000-0000BC440000}"/>
    <cellStyle name="Normal 2 4 8" xfId="17596" xr:uid="{00000000-0005-0000-0000-0000BD440000}"/>
    <cellStyle name="Normal 2 4 8 2" xfId="17597" xr:uid="{00000000-0005-0000-0000-0000BE440000}"/>
    <cellStyle name="Normal 2 4 8 2 2" xfId="17598" xr:uid="{00000000-0005-0000-0000-0000BF440000}"/>
    <cellStyle name="Normal 2 4 8 2 2 2" xfId="17599" xr:uid="{00000000-0005-0000-0000-0000C0440000}"/>
    <cellStyle name="Normal 2 4 8 2 3" xfId="17600" xr:uid="{00000000-0005-0000-0000-0000C1440000}"/>
    <cellStyle name="Normal 2 4 8 3" xfId="17601" xr:uid="{00000000-0005-0000-0000-0000C2440000}"/>
    <cellStyle name="Normal 2 4 8 3 2" xfId="17602" xr:uid="{00000000-0005-0000-0000-0000C3440000}"/>
    <cellStyle name="Normal 2 4 8 3 2 2" xfId="17603" xr:uid="{00000000-0005-0000-0000-0000C4440000}"/>
    <cellStyle name="Normal 2 4 8 3 3" xfId="17604" xr:uid="{00000000-0005-0000-0000-0000C5440000}"/>
    <cellStyle name="Normal 2 4 8 4" xfId="17605" xr:uid="{00000000-0005-0000-0000-0000C6440000}"/>
    <cellStyle name="Normal 2 4 8 4 2" xfId="17606" xr:uid="{00000000-0005-0000-0000-0000C7440000}"/>
    <cellStyle name="Normal 2 4 8 4 2 2" xfId="17607" xr:uid="{00000000-0005-0000-0000-0000C8440000}"/>
    <cellStyle name="Normal 2 4 8 4 3" xfId="17608" xr:uid="{00000000-0005-0000-0000-0000C9440000}"/>
    <cellStyle name="Normal 2 4 8 5" xfId="17609" xr:uid="{00000000-0005-0000-0000-0000CA440000}"/>
    <cellStyle name="Normal 2 4 8 5 2" xfId="17610" xr:uid="{00000000-0005-0000-0000-0000CB440000}"/>
    <cellStyle name="Normal 2 4 8 6" xfId="17611" xr:uid="{00000000-0005-0000-0000-0000CC440000}"/>
    <cellStyle name="Normal 2 4 8 6 2" xfId="17612" xr:uid="{00000000-0005-0000-0000-0000CD440000}"/>
    <cellStyle name="Normal 2 4 8 7" xfId="17613" xr:uid="{00000000-0005-0000-0000-0000CE440000}"/>
    <cellStyle name="Normal 2 4 9" xfId="17614" xr:uid="{00000000-0005-0000-0000-0000CF440000}"/>
    <cellStyle name="Normal 2 4 9 2" xfId="17615" xr:uid="{00000000-0005-0000-0000-0000D0440000}"/>
    <cellStyle name="Normal 2 4 9 2 2" xfId="17616" xr:uid="{00000000-0005-0000-0000-0000D1440000}"/>
    <cellStyle name="Normal 2 4 9 2 2 2" xfId="17617" xr:uid="{00000000-0005-0000-0000-0000D2440000}"/>
    <cellStyle name="Normal 2 4 9 2 3" xfId="17618" xr:uid="{00000000-0005-0000-0000-0000D3440000}"/>
    <cellStyle name="Normal 2 4 9 3" xfId="17619" xr:uid="{00000000-0005-0000-0000-0000D4440000}"/>
    <cellStyle name="Normal 2 4 9 3 2" xfId="17620" xr:uid="{00000000-0005-0000-0000-0000D5440000}"/>
    <cellStyle name="Normal 2 4 9 3 2 2" xfId="17621" xr:uid="{00000000-0005-0000-0000-0000D6440000}"/>
    <cellStyle name="Normal 2 4 9 3 3" xfId="17622" xr:uid="{00000000-0005-0000-0000-0000D7440000}"/>
    <cellStyle name="Normal 2 4 9 4" xfId="17623" xr:uid="{00000000-0005-0000-0000-0000D8440000}"/>
    <cellStyle name="Normal 2 4 9 4 2" xfId="17624" xr:uid="{00000000-0005-0000-0000-0000D9440000}"/>
    <cellStyle name="Normal 2 4 9 4 2 2" xfId="17625" xr:uid="{00000000-0005-0000-0000-0000DA440000}"/>
    <cellStyle name="Normal 2 4 9 4 3" xfId="17626" xr:uid="{00000000-0005-0000-0000-0000DB440000}"/>
    <cellStyle name="Normal 2 4 9 5" xfId="17627" xr:uid="{00000000-0005-0000-0000-0000DC440000}"/>
    <cellStyle name="Normal 2 4 9 5 2" xfId="17628" xr:uid="{00000000-0005-0000-0000-0000DD440000}"/>
    <cellStyle name="Normal 2 4 9 6" xfId="17629" xr:uid="{00000000-0005-0000-0000-0000DE440000}"/>
    <cellStyle name="Normal 2 4 9 6 2" xfId="17630" xr:uid="{00000000-0005-0000-0000-0000DF440000}"/>
    <cellStyle name="Normal 2 4 9 7" xfId="17631" xr:uid="{00000000-0005-0000-0000-0000E0440000}"/>
    <cellStyle name="Normal 2 4_Confidential Information" xfId="17632" xr:uid="{00000000-0005-0000-0000-0000E1440000}"/>
    <cellStyle name="Normal 2 5" xfId="17633" xr:uid="{00000000-0005-0000-0000-0000E2440000}"/>
    <cellStyle name="Normal 2 5 10" xfId="17634" xr:uid="{00000000-0005-0000-0000-0000E3440000}"/>
    <cellStyle name="Normal 2 5 10 2" xfId="17635" xr:uid="{00000000-0005-0000-0000-0000E4440000}"/>
    <cellStyle name="Normal 2 5 10 2 2" xfId="17636" xr:uid="{00000000-0005-0000-0000-0000E5440000}"/>
    <cellStyle name="Normal 2 5 10 3" xfId="17637" xr:uid="{00000000-0005-0000-0000-0000E6440000}"/>
    <cellStyle name="Normal 2 5 11" xfId="17638" xr:uid="{00000000-0005-0000-0000-0000E7440000}"/>
    <cellStyle name="Normal 2 5 11 2" xfId="17639" xr:uid="{00000000-0005-0000-0000-0000E8440000}"/>
    <cellStyle name="Normal 2 5 11 2 2" xfId="17640" xr:uid="{00000000-0005-0000-0000-0000E9440000}"/>
    <cellStyle name="Normal 2 5 11 3" xfId="17641" xr:uid="{00000000-0005-0000-0000-0000EA440000}"/>
    <cellStyle name="Normal 2 5 12" xfId="17642" xr:uid="{00000000-0005-0000-0000-0000EB440000}"/>
    <cellStyle name="Normal 2 5 12 2" xfId="17643" xr:uid="{00000000-0005-0000-0000-0000EC440000}"/>
    <cellStyle name="Normal 2 5 13" xfId="17644" xr:uid="{00000000-0005-0000-0000-0000ED440000}"/>
    <cellStyle name="Normal 2 5 13 2" xfId="17645" xr:uid="{00000000-0005-0000-0000-0000EE440000}"/>
    <cellStyle name="Normal 2 5 14" xfId="17646" xr:uid="{00000000-0005-0000-0000-0000EF440000}"/>
    <cellStyle name="Normal 2 5 14 2" xfId="17647" xr:uid="{00000000-0005-0000-0000-0000F0440000}"/>
    <cellStyle name="Normal 2 5 15" xfId="17648" xr:uid="{00000000-0005-0000-0000-0000F1440000}"/>
    <cellStyle name="Normal 2 5 2" xfId="17649" xr:uid="{00000000-0005-0000-0000-0000F2440000}"/>
    <cellStyle name="Normal 2 5 2 10" xfId="17650" xr:uid="{00000000-0005-0000-0000-0000F3440000}"/>
    <cellStyle name="Normal 2 5 2 10 2" xfId="17651" xr:uid="{00000000-0005-0000-0000-0000F4440000}"/>
    <cellStyle name="Normal 2 5 2 11" xfId="17652" xr:uid="{00000000-0005-0000-0000-0000F5440000}"/>
    <cellStyle name="Normal 2 5 2 2" xfId="17653" xr:uid="{00000000-0005-0000-0000-0000F6440000}"/>
    <cellStyle name="Normal 2 5 2 2 2" xfId="17654" xr:uid="{00000000-0005-0000-0000-0000F7440000}"/>
    <cellStyle name="Normal 2 5 2 2 2 2" xfId="17655" xr:uid="{00000000-0005-0000-0000-0000F8440000}"/>
    <cellStyle name="Normal 2 5 2 2 2 2 2" xfId="17656" xr:uid="{00000000-0005-0000-0000-0000F9440000}"/>
    <cellStyle name="Normal 2 5 2 2 2 2 2 2" xfId="17657" xr:uid="{00000000-0005-0000-0000-0000FA440000}"/>
    <cellStyle name="Normal 2 5 2 2 2 2 3" xfId="17658" xr:uid="{00000000-0005-0000-0000-0000FB440000}"/>
    <cellStyle name="Normal 2 5 2 2 2 3" xfId="17659" xr:uid="{00000000-0005-0000-0000-0000FC440000}"/>
    <cellStyle name="Normal 2 5 2 2 2 3 2" xfId="17660" xr:uid="{00000000-0005-0000-0000-0000FD440000}"/>
    <cellStyle name="Normal 2 5 2 2 2 3 2 2" xfId="17661" xr:uid="{00000000-0005-0000-0000-0000FE440000}"/>
    <cellStyle name="Normal 2 5 2 2 2 3 3" xfId="17662" xr:uid="{00000000-0005-0000-0000-0000FF440000}"/>
    <cellStyle name="Normal 2 5 2 2 2 4" xfId="17663" xr:uid="{00000000-0005-0000-0000-000000450000}"/>
    <cellStyle name="Normal 2 5 2 2 2 4 2" xfId="17664" xr:uid="{00000000-0005-0000-0000-000001450000}"/>
    <cellStyle name="Normal 2 5 2 2 2 4 2 2" xfId="17665" xr:uid="{00000000-0005-0000-0000-000002450000}"/>
    <cellStyle name="Normal 2 5 2 2 2 4 3" xfId="17666" xr:uid="{00000000-0005-0000-0000-000003450000}"/>
    <cellStyle name="Normal 2 5 2 2 2 5" xfId="17667" xr:uid="{00000000-0005-0000-0000-000004450000}"/>
    <cellStyle name="Normal 2 5 2 2 2 5 2" xfId="17668" xr:uid="{00000000-0005-0000-0000-000005450000}"/>
    <cellStyle name="Normal 2 5 2 2 2 6" xfId="17669" xr:uid="{00000000-0005-0000-0000-000006450000}"/>
    <cellStyle name="Normal 2 5 2 2 2 6 2" xfId="17670" xr:uid="{00000000-0005-0000-0000-000007450000}"/>
    <cellStyle name="Normal 2 5 2 2 2 7" xfId="17671" xr:uid="{00000000-0005-0000-0000-000008450000}"/>
    <cellStyle name="Normal 2 5 2 2 3" xfId="17672" xr:uid="{00000000-0005-0000-0000-000009450000}"/>
    <cellStyle name="Normal 2 5 2 2 3 2" xfId="17673" xr:uid="{00000000-0005-0000-0000-00000A450000}"/>
    <cellStyle name="Normal 2 5 2 2 3 2 2" xfId="17674" xr:uid="{00000000-0005-0000-0000-00000B450000}"/>
    <cellStyle name="Normal 2 5 2 2 3 2 2 2" xfId="17675" xr:uid="{00000000-0005-0000-0000-00000C450000}"/>
    <cellStyle name="Normal 2 5 2 2 3 2 3" xfId="17676" xr:uid="{00000000-0005-0000-0000-00000D450000}"/>
    <cellStyle name="Normal 2 5 2 2 3 3" xfId="17677" xr:uid="{00000000-0005-0000-0000-00000E450000}"/>
    <cellStyle name="Normal 2 5 2 2 3 3 2" xfId="17678" xr:uid="{00000000-0005-0000-0000-00000F450000}"/>
    <cellStyle name="Normal 2 5 2 2 3 3 2 2" xfId="17679" xr:uid="{00000000-0005-0000-0000-000010450000}"/>
    <cellStyle name="Normal 2 5 2 2 3 3 3" xfId="17680" xr:uid="{00000000-0005-0000-0000-000011450000}"/>
    <cellStyle name="Normal 2 5 2 2 3 4" xfId="17681" xr:uid="{00000000-0005-0000-0000-000012450000}"/>
    <cellStyle name="Normal 2 5 2 2 3 4 2" xfId="17682" xr:uid="{00000000-0005-0000-0000-000013450000}"/>
    <cellStyle name="Normal 2 5 2 2 3 4 2 2" xfId="17683" xr:uid="{00000000-0005-0000-0000-000014450000}"/>
    <cellStyle name="Normal 2 5 2 2 3 4 3" xfId="17684" xr:uid="{00000000-0005-0000-0000-000015450000}"/>
    <cellStyle name="Normal 2 5 2 2 3 5" xfId="17685" xr:uid="{00000000-0005-0000-0000-000016450000}"/>
    <cellStyle name="Normal 2 5 2 2 3 5 2" xfId="17686" xr:uid="{00000000-0005-0000-0000-000017450000}"/>
    <cellStyle name="Normal 2 5 2 2 3 6" xfId="17687" xr:uid="{00000000-0005-0000-0000-000018450000}"/>
    <cellStyle name="Normal 2 5 2 2 3 6 2" xfId="17688" xr:uid="{00000000-0005-0000-0000-000019450000}"/>
    <cellStyle name="Normal 2 5 2 2 3 7" xfId="17689" xr:uid="{00000000-0005-0000-0000-00001A450000}"/>
    <cellStyle name="Normal 2 5 2 2 4" xfId="17690" xr:uid="{00000000-0005-0000-0000-00001B450000}"/>
    <cellStyle name="Normal 2 5 2 2 4 2" xfId="17691" xr:uid="{00000000-0005-0000-0000-00001C450000}"/>
    <cellStyle name="Normal 2 5 2 2 4 2 2" xfId="17692" xr:uid="{00000000-0005-0000-0000-00001D450000}"/>
    <cellStyle name="Normal 2 5 2 2 4 3" xfId="17693" xr:uid="{00000000-0005-0000-0000-00001E450000}"/>
    <cellStyle name="Normal 2 5 2 2 5" xfId="17694" xr:uid="{00000000-0005-0000-0000-00001F450000}"/>
    <cellStyle name="Normal 2 5 2 2 5 2" xfId="17695" xr:uid="{00000000-0005-0000-0000-000020450000}"/>
    <cellStyle name="Normal 2 5 2 2 5 2 2" xfId="17696" xr:uid="{00000000-0005-0000-0000-000021450000}"/>
    <cellStyle name="Normal 2 5 2 2 5 3" xfId="17697" xr:uid="{00000000-0005-0000-0000-000022450000}"/>
    <cellStyle name="Normal 2 5 2 2 6" xfId="17698" xr:uid="{00000000-0005-0000-0000-000023450000}"/>
    <cellStyle name="Normal 2 5 2 2 6 2" xfId="17699" xr:uid="{00000000-0005-0000-0000-000024450000}"/>
    <cellStyle name="Normal 2 5 2 2 6 2 2" xfId="17700" xr:uid="{00000000-0005-0000-0000-000025450000}"/>
    <cellStyle name="Normal 2 5 2 2 6 3" xfId="17701" xr:uid="{00000000-0005-0000-0000-000026450000}"/>
    <cellStyle name="Normal 2 5 2 2 7" xfId="17702" xr:uid="{00000000-0005-0000-0000-000027450000}"/>
    <cellStyle name="Normal 2 5 2 2 7 2" xfId="17703" xr:uid="{00000000-0005-0000-0000-000028450000}"/>
    <cellStyle name="Normal 2 5 2 2 8" xfId="17704" xr:uid="{00000000-0005-0000-0000-000029450000}"/>
    <cellStyle name="Normal 2 5 2 2 8 2" xfId="17705" xr:uid="{00000000-0005-0000-0000-00002A450000}"/>
    <cellStyle name="Normal 2 5 2 2 9" xfId="17706" xr:uid="{00000000-0005-0000-0000-00002B450000}"/>
    <cellStyle name="Normal 2 5 2 3" xfId="17707" xr:uid="{00000000-0005-0000-0000-00002C450000}"/>
    <cellStyle name="Normal 2 5 2 3 2" xfId="17708" xr:uid="{00000000-0005-0000-0000-00002D450000}"/>
    <cellStyle name="Normal 2 5 2 3 2 2" xfId="17709" xr:uid="{00000000-0005-0000-0000-00002E450000}"/>
    <cellStyle name="Normal 2 5 2 3 2 2 2" xfId="17710" xr:uid="{00000000-0005-0000-0000-00002F450000}"/>
    <cellStyle name="Normal 2 5 2 3 2 2 2 2" xfId="17711" xr:uid="{00000000-0005-0000-0000-000030450000}"/>
    <cellStyle name="Normal 2 5 2 3 2 2 3" xfId="17712" xr:uid="{00000000-0005-0000-0000-000031450000}"/>
    <cellStyle name="Normal 2 5 2 3 2 3" xfId="17713" xr:uid="{00000000-0005-0000-0000-000032450000}"/>
    <cellStyle name="Normal 2 5 2 3 2 3 2" xfId="17714" xr:uid="{00000000-0005-0000-0000-000033450000}"/>
    <cellStyle name="Normal 2 5 2 3 2 3 2 2" xfId="17715" xr:uid="{00000000-0005-0000-0000-000034450000}"/>
    <cellStyle name="Normal 2 5 2 3 2 3 3" xfId="17716" xr:uid="{00000000-0005-0000-0000-000035450000}"/>
    <cellStyle name="Normal 2 5 2 3 2 4" xfId="17717" xr:uid="{00000000-0005-0000-0000-000036450000}"/>
    <cellStyle name="Normal 2 5 2 3 2 4 2" xfId="17718" xr:uid="{00000000-0005-0000-0000-000037450000}"/>
    <cellStyle name="Normal 2 5 2 3 2 4 2 2" xfId="17719" xr:uid="{00000000-0005-0000-0000-000038450000}"/>
    <cellStyle name="Normal 2 5 2 3 2 4 3" xfId="17720" xr:uid="{00000000-0005-0000-0000-000039450000}"/>
    <cellStyle name="Normal 2 5 2 3 2 5" xfId="17721" xr:uid="{00000000-0005-0000-0000-00003A450000}"/>
    <cellStyle name="Normal 2 5 2 3 2 5 2" xfId="17722" xr:uid="{00000000-0005-0000-0000-00003B450000}"/>
    <cellStyle name="Normal 2 5 2 3 2 6" xfId="17723" xr:uid="{00000000-0005-0000-0000-00003C450000}"/>
    <cellStyle name="Normal 2 5 2 3 2 6 2" xfId="17724" xr:uid="{00000000-0005-0000-0000-00003D450000}"/>
    <cellStyle name="Normal 2 5 2 3 2 7" xfId="17725" xr:uid="{00000000-0005-0000-0000-00003E450000}"/>
    <cellStyle name="Normal 2 5 2 3 3" xfId="17726" xr:uid="{00000000-0005-0000-0000-00003F450000}"/>
    <cellStyle name="Normal 2 5 2 3 3 2" xfId="17727" xr:uid="{00000000-0005-0000-0000-000040450000}"/>
    <cellStyle name="Normal 2 5 2 3 3 2 2" xfId="17728" xr:uid="{00000000-0005-0000-0000-000041450000}"/>
    <cellStyle name="Normal 2 5 2 3 3 3" xfId="17729" xr:uid="{00000000-0005-0000-0000-000042450000}"/>
    <cellStyle name="Normal 2 5 2 3 4" xfId="17730" xr:uid="{00000000-0005-0000-0000-000043450000}"/>
    <cellStyle name="Normal 2 5 2 3 4 2" xfId="17731" xr:uid="{00000000-0005-0000-0000-000044450000}"/>
    <cellStyle name="Normal 2 5 2 3 4 2 2" xfId="17732" xr:uid="{00000000-0005-0000-0000-000045450000}"/>
    <cellStyle name="Normal 2 5 2 3 4 3" xfId="17733" xr:uid="{00000000-0005-0000-0000-000046450000}"/>
    <cellStyle name="Normal 2 5 2 3 5" xfId="17734" xr:uid="{00000000-0005-0000-0000-000047450000}"/>
    <cellStyle name="Normal 2 5 2 3 5 2" xfId="17735" xr:uid="{00000000-0005-0000-0000-000048450000}"/>
    <cellStyle name="Normal 2 5 2 3 5 2 2" xfId="17736" xr:uid="{00000000-0005-0000-0000-000049450000}"/>
    <cellStyle name="Normal 2 5 2 3 5 3" xfId="17737" xr:uid="{00000000-0005-0000-0000-00004A450000}"/>
    <cellStyle name="Normal 2 5 2 3 6" xfId="17738" xr:uid="{00000000-0005-0000-0000-00004B450000}"/>
    <cellStyle name="Normal 2 5 2 3 6 2" xfId="17739" xr:uid="{00000000-0005-0000-0000-00004C450000}"/>
    <cellStyle name="Normal 2 5 2 3 7" xfId="17740" xr:uid="{00000000-0005-0000-0000-00004D450000}"/>
    <cellStyle name="Normal 2 5 2 3 7 2" xfId="17741" xr:uid="{00000000-0005-0000-0000-00004E450000}"/>
    <cellStyle name="Normal 2 5 2 3 8" xfId="17742" xr:uid="{00000000-0005-0000-0000-00004F450000}"/>
    <cellStyle name="Normal 2 5 2 4" xfId="17743" xr:uid="{00000000-0005-0000-0000-000050450000}"/>
    <cellStyle name="Normal 2 5 2 4 2" xfId="17744" xr:uid="{00000000-0005-0000-0000-000051450000}"/>
    <cellStyle name="Normal 2 5 2 4 2 2" xfId="17745" xr:uid="{00000000-0005-0000-0000-000052450000}"/>
    <cellStyle name="Normal 2 5 2 4 2 2 2" xfId="17746" xr:uid="{00000000-0005-0000-0000-000053450000}"/>
    <cellStyle name="Normal 2 5 2 4 2 3" xfId="17747" xr:uid="{00000000-0005-0000-0000-000054450000}"/>
    <cellStyle name="Normal 2 5 2 4 3" xfId="17748" xr:uid="{00000000-0005-0000-0000-000055450000}"/>
    <cellStyle name="Normal 2 5 2 4 3 2" xfId="17749" xr:uid="{00000000-0005-0000-0000-000056450000}"/>
    <cellStyle name="Normal 2 5 2 4 3 2 2" xfId="17750" xr:uid="{00000000-0005-0000-0000-000057450000}"/>
    <cellStyle name="Normal 2 5 2 4 3 3" xfId="17751" xr:uid="{00000000-0005-0000-0000-000058450000}"/>
    <cellStyle name="Normal 2 5 2 4 4" xfId="17752" xr:uid="{00000000-0005-0000-0000-000059450000}"/>
    <cellStyle name="Normal 2 5 2 4 4 2" xfId="17753" xr:uid="{00000000-0005-0000-0000-00005A450000}"/>
    <cellStyle name="Normal 2 5 2 4 4 2 2" xfId="17754" xr:uid="{00000000-0005-0000-0000-00005B450000}"/>
    <cellStyle name="Normal 2 5 2 4 4 3" xfId="17755" xr:uid="{00000000-0005-0000-0000-00005C450000}"/>
    <cellStyle name="Normal 2 5 2 4 5" xfId="17756" xr:uid="{00000000-0005-0000-0000-00005D450000}"/>
    <cellStyle name="Normal 2 5 2 4 5 2" xfId="17757" xr:uid="{00000000-0005-0000-0000-00005E450000}"/>
    <cellStyle name="Normal 2 5 2 4 6" xfId="17758" xr:uid="{00000000-0005-0000-0000-00005F450000}"/>
    <cellStyle name="Normal 2 5 2 4 6 2" xfId="17759" xr:uid="{00000000-0005-0000-0000-000060450000}"/>
    <cellStyle name="Normal 2 5 2 4 7" xfId="17760" xr:uid="{00000000-0005-0000-0000-000061450000}"/>
    <cellStyle name="Normal 2 5 2 5" xfId="17761" xr:uid="{00000000-0005-0000-0000-000062450000}"/>
    <cellStyle name="Normal 2 5 2 5 2" xfId="17762" xr:uid="{00000000-0005-0000-0000-000063450000}"/>
    <cellStyle name="Normal 2 5 2 5 2 2" xfId="17763" xr:uid="{00000000-0005-0000-0000-000064450000}"/>
    <cellStyle name="Normal 2 5 2 5 2 2 2" xfId="17764" xr:uid="{00000000-0005-0000-0000-000065450000}"/>
    <cellStyle name="Normal 2 5 2 5 2 3" xfId="17765" xr:uid="{00000000-0005-0000-0000-000066450000}"/>
    <cellStyle name="Normal 2 5 2 5 3" xfId="17766" xr:uid="{00000000-0005-0000-0000-000067450000}"/>
    <cellStyle name="Normal 2 5 2 5 3 2" xfId="17767" xr:uid="{00000000-0005-0000-0000-000068450000}"/>
    <cellStyle name="Normal 2 5 2 5 3 2 2" xfId="17768" xr:uid="{00000000-0005-0000-0000-000069450000}"/>
    <cellStyle name="Normal 2 5 2 5 3 3" xfId="17769" xr:uid="{00000000-0005-0000-0000-00006A450000}"/>
    <cellStyle name="Normal 2 5 2 5 4" xfId="17770" xr:uid="{00000000-0005-0000-0000-00006B450000}"/>
    <cellStyle name="Normal 2 5 2 5 4 2" xfId="17771" xr:uid="{00000000-0005-0000-0000-00006C450000}"/>
    <cellStyle name="Normal 2 5 2 5 4 2 2" xfId="17772" xr:uid="{00000000-0005-0000-0000-00006D450000}"/>
    <cellStyle name="Normal 2 5 2 5 4 3" xfId="17773" xr:uid="{00000000-0005-0000-0000-00006E450000}"/>
    <cellStyle name="Normal 2 5 2 5 5" xfId="17774" xr:uid="{00000000-0005-0000-0000-00006F450000}"/>
    <cellStyle name="Normal 2 5 2 5 5 2" xfId="17775" xr:uid="{00000000-0005-0000-0000-000070450000}"/>
    <cellStyle name="Normal 2 5 2 5 6" xfId="17776" xr:uid="{00000000-0005-0000-0000-000071450000}"/>
    <cellStyle name="Normal 2 5 2 5 6 2" xfId="17777" xr:uid="{00000000-0005-0000-0000-000072450000}"/>
    <cellStyle name="Normal 2 5 2 5 7" xfId="17778" xr:uid="{00000000-0005-0000-0000-000073450000}"/>
    <cellStyle name="Normal 2 5 2 6" xfId="17779" xr:uid="{00000000-0005-0000-0000-000074450000}"/>
    <cellStyle name="Normal 2 5 2 6 2" xfId="17780" xr:uid="{00000000-0005-0000-0000-000075450000}"/>
    <cellStyle name="Normal 2 5 2 6 2 2" xfId="17781" xr:uid="{00000000-0005-0000-0000-000076450000}"/>
    <cellStyle name="Normal 2 5 2 6 3" xfId="17782" xr:uid="{00000000-0005-0000-0000-000077450000}"/>
    <cellStyle name="Normal 2 5 2 7" xfId="17783" xr:uid="{00000000-0005-0000-0000-000078450000}"/>
    <cellStyle name="Normal 2 5 2 7 2" xfId="17784" xr:uid="{00000000-0005-0000-0000-000079450000}"/>
    <cellStyle name="Normal 2 5 2 7 2 2" xfId="17785" xr:uid="{00000000-0005-0000-0000-00007A450000}"/>
    <cellStyle name="Normal 2 5 2 7 3" xfId="17786" xr:uid="{00000000-0005-0000-0000-00007B450000}"/>
    <cellStyle name="Normal 2 5 2 8" xfId="17787" xr:uid="{00000000-0005-0000-0000-00007C450000}"/>
    <cellStyle name="Normal 2 5 2 8 2" xfId="17788" xr:uid="{00000000-0005-0000-0000-00007D450000}"/>
    <cellStyle name="Normal 2 5 2 8 2 2" xfId="17789" xr:uid="{00000000-0005-0000-0000-00007E450000}"/>
    <cellStyle name="Normal 2 5 2 8 3" xfId="17790" xr:uid="{00000000-0005-0000-0000-00007F450000}"/>
    <cellStyle name="Normal 2 5 2 9" xfId="17791" xr:uid="{00000000-0005-0000-0000-000080450000}"/>
    <cellStyle name="Normal 2 5 2 9 2" xfId="17792" xr:uid="{00000000-0005-0000-0000-000081450000}"/>
    <cellStyle name="Normal 2 5 3" xfId="17793" xr:uid="{00000000-0005-0000-0000-000082450000}"/>
    <cellStyle name="Normal 2 5 3 10" xfId="17794" xr:uid="{00000000-0005-0000-0000-000083450000}"/>
    <cellStyle name="Normal 2 5 3 10 2" xfId="17795" xr:uid="{00000000-0005-0000-0000-000084450000}"/>
    <cellStyle name="Normal 2 5 3 11" xfId="17796" xr:uid="{00000000-0005-0000-0000-000085450000}"/>
    <cellStyle name="Normal 2 5 3 2" xfId="17797" xr:uid="{00000000-0005-0000-0000-000086450000}"/>
    <cellStyle name="Normal 2 5 3 2 2" xfId="17798" xr:uid="{00000000-0005-0000-0000-000087450000}"/>
    <cellStyle name="Normal 2 5 3 2 2 2" xfId="17799" xr:uid="{00000000-0005-0000-0000-000088450000}"/>
    <cellStyle name="Normal 2 5 3 2 2 2 2" xfId="17800" xr:uid="{00000000-0005-0000-0000-000089450000}"/>
    <cellStyle name="Normal 2 5 3 2 2 2 2 2" xfId="17801" xr:uid="{00000000-0005-0000-0000-00008A450000}"/>
    <cellStyle name="Normal 2 5 3 2 2 2 3" xfId="17802" xr:uid="{00000000-0005-0000-0000-00008B450000}"/>
    <cellStyle name="Normal 2 5 3 2 2 3" xfId="17803" xr:uid="{00000000-0005-0000-0000-00008C450000}"/>
    <cellStyle name="Normal 2 5 3 2 2 3 2" xfId="17804" xr:uid="{00000000-0005-0000-0000-00008D450000}"/>
    <cellStyle name="Normal 2 5 3 2 2 3 2 2" xfId="17805" xr:uid="{00000000-0005-0000-0000-00008E450000}"/>
    <cellStyle name="Normal 2 5 3 2 2 3 3" xfId="17806" xr:uid="{00000000-0005-0000-0000-00008F450000}"/>
    <cellStyle name="Normal 2 5 3 2 2 4" xfId="17807" xr:uid="{00000000-0005-0000-0000-000090450000}"/>
    <cellStyle name="Normal 2 5 3 2 2 4 2" xfId="17808" xr:uid="{00000000-0005-0000-0000-000091450000}"/>
    <cellStyle name="Normal 2 5 3 2 2 4 2 2" xfId="17809" xr:uid="{00000000-0005-0000-0000-000092450000}"/>
    <cellStyle name="Normal 2 5 3 2 2 4 3" xfId="17810" xr:uid="{00000000-0005-0000-0000-000093450000}"/>
    <cellStyle name="Normal 2 5 3 2 2 5" xfId="17811" xr:uid="{00000000-0005-0000-0000-000094450000}"/>
    <cellStyle name="Normal 2 5 3 2 2 5 2" xfId="17812" xr:uid="{00000000-0005-0000-0000-000095450000}"/>
    <cellStyle name="Normal 2 5 3 2 2 6" xfId="17813" xr:uid="{00000000-0005-0000-0000-000096450000}"/>
    <cellStyle name="Normal 2 5 3 2 2 6 2" xfId="17814" xr:uid="{00000000-0005-0000-0000-000097450000}"/>
    <cellStyle name="Normal 2 5 3 2 2 7" xfId="17815" xr:uid="{00000000-0005-0000-0000-000098450000}"/>
    <cellStyle name="Normal 2 5 3 2 3" xfId="17816" xr:uid="{00000000-0005-0000-0000-000099450000}"/>
    <cellStyle name="Normal 2 5 3 2 3 2" xfId="17817" xr:uid="{00000000-0005-0000-0000-00009A450000}"/>
    <cellStyle name="Normal 2 5 3 2 3 2 2" xfId="17818" xr:uid="{00000000-0005-0000-0000-00009B450000}"/>
    <cellStyle name="Normal 2 5 3 2 3 2 2 2" xfId="17819" xr:uid="{00000000-0005-0000-0000-00009C450000}"/>
    <cellStyle name="Normal 2 5 3 2 3 2 3" xfId="17820" xr:uid="{00000000-0005-0000-0000-00009D450000}"/>
    <cellStyle name="Normal 2 5 3 2 3 3" xfId="17821" xr:uid="{00000000-0005-0000-0000-00009E450000}"/>
    <cellStyle name="Normal 2 5 3 2 3 3 2" xfId="17822" xr:uid="{00000000-0005-0000-0000-00009F450000}"/>
    <cellStyle name="Normal 2 5 3 2 3 3 2 2" xfId="17823" xr:uid="{00000000-0005-0000-0000-0000A0450000}"/>
    <cellStyle name="Normal 2 5 3 2 3 3 3" xfId="17824" xr:uid="{00000000-0005-0000-0000-0000A1450000}"/>
    <cellStyle name="Normal 2 5 3 2 3 4" xfId="17825" xr:uid="{00000000-0005-0000-0000-0000A2450000}"/>
    <cellStyle name="Normal 2 5 3 2 3 4 2" xfId="17826" xr:uid="{00000000-0005-0000-0000-0000A3450000}"/>
    <cellStyle name="Normal 2 5 3 2 3 4 2 2" xfId="17827" xr:uid="{00000000-0005-0000-0000-0000A4450000}"/>
    <cellStyle name="Normal 2 5 3 2 3 4 3" xfId="17828" xr:uid="{00000000-0005-0000-0000-0000A5450000}"/>
    <cellStyle name="Normal 2 5 3 2 3 5" xfId="17829" xr:uid="{00000000-0005-0000-0000-0000A6450000}"/>
    <cellStyle name="Normal 2 5 3 2 3 5 2" xfId="17830" xr:uid="{00000000-0005-0000-0000-0000A7450000}"/>
    <cellStyle name="Normal 2 5 3 2 3 6" xfId="17831" xr:uid="{00000000-0005-0000-0000-0000A8450000}"/>
    <cellStyle name="Normal 2 5 3 2 3 6 2" xfId="17832" xr:uid="{00000000-0005-0000-0000-0000A9450000}"/>
    <cellStyle name="Normal 2 5 3 2 3 7" xfId="17833" xr:uid="{00000000-0005-0000-0000-0000AA450000}"/>
    <cellStyle name="Normal 2 5 3 2 4" xfId="17834" xr:uid="{00000000-0005-0000-0000-0000AB450000}"/>
    <cellStyle name="Normal 2 5 3 2 4 2" xfId="17835" xr:uid="{00000000-0005-0000-0000-0000AC450000}"/>
    <cellStyle name="Normal 2 5 3 2 4 2 2" xfId="17836" xr:uid="{00000000-0005-0000-0000-0000AD450000}"/>
    <cellStyle name="Normal 2 5 3 2 4 3" xfId="17837" xr:uid="{00000000-0005-0000-0000-0000AE450000}"/>
    <cellStyle name="Normal 2 5 3 2 5" xfId="17838" xr:uid="{00000000-0005-0000-0000-0000AF450000}"/>
    <cellStyle name="Normal 2 5 3 2 5 2" xfId="17839" xr:uid="{00000000-0005-0000-0000-0000B0450000}"/>
    <cellStyle name="Normal 2 5 3 2 5 2 2" xfId="17840" xr:uid="{00000000-0005-0000-0000-0000B1450000}"/>
    <cellStyle name="Normal 2 5 3 2 5 3" xfId="17841" xr:uid="{00000000-0005-0000-0000-0000B2450000}"/>
    <cellStyle name="Normal 2 5 3 2 6" xfId="17842" xr:uid="{00000000-0005-0000-0000-0000B3450000}"/>
    <cellStyle name="Normal 2 5 3 2 6 2" xfId="17843" xr:uid="{00000000-0005-0000-0000-0000B4450000}"/>
    <cellStyle name="Normal 2 5 3 2 6 2 2" xfId="17844" xr:uid="{00000000-0005-0000-0000-0000B5450000}"/>
    <cellStyle name="Normal 2 5 3 2 6 3" xfId="17845" xr:uid="{00000000-0005-0000-0000-0000B6450000}"/>
    <cellStyle name="Normal 2 5 3 2 7" xfId="17846" xr:uid="{00000000-0005-0000-0000-0000B7450000}"/>
    <cellStyle name="Normal 2 5 3 2 7 2" xfId="17847" xr:uid="{00000000-0005-0000-0000-0000B8450000}"/>
    <cellStyle name="Normal 2 5 3 2 8" xfId="17848" xr:uid="{00000000-0005-0000-0000-0000B9450000}"/>
    <cellStyle name="Normal 2 5 3 2 8 2" xfId="17849" xr:uid="{00000000-0005-0000-0000-0000BA450000}"/>
    <cellStyle name="Normal 2 5 3 2 9" xfId="17850" xr:uid="{00000000-0005-0000-0000-0000BB450000}"/>
    <cellStyle name="Normal 2 5 3 3" xfId="17851" xr:uid="{00000000-0005-0000-0000-0000BC450000}"/>
    <cellStyle name="Normal 2 5 3 3 2" xfId="17852" xr:uid="{00000000-0005-0000-0000-0000BD450000}"/>
    <cellStyle name="Normal 2 5 3 3 2 2" xfId="17853" xr:uid="{00000000-0005-0000-0000-0000BE450000}"/>
    <cellStyle name="Normal 2 5 3 3 2 2 2" xfId="17854" xr:uid="{00000000-0005-0000-0000-0000BF450000}"/>
    <cellStyle name="Normal 2 5 3 3 2 2 2 2" xfId="17855" xr:uid="{00000000-0005-0000-0000-0000C0450000}"/>
    <cellStyle name="Normal 2 5 3 3 2 2 3" xfId="17856" xr:uid="{00000000-0005-0000-0000-0000C1450000}"/>
    <cellStyle name="Normal 2 5 3 3 2 3" xfId="17857" xr:uid="{00000000-0005-0000-0000-0000C2450000}"/>
    <cellStyle name="Normal 2 5 3 3 2 3 2" xfId="17858" xr:uid="{00000000-0005-0000-0000-0000C3450000}"/>
    <cellStyle name="Normal 2 5 3 3 2 3 2 2" xfId="17859" xr:uid="{00000000-0005-0000-0000-0000C4450000}"/>
    <cellStyle name="Normal 2 5 3 3 2 3 3" xfId="17860" xr:uid="{00000000-0005-0000-0000-0000C5450000}"/>
    <cellStyle name="Normal 2 5 3 3 2 4" xfId="17861" xr:uid="{00000000-0005-0000-0000-0000C6450000}"/>
    <cellStyle name="Normal 2 5 3 3 2 4 2" xfId="17862" xr:uid="{00000000-0005-0000-0000-0000C7450000}"/>
    <cellStyle name="Normal 2 5 3 3 2 4 2 2" xfId="17863" xr:uid="{00000000-0005-0000-0000-0000C8450000}"/>
    <cellStyle name="Normal 2 5 3 3 2 4 3" xfId="17864" xr:uid="{00000000-0005-0000-0000-0000C9450000}"/>
    <cellStyle name="Normal 2 5 3 3 2 5" xfId="17865" xr:uid="{00000000-0005-0000-0000-0000CA450000}"/>
    <cellStyle name="Normal 2 5 3 3 2 5 2" xfId="17866" xr:uid="{00000000-0005-0000-0000-0000CB450000}"/>
    <cellStyle name="Normal 2 5 3 3 2 6" xfId="17867" xr:uid="{00000000-0005-0000-0000-0000CC450000}"/>
    <cellStyle name="Normal 2 5 3 3 2 6 2" xfId="17868" xr:uid="{00000000-0005-0000-0000-0000CD450000}"/>
    <cellStyle name="Normal 2 5 3 3 2 7" xfId="17869" xr:uid="{00000000-0005-0000-0000-0000CE450000}"/>
    <cellStyle name="Normal 2 5 3 3 3" xfId="17870" xr:uid="{00000000-0005-0000-0000-0000CF450000}"/>
    <cellStyle name="Normal 2 5 3 3 3 2" xfId="17871" xr:uid="{00000000-0005-0000-0000-0000D0450000}"/>
    <cellStyle name="Normal 2 5 3 3 3 2 2" xfId="17872" xr:uid="{00000000-0005-0000-0000-0000D1450000}"/>
    <cellStyle name="Normal 2 5 3 3 3 3" xfId="17873" xr:uid="{00000000-0005-0000-0000-0000D2450000}"/>
    <cellStyle name="Normal 2 5 3 3 4" xfId="17874" xr:uid="{00000000-0005-0000-0000-0000D3450000}"/>
    <cellStyle name="Normal 2 5 3 3 4 2" xfId="17875" xr:uid="{00000000-0005-0000-0000-0000D4450000}"/>
    <cellStyle name="Normal 2 5 3 3 4 2 2" xfId="17876" xr:uid="{00000000-0005-0000-0000-0000D5450000}"/>
    <cellStyle name="Normal 2 5 3 3 4 3" xfId="17877" xr:uid="{00000000-0005-0000-0000-0000D6450000}"/>
    <cellStyle name="Normal 2 5 3 3 5" xfId="17878" xr:uid="{00000000-0005-0000-0000-0000D7450000}"/>
    <cellStyle name="Normal 2 5 3 3 5 2" xfId="17879" xr:uid="{00000000-0005-0000-0000-0000D8450000}"/>
    <cellStyle name="Normal 2 5 3 3 5 2 2" xfId="17880" xr:uid="{00000000-0005-0000-0000-0000D9450000}"/>
    <cellStyle name="Normal 2 5 3 3 5 3" xfId="17881" xr:uid="{00000000-0005-0000-0000-0000DA450000}"/>
    <cellStyle name="Normal 2 5 3 3 6" xfId="17882" xr:uid="{00000000-0005-0000-0000-0000DB450000}"/>
    <cellStyle name="Normal 2 5 3 3 6 2" xfId="17883" xr:uid="{00000000-0005-0000-0000-0000DC450000}"/>
    <cellStyle name="Normal 2 5 3 3 7" xfId="17884" xr:uid="{00000000-0005-0000-0000-0000DD450000}"/>
    <cellStyle name="Normal 2 5 3 3 7 2" xfId="17885" xr:uid="{00000000-0005-0000-0000-0000DE450000}"/>
    <cellStyle name="Normal 2 5 3 3 8" xfId="17886" xr:uid="{00000000-0005-0000-0000-0000DF450000}"/>
    <cellStyle name="Normal 2 5 3 4" xfId="17887" xr:uid="{00000000-0005-0000-0000-0000E0450000}"/>
    <cellStyle name="Normal 2 5 3 4 2" xfId="17888" xr:uid="{00000000-0005-0000-0000-0000E1450000}"/>
    <cellStyle name="Normal 2 5 3 4 2 2" xfId="17889" xr:uid="{00000000-0005-0000-0000-0000E2450000}"/>
    <cellStyle name="Normal 2 5 3 4 2 2 2" xfId="17890" xr:uid="{00000000-0005-0000-0000-0000E3450000}"/>
    <cellStyle name="Normal 2 5 3 4 2 3" xfId="17891" xr:uid="{00000000-0005-0000-0000-0000E4450000}"/>
    <cellStyle name="Normal 2 5 3 4 3" xfId="17892" xr:uid="{00000000-0005-0000-0000-0000E5450000}"/>
    <cellStyle name="Normal 2 5 3 4 3 2" xfId="17893" xr:uid="{00000000-0005-0000-0000-0000E6450000}"/>
    <cellStyle name="Normal 2 5 3 4 3 2 2" xfId="17894" xr:uid="{00000000-0005-0000-0000-0000E7450000}"/>
    <cellStyle name="Normal 2 5 3 4 3 3" xfId="17895" xr:uid="{00000000-0005-0000-0000-0000E8450000}"/>
    <cellStyle name="Normal 2 5 3 4 4" xfId="17896" xr:uid="{00000000-0005-0000-0000-0000E9450000}"/>
    <cellStyle name="Normal 2 5 3 4 4 2" xfId="17897" xr:uid="{00000000-0005-0000-0000-0000EA450000}"/>
    <cellStyle name="Normal 2 5 3 4 4 2 2" xfId="17898" xr:uid="{00000000-0005-0000-0000-0000EB450000}"/>
    <cellStyle name="Normal 2 5 3 4 4 3" xfId="17899" xr:uid="{00000000-0005-0000-0000-0000EC450000}"/>
    <cellStyle name="Normal 2 5 3 4 5" xfId="17900" xr:uid="{00000000-0005-0000-0000-0000ED450000}"/>
    <cellStyle name="Normal 2 5 3 4 5 2" xfId="17901" xr:uid="{00000000-0005-0000-0000-0000EE450000}"/>
    <cellStyle name="Normal 2 5 3 4 6" xfId="17902" xr:uid="{00000000-0005-0000-0000-0000EF450000}"/>
    <cellStyle name="Normal 2 5 3 4 6 2" xfId="17903" xr:uid="{00000000-0005-0000-0000-0000F0450000}"/>
    <cellStyle name="Normal 2 5 3 4 7" xfId="17904" xr:uid="{00000000-0005-0000-0000-0000F1450000}"/>
    <cellStyle name="Normal 2 5 3 5" xfId="17905" xr:uid="{00000000-0005-0000-0000-0000F2450000}"/>
    <cellStyle name="Normal 2 5 3 5 2" xfId="17906" xr:uid="{00000000-0005-0000-0000-0000F3450000}"/>
    <cellStyle name="Normal 2 5 3 5 2 2" xfId="17907" xr:uid="{00000000-0005-0000-0000-0000F4450000}"/>
    <cellStyle name="Normal 2 5 3 5 2 2 2" xfId="17908" xr:uid="{00000000-0005-0000-0000-0000F5450000}"/>
    <cellStyle name="Normal 2 5 3 5 2 3" xfId="17909" xr:uid="{00000000-0005-0000-0000-0000F6450000}"/>
    <cellStyle name="Normal 2 5 3 5 3" xfId="17910" xr:uid="{00000000-0005-0000-0000-0000F7450000}"/>
    <cellStyle name="Normal 2 5 3 5 3 2" xfId="17911" xr:uid="{00000000-0005-0000-0000-0000F8450000}"/>
    <cellStyle name="Normal 2 5 3 5 3 2 2" xfId="17912" xr:uid="{00000000-0005-0000-0000-0000F9450000}"/>
    <cellStyle name="Normal 2 5 3 5 3 3" xfId="17913" xr:uid="{00000000-0005-0000-0000-0000FA450000}"/>
    <cellStyle name="Normal 2 5 3 5 4" xfId="17914" xr:uid="{00000000-0005-0000-0000-0000FB450000}"/>
    <cellStyle name="Normal 2 5 3 5 4 2" xfId="17915" xr:uid="{00000000-0005-0000-0000-0000FC450000}"/>
    <cellStyle name="Normal 2 5 3 5 4 2 2" xfId="17916" xr:uid="{00000000-0005-0000-0000-0000FD450000}"/>
    <cellStyle name="Normal 2 5 3 5 4 3" xfId="17917" xr:uid="{00000000-0005-0000-0000-0000FE450000}"/>
    <cellStyle name="Normal 2 5 3 5 5" xfId="17918" xr:uid="{00000000-0005-0000-0000-0000FF450000}"/>
    <cellStyle name="Normal 2 5 3 5 5 2" xfId="17919" xr:uid="{00000000-0005-0000-0000-000000460000}"/>
    <cellStyle name="Normal 2 5 3 5 6" xfId="17920" xr:uid="{00000000-0005-0000-0000-000001460000}"/>
    <cellStyle name="Normal 2 5 3 5 6 2" xfId="17921" xr:uid="{00000000-0005-0000-0000-000002460000}"/>
    <cellStyle name="Normal 2 5 3 5 7" xfId="17922" xr:uid="{00000000-0005-0000-0000-000003460000}"/>
    <cellStyle name="Normal 2 5 3 6" xfId="17923" xr:uid="{00000000-0005-0000-0000-000004460000}"/>
    <cellStyle name="Normal 2 5 3 6 2" xfId="17924" xr:uid="{00000000-0005-0000-0000-000005460000}"/>
    <cellStyle name="Normal 2 5 3 6 2 2" xfId="17925" xr:uid="{00000000-0005-0000-0000-000006460000}"/>
    <cellStyle name="Normal 2 5 3 6 3" xfId="17926" xr:uid="{00000000-0005-0000-0000-000007460000}"/>
    <cellStyle name="Normal 2 5 3 7" xfId="17927" xr:uid="{00000000-0005-0000-0000-000008460000}"/>
    <cellStyle name="Normal 2 5 3 7 2" xfId="17928" xr:uid="{00000000-0005-0000-0000-000009460000}"/>
    <cellStyle name="Normal 2 5 3 7 2 2" xfId="17929" xr:uid="{00000000-0005-0000-0000-00000A460000}"/>
    <cellStyle name="Normal 2 5 3 7 3" xfId="17930" xr:uid="{00000000-0005-0000-0000-00000B460000}"/>
    <cellStyle name="Normal 2 5 3 8" xfId="17931" xr:uid="{00000000-0005-0000-0000-00000C460000}"/>
    <cellStyle name="Normal 2 5 3 8 2" xfId="17932" xr:uid="{00000000-0005-0000-0000-00000D460000}"/>
    <cellStyle name="Normal 2 5 3 8 2 2" xfId="17933" xr:uid="{00000000-0005-0000-0000-00000E460000}"/>
    <cellStyle name="Normal 2 5 3 8 3" xfId="17934" xr:uid="{00000000-0005-0000-0000-00000F460000}"/>
    <cellStyle name="Normal 2 5 3 9" xfId="17935" xr:uid="{00000000-0005-0000-0000-000010460000}"/>
    <cellStyle name="Normal 2 5 3 9 2" xfId="17936" xr:uid="{00000000-0005-0000-0000-000011460000}"/>
    <cellStyle name="Normal 2 5 4" xfId="17937" xr:uid="{00000000-0005-0000-0000-000012460000}"/>
    <cellStyle name="Normal 2 5 4 2" xfId="17938" xr:uid="{00000000-0005-0000-0000-000013460000}"/>
    <cellStyle name="Normal 2 5 4 2 2" xfId="17939" xr:uid="{00000000-0005-0000-0000-000014460000}"/>
    <cellStyle name="Normal 2 5 4 2 2 2" xfId="17940" xr:uid="{00000000-0005-0000-0000-000015460000}"/>
    <cellStyle name="Normal 2 5 4 2 2 2 2" xfId="17941" xr:uid="{00000000-0005-0000-0000-000016460000}"/>
    <cellStyle name="Normal 2 5 4 2 2 3" xfId="17942" xr:uid="{00000000-0005-0000-0000-000017460000}"/>
    <cellStyle name="Normal 2 5 4 2 3" xfId="17943" xr:uid="{00000000-0005-0000-0000-000018460000}"/>
    <cellStyle name="Normal 2 5 4 2 3 2" xfId="17944" xr:uid="{00000000-0005-0000-0000-000019460000}"/>
    <cellStyle name="Normal 2 5 4 2 3 2 2" xfId="17945" xr:uid="{00000000-0005-0000-0000-00001A460000}"/>
    <cellStyle name="Normal 2 5 4 2 3 3" xfId="17946" xr:uid="{00000000-0005-0000-0000-00001B460000}"/>
    <cellStyle name="Normal 2 5 4 2 4" xfId="17947" xr:uid="{00000000-0005-0000-0000-00001C460000}"/>
    <cellStyle name="Normal 2 5 4 2 4 2" xfId="17948" xr:uid="{00000000-0005-0000-0000-00001D460000}"/>
    <cellStyle name="Normal 2 5 4 2 4 2 2" xfId="17949" xr:uid="{00000000-0005-0000-0000-00001E460000}"/>
    <cellStyle name="Normal 2 5 4 2 4 3" xfId="17950" xr:uid="{00000000-0005-0000-0000-00001F460000}"/>
    <cellStyle name="Normal 2 5 4 2 5" xfId="17951" xr:uid="{00000000-0005-0000-0000-000020460000}"/>
    <cellStyle name="Normal 2 5 4 2 5 2" xfId="17952" xr:uid="{00000000-0005-0000-0000-000021460000}"/>
    <cellStyle name="Normal 2 5 4 2 6" xfId="17953" xr:uid="{00000000-0005-0000-0000-000022460000}"/>
    <cellStyle name="Normal 2 5 4 2 6 2" xfId="17954" xr:uid="{00000000-0005-0000-0000-000023460000}"/>
    <cellStyle name="Normal 2 5 4 2 7" xfId="17955" xr:uid="{00000000-0005-0000-0000-000024460000}"/>
    <cellStyle name="Normal 2 5 4 3" xfId="17956" xr:uid="{00000000-0005-0000-0000-000025460000}"/>
    <cellStyle name="Normal 2 5 4 3 2" xfId="17957" xr:uid="{00000000-0005-0000-0000-000026460000}"/>
    <cellStyle name="Normal 2 5 4 3 2 2" xfId="17958" xr:uid="{00000000-0005-0000-0000-000027460000}"/>
    <cellStyle name="Normal 2 5 4 3 2 2 2" xfId="17959" xr:uid="{00000000-0005-0000-0000-000028460000}"/>
    <cellStyle name="Normal 2 5 4 3 2 3" xfId="17960" xr:uid="{00000000-0005-0000-0000-000029460000}"/>
    <cellStyle name="Normal 2 5 4 3 3" xfId="17961" xr:uid="{00000000-0005-0000-0000-00002A460000}"/>
    <cellStyle name="Normal 2 5 4 3 3 2" xfId="17962" xr:uid="{00000000-0005-0000-0000-00002B460000}"/>
    <cellStyle name="Normal 2 5 4 3 3 2 2" xfId="17963" xr:uid="{00000000-0005-0000-0000-00002C460000}"/>
    <cellStyle name="Normal 2 5 4 3 3 3" xfId="17964" xr:uid="{00000000-0005-0000-0000-00002D460000}"/>
    <cellStyle name="Normal 2 5 4 3 4" xfId="17965" xr:uid="{00000000-0005-0000-0000-00002E460000}"/>
    <cellStyle name="Normal 2 5 4 3 4 2" xfId="17966" xr:uid="{00000000-0005-0000-0000-00002F460000}"/>
    <cellStyle name="Normal 2 5 4 3 4 2 2" xfId="17967" xr:uid="{00000000-0005-0000-0000-000030460000}"/>
    <cellStyle name="Normal 2 5 4 3 4 3" xfId="17968" xr:uid="{00000000-0005-0000-0000-000031460000}"/>
    <cellStyle name="Normal 2 5 4 3 5" xfId="17969" xr:uid="{00000000-0005-0000-0000-000032460000}"/>
    <cellStyle name="Normal 2 5 4 3 5 2" xfId="17970" xr:uid="{00000000-0005-0000-0000-000033460000}"/>
    <cellStyle name="Normal 2 5 4 3 6" xfId="17971" xr:uid="{00000000-0005-0000-0000-000034460000}"/>
    <cellStyle name="Normal 2 5 4 3 6 2" xfId="17972" xr:uid="{00000000-0005-0000-0000-000035460000}"/>
    <cellStyle name="Normal 2 5 4 3 7" xfId="17973" xr:uid="{00000000-0005-0000-0000-000036460000}"/>
    <cellStyle name="Normal 2 5 4 4" xfId="17974" xr:uid="{00000000-0005-0000-0000-000037460000}"/>
    <cellStyle name="Normal 2 5 4 4 2" xfId="17975" xr:uid="{00000000-0005-0000-0000-000038460000}"/>
    <cellStyle name="Normal 2 5 4 4 2 2" xfId="17976" xr:uid="{00000000-0005-0000-0000-000039460000}"/>
    <cellStyle name="Normal 2 5 4 4 3" xfId="17977" xr:uid="{00000000-0005-0000-0000-00003A460000}"/>
    <cellStyle name="Normal 2 5 4 5" xfId="17978" xr:uid="{00000000-0005-0000-0000-00003B460000}"/>
    <cellStyle name="Normal 2 5 4 5 2" xfId="17979" xr:uid="{00000000-0005-0000-0000-00003C460000}"/>
    <cellStyle name="Normal 2 5 4 5 2 2" xfId="17980" xr:uid="{00000000-0005-0000-0000-00003D460000}"/>
    <cellStyle name="Normal 2 5 4 5 3" xfId="17981" xr:uid="{00000000-0005-0000-0000-00003E460000}"/>
    <cellStyle name="Normal 2 5 4 6" xfId="17982" xr:uid="{00000000-0005-0000-0000-00003F460000}"/>
    <cellStyle name="Normal 2 5 4 6 2" xfId="17983" xr:uid="{00000000-0005-0000-0000-000040460000}"/>
    <cellStyle name="Normal 2 5 4 6 2 2" xfId="17984" xr:uid="{00000000-0005-0000-0000-000041460000}"/>
    <cellStyle name="Normal 2 5 4 6 3" xfId="17985" xr:uid="{00000000-0005-0000-0000-000042460000}"/>
    <cellStyle name="Normal 2 5 4 7" xfId="17986" xr:uid="{00000000-0005-0000-0000-000043460000}"/>
    <cellStyle name="Normal 2 5 4 7 2" xfId="17987" xr:uid="{00000000-0005-0000-0000-000044460000}"/>
    <cellStyle name="Normal 2 5 4 8" xfId="17988" xr:uid="{00000000-0005-0000-0000-000045460000}"/>
    <cellStyle name="Normal 2 5 4 8 2" xfId="17989" xr:uid="{00000000-0005-0000-0000-000046460000}"/>
    <cellStyle name="Normal 2 5 4 9" xfId="17990" xr:uid="{00000000-0005-0000-0000-000047460000}"/>
    <cellStyle name="Normal 2 5 5" xfId="17991" xr:uid="{00000000-0005-0000-0000-000048460000}"/>
    <cellStyle name="Normal 2 5 5 2" xfId="17992" xr:uid="{00000000-0005-0000-0000-000049460000}"/>
    <cellStyle name="Normal 2 5 5 2 2" xfId="17993" xr:uid="{00000000-0005-0000-0000-00004A460000}"/>
    <cellStyle name="Normal 2 5 5 2 2 2" xfId="17994" xr:uid="{00000000-0005-0000-0000-00004B460000}"/>
    <cellStyle name="Normal 2 5 5 2 2 2 2" xfId="17995" xr:uid="{00000000-0005-0000-0000-00004C460000}"/>
    <cellStyle name="Normal 2 5 5 2 2 3" xfId="17996" xr:uid="{00000000-0005-0000-0000-00004D460000}"/>
    <cellStyle name="Normal 2 5 5 2 3" xfId="17997" xr:uid="{00000000-0005-0000-0000-00004E460000}"/>
    <cellStyle name="Normal 2 5 5 2 3 2" xfId="17998" xr:uid="{00000000-0005-0000-0000-00004F460000}"/>
    <cellStyle name="Normal 2 5 5 2 3 2 2" xfId="17999" xr:uid="{00000000-0005-0000-0000-000050460000}"/>
    <cellStyle name="Normal 2 5 5 2 3 3" xfId="18000" xr:uid="{00000000-0005-0000-0000-000051460000}"/>
    <cellStyle name="Normal 2 5 5 2 4" xfId="18001" xr:uid="{00000000-0005-0000-0000-000052460000}"/>
    <cellStyle name="Normal 2 5 5 2 4 2" xfId="18002" xr:uid="{00000000-0005-0000-0000-000053460000}"/>
    <cellStyle name="Normal 2 5 5 2 4 2 2" xfId="18003" xr:uid="{00000000-0005-0000-0000-000054460000}"/>
    <cellStyle name="Normal 2 5 5 2 4 3" xfId="18004" xr:uid="{00000000-0005-0000-0000-000055460000}"/>
    <cellStyle name="Normal 2 5 5 2 5" xfId="18005" xr:uid="{00000000-0005-0000-0000-000056460000}"/>
    <cellStyle name="Normal 2 5 5 2 5 2" xfId="18006" xr:uid="{00000000-0005-0000-0000-000057460000}"/>
    <cellStyle name="Normal 2 5 5 2 6" xfId="18007" xr:uid="{00000000-0005-0000-0000-000058460000}"/>
    <cellStyle name="Normal 2 5 5 2 6 2" xfId="18008" xr:uid="{00000000-0005-0000-0000-000059460000}"/>
    <cellStyle name="Normal 2 5 5 2 7" xfId="18009" xr:uid="{00000000-0005-0000-0000-00005A460000}"/>
    <cellStyle name="Normal 2 5 5 3" xfId="18010" xr:uid="{00000000-0005-0000-0000-00005B460000}"/>
    <cellStyle name="Normal 2 5 5 3 2" xfId="18011" xr:uid="{00000000-0005-0000-0000-00005C460000}"/>
    <cellStyle name="Normal 2 5 5 3 2 2" xfId="18012" xr:uid="{00000000-0005-0000-0000-00005D460000}"/>
    <cellStyle name="Normal 2 5 5 3 3" xfId="18013" xr:uid="{00000000-0005-0000-0000-00005E460000}"/>
    <cellStyle name="Normal 2 5 5 4" xfId="18014" xr:uid="{00000000-0005-0000-0000-00005F460000}"/>
    <cellStyle name="Normal 2 5 5 4 2" xfId="18015" xr:uid="{00000000-0005-0000-0000-000060460000}"/>
    <cellStyle name="Normal 2 5 5 4 2 2" xfId="18016" xr:uid="{00000000-0005-0000-0000-000061460000}"/>
    <cellStyle name="Normal 2 5 5 4 3" xfId="18017" xr:uid="{00000000-0005-0000-0000-000062460000}"/>
    <cellStyle name="Normal 2 5 5 5" xfId="18018" xr:uid="{00000000-0005-0000-0000-000063460000}"/>
    <cellStyle name="Normal 2 5 5 5 2" xfId="18019" xr:uid="{00000000-0005-0000-0000-000064460000}"/>
    <cellStyle name="Normal 2 5 5 5 2 2" xfId="18020" xr:uid="{00000000-0005-0000-0000-000065460000}"/>
    <cellStyle name="Normal 2 5 5 5 3" xfId="18021" xr:uid="{00000000-0005-0000-0000-000066460000}"/>
    <cellStyle name="Normal 2 5 5 6" xfId="18022" xr:uid="{00000000-0005-0000-0000-000067460000}"/>
    <cellStyle name="Normal 2 5 5 6 2" xfId="18023" xr:uid="{00000000-0005-0000-0000-000068460000}"/>
    <cellStyle name="Normal 2 5 5 7" xfId="18024" xr:uid="{00000000-0005-0000-0000-000069460000}"/>
    <cellStyle name="Normal 2 5 5 7 2" xfId="18025" xr:uid="{00000000-0005-0000-0000-00006A460000}"/>
    <cellStyle name="Normal 2 5 5 8" xfId="18026" xr:uid="{00000000-0005-0000-0000-00006B460000}"/>
    <cellStyle name="Normal 2 5 6" xfId="18027" xr:uid="{00000000-0005-0000-0000-00006C460000}"/>
    <cellStyle name="Normal 2 5 6 2" xfId="18028" xr:uid="{00000000-0005-0000-0000-00006D460000}"/>
    <cellStyle name="Normal 2 5 6 2 2" xfId="18029" xr:uid="{00000000-0005-0000-0000-00006E460000}"/>
    <cellStyle name="Normal 2 5 6 2 2 2" xfId="18030" xr:uid="{00000000-0005-0000-0000-00006F460000}"/>
    <cellStyle name="Normal 2 5 6 2 3" xfId="18031" xr:uid="{00000000-0005-0000-0000-000070460000}"/>
    <cellStyle name="Normal 2 5 6 3" xfId="18032" xr:uid="{00000000-0005-0000-0000-000071460000}"/>
    <cellStyle name="Normal 2 5 6 3 2" xfId="18033" xr:uid="{00000000-0005-0000-0000-000072460000}"/>
    <cellStyle name="Normal 2 5 6 3 2 2" xfId="18034" xr:uid="{00000000-0005-0000-0000-000073460000}"/>
    <cellStyle name="Normal 2 5 6 3 3" xfId="18035" xr:uid="{00000000-0005-0000-0000-000074460000}"/>
    <cellStyle name="Normal 2 5 6 4" xfId="18036" xr:uid="{00000000-0005-0000-0000-000075460000}"/>
    <cellStyle name="Normal 2 5 6 4 2" xfId="18037" xr:uid="{00000000-0005-0000-0000-000076460000}"/>
    <cellStyle name="Normal 2 5 6 4 2 2" xfId="18038" xr:uid="{00000000-0005-0000-0000-000077460000}"/>
    <cellStyle name="Normal 2 5 6 4 3" xfId="18039" xr:uid="{00000000-0005-0000-0000-000078460000}"/>
    <cellStyle name="Normal 2 5 6 5" xfId="18040" xr:uid="{00000000-0005-0000-0000-000079460000}"/>
    <cellStyle name="Normal 2 5 6 5 2" xfId="18041" xr:uid="{00000000-0005-0000-0000-00007A460000}"/>
    <cellStyle name="Normal 2 5 6 6" xfId="18042" xr:uid="{00000000-0005-0000-0000-00007B460000}"/>
    <cellStyle name="Normal 2 5 6 6 2" xfId="18043" xr:uid="{00000000-0005-0000-0000-00007C460000}"/>
    <cellStyle name="Normal 2 5 6 7" xfId="18044" xr:uid="{00000000-0005-0000-0000-00007D460000}"/>
    <cellStyle name="Normal 2 5 7" xfId="18045" xr:uid="{00000000-0005-0000-0000-00007E460000}"/>
    <cellStyle name="Normal 2 5 7 2" xfId="18046" xr:uid="{00000000-0005-0000-0000-00007F460000}"/>
    <cellStyle name="Normal 2 5 7 2 2" xfId="18047" xr:uid="{00000000-0005-0000-0000-000080460000}"/>
    <cellStyle name="Normal 2 5 7 2 2 2" xfId="18048" xr:uid="{00000000-0005-0000-0000-000081460000}"/>
    <cellStyle name="Normal 2 5 7 2 3" xfId="18049" xr:uid="{00000000-0005-0000-0000-000082460000}"/>
    <cellStyle name="Normal 2 5 7 3" xfId="18050" xr:uid="{00000000-0005-0000-0000-000083460000}"/>
    <cellStyle name="Normal 2 5 7 3 2" xfId="18051" xr:uid="{00000000-0005-0000-0000-000084460000}"/>
    <cellStyle name="Normal 2 5 7 3 2 2" xfId="18052" xr:uid="{00000000-0005-0000-0000-000085460000}"/>
    <cellStyle name="Normal 2 5 7 3 3" xfId="18053" xr:uid="{00000000-0005-0000-0000-000086460000}"/>
    <cellStyle name="Normal 2 5 7 4" xfId="18054" xr:uid="{00000000-0005-0000-0000-000087460000}"/>
    <cellStyle name="Normal 2 5 7 4 2" xfId="18055" xr:uid="{00000000-0005-0000-0000-000088460000}"/>
    <cellStyle name="Normal 2 5 7 4 2 2" xfId="18056" xr:uid="{00000000-0005-0000-0000-000089460000}"/>
    <cellStyle name="Normal 2 5 7 4 3" xfId="18057" xr:uid="{00000000-0005-0000-0000-00008A460000}"/>
    <cellStyle name="Normal 2 5 7 5" xfId="18058" xr:uid="{00000000-0005-0000-0000-00008B460000}"/>
    <cellStyle name="Normal 2 5 7 5 2" xfId="18059" xr:uid="{00000000-0005-0000-0000-00008C460000}"/>
    <cellStyle name="Normal 2 5 7 6" xfId="18060" xr:uid="{00000000-0005-0000-0000-00008D460000}"/>
    <cellStyle name="Normal 2 5 7 6 2" xfId="18061" xr:uid="{00000000-0005-0000-0000-00008E460000}"/>
    <cellStyle name="Normal 2 5 7 7" xfId="18062" xr:uid="{00000000-0005-0000-0000-00008F460000}"/>
    <cellStyle name="Normal 2 5 8" xfId="18063" xr:uid="{00000000-0005-0000-0000-000090460000}"/>
    <cellStyle name="Normal 2 5 8 2" xfId="18064" xr:uid="{00000000-0005-0000-0000-000091460000}"/>
    <cellStyle name="Normal 2 5 8 2 2" xfId="18065" xr:uid="{00000000-0005-0000-0000-000092460000}"/>
    <cellStyle name="Normal 2 5 8 3" xfId="18066" xr:uid="{00000000-0005-0000-0000-000093460000}"/>
    <cellStyle name="Normal 2 5 9" xfId="18067" xr:uid="{00000000-0005-0000-0000-000094460000}"/>
    <cellStyle name="Normal 2 5 9 2" xfId="18068" xr:uid="{00000000-0005-0000-0000-000095460000}"/>
    <cellStyle name="Normal 2 5 9 2 2" xfId="18069" xr:uid="{00000000-0005-0000-0000-000096460000}"/>
    <cellStyle name="Normal 2 5 9 3" xfId="18070" xr:uid="{00000000-0005-0000-0000-000097460000}"/>
    <cellStyle name="Normal 2 5_Confidential Information" xfId="18071" xr:uid="{00000000-0005-0000-0000-000098460000}"/>
    <cellStyle name="Normal 2 6" xfId="18072" xr:uid="{00000000-0005-0000-0000-000099460000}"/>
    <cellStyle name="Normal 2 6 10" xfId="18073" xr:uid="{00000000-0005-0000-0000-00009A460000}"/>
    <cellStyle name="Normal 2 6 10 2" xfId="18074" xr:uid="{00000000-0005-0000-0000-00009B460000}"/>
    <cellStyle name="Normal 2 6 10 2 2" xfId="18075" xr:uid="{00000000-0005-0000-0000-00009C460000}"/>
    <cellStyle name="Normal 2 6 10 3" xfId="18076" xr:uid="{00000000-0005-0000-0000-00009D460000}"/>
    <cellStyle name="Normal 2 6 11" xfId="18077" xr:uid="{00000000-0005-0000-0000-00009E460000}"/>
    <cellStyle name="Normal 2 6 11 2" xfId="18078" xr:uid="{00000000-0005-0000-0000-00009F460000}"/>
    <cellStyle name="Normal 2 6 12" xfId="18079" xr:uid="{00000000-0005-0000-0000-0000A0460000}"/>
    <cellStyle name="Normal 2 6 12 2" xfId="18080" xr:uid="{00000000-0005-0000-0000-0000A1460000}"/>
    <cellStyle name="Normal 2 6 13" xfId="18081" xr:uid="{00000000-0005-0000-0000-0000A2460000}"/>
    <cellStyle name="Normal 2 6 2" xfId="18082" xr:uid="{00000000-0005-0000-0000-0000A3460000}"/>
    <cellStyle name="Normal 2 6 2 10" xfId="18083" xr:uid="{00000000-0005-0000-0000-0000A4460000}"/>
    <cellStyle name="Normal 2 6 2 10 2" xfId="18084" xr:uid="{00000000-0005-0000-0000-0000A5460000}"/>
    <cellStyle name="Normal 2 6 2 11" xfId="18085" xr:uid="{00000000-0005-0000-0000-0000A6460000}"/>
    <cellStyle name="Normal 2 6 2 2" xfId="18086" xr:uid="{00000000-0005-0000-0000-0000A7460000}"/>
    <cellStyle name="Normal 2 6 2 2 2" xfId="18087" xr:uid="{00000000-0005-0000-0000-0000A8460000}"/>
    <cellStyle name="Normal 2 6 2 2 2 2" xfId="18088" xr:uid="{00000000-0005-0000-0000-0000A9460000}"/>
    <cellStyle name="Normal 2 6 2 2 2 2 2" xfId="18089" xr:uid="{00000000-0005-0000-0000-0000AA460000}"/>
    <cellStyle name="Normal 2 6 2 2 2 2 2 2" xfId="18090" xr:uid="{00000000-0005-0000-0000-0000AB460000}"/>
    <cellStyle name="Normal 2 6 2 2 2 2 3" xfId="18091" xr:uid="{00000000-0005-0000-0000-0000AC460000}"/>
    <cellStyle name="Normal 2 6 2 2 2 3" xfId="18092" xr:uid="{00000000-0005-0000-0000-0000AD460000}"/>
    <cellStyle name="Normal 2 6 2 2 2 3 2" xfId="18093" xr:uid="{00000000-0005-0000-0000-0000AE460000}"/>
    <cellStyle name="Normal 2 6 2 2 2 3 2 2" xfId="18094" xr:uid="{00000000-0005-0000-0000-0000AF460000}"/>
    <cellStyle name="Normal 2 6 2 2 2 3 3" xfId="18095" xr:uid="{00000000-0005-0000-0000-0000B0460000}"/>
    <cellStyle name="Normal 2 6 2 2 2 4" xfId="18096" xr:uid="{00000000-0005-0000-0000-0000B1460000}"/>
    <cellStyle name="Normal 2 6 2 2 2 4 2" xfId="18097" xr:uid="{00000000-0005-0000-0000-0000B2460000}"/>
    <cellStyle name="Normal 2 6 2 2 2 4 2 2" xfId="18098" xr:uid="{00000000-0005-0000-0000-0000B3460000}"/>
    <cellStyle name="Normal 2 6 2 2 2 4 3" xfId="18099" xr:uid="{00000000-0005-0000-0000-0000B4460000}"/>
    <cellStyle name="Normal 2 6 2 2 2 5" xfId="18100" xr:uid="{00000000-0005-0000-0000-0000B5460000}"/>
    <cellStyle name="Normal 2 6 2 2 2 5 2" xfId="18101" xr:uid="{00000000-0005-0000-0000-0000B6460000}"/>
    <cellStyle name="Normal 2 6 2 2 2 6" xfId="18102" xr:uid="{00000000-0005-0000-0000-0000B7460000}"/>
    <cellStyle name="Normal 2 6 2 2 2 6 2" xfId="18103" xr:uid="{00000000-0005-0000-0000-0000B8460000}"/>
    <cellStyle name="Normal 2 6 2 2 2 7" xfId="18104" xr:uid="{00000000-0005-0000-0000-0000B9460000}"/>
    <cellStyle name="Normal 2 6 2 2 3" xfId="18105" xr:uid="{00000000-0005-0000-0000-0000BA460000}"/>
    <cellStyle name="Normal 2 6 2 2 3 2" xfId="18106" xr:uid="{00000000-0005-0000-0000-0000BB460000}"/>
    <cellStyle name="Normal 2 6 2 2 3 2 2" xfId="18107" xr:uid="{00000000-0005-0000-0000-0000BC460000}"/>
    <cellStyle name="Normal 2 6 2 2 3 2 2 2" xfId="18108" xr:uid="{00000000-0005-0000-0000-0000BD460000}"/>
    <cellStyle name="Normal 2 6 2 2 3 2 3" xfId="18109" xr:uid="{00000000-0005-0000-0000-0000BE460000}"/>
    <cellStyle name="Normal 2 6 2 2 3 3" xfId="18110" xr:uid="{00000000-0005-0000-0000-0000BF460000}"/>
    <cellStyle name="Normal 2 6 2 2 3 3 2" xfId="18111" xr:uid="{00000000-0005-0000-0000-0000C0460000}"/>
    <cellStyle name="Normal 2 6 2 2 3 3 2 2" xfId="18112" xr:uid="{00000000-0005-0000-0000-0000C1460000}"/>
    <cellStyle name="Normal 2 6 2 2 3 3 3" xfId="18113" xr:uid="{00000000-0005-0000-0000-0000C2460000}"/>
    <cellStyle name="Normal 2 6 2 2 3 4" xfId="18114" xr:uid="{00000000-0005-0000-0000-0000C3460000}"/>
    <cellStyle name="Normal 2 6 2 2 3 4 2" xfId="18115" xr:uid="{00000000-0005-0000-0000-0000C4460000}"/>
    <cellStyle name="Normal 2 6 2 2 3 4 2 2" xfId="18116" xr:uid="{00000000-0005-0000-0000-0000C5460000}"/>
    <cellStyle name="Normal 2 6 2 2 3 4 3" xfId="18117" xr:uid="{00000000-0005-0000-0000-0000C6460000}"/>
    <cellStyle name="Normal 2 6 2 2 3 5" xfId="18118" xr:uid="{00000000-0005-0000-0000-0000C7460000}"/>
    <cellStyle name="Normal 2 6 2 2 3 5 2" xfId="18119" xr:uid="{00000000-0005-0000-0000-0000C8460000}"/>
    <cellStyle name="Normal 2 6 2 2 3 6" xfId="18120" xr:uid="{00000000-0005-0000-0000-0000C9460000}"/>
    <cellStyle name="Normal 2 6 2 2 3 6 2" xfId="18121" xr:uid="{00000000-0005-0000-0000-0000CA460000}"/>
    <cellStyle name="Normal 2 6 2 2 3 7" xfId="18122" xr:uid="{00000000-0005-0000-0000-0000CB460000}"/>
    <cellStyle name="Normal 2 6 2 2 4" xfId="18123" xr:uid="{00000000-0005-0000-0000-0000CC460000}"/>
    <cellStyle name="Normal 2 6 2 2 4 2" xfId="18124" xr:uid="{00000000-0005-0000-0000-0000CD460000}"/>
    <cellStyle name="Normal 2 6 2 2 4 2 2" xfId="18125" xr:uid="{00000000-0005-0000-0000-0000CE460000}"/>
    <cellStyle name="Normal 2 6 2 2 4 3" xfId="18126" xr:uid="{00000000-0005-0000-0000-0000CF460000}"/>
    <cellStyle name="Normal 2 6 2 2 5" xfId="18127" xr:uid="{00000000-0005-0000-0000-0000D0460000}"/>
    <cellStyle name="Normal 2 6 2 2 5 2" xfId="18128" xr:uid="{00000000-0005-0000-0000-0000D1460000}"/>
    <cellStyle name="Normal 2 6 2 2 5 2 2" xfId="18129" xr:uid="{00000000-0005-0000-0000-0000D2460000}"/>
    <cellStyle name="Normal 2 6 2 2 5 3" xfId="18130" xr:uid="{00000000-0005-0000-0000-0000D3460000}"/>
    <cellStyle name="Normal 2 6 2 2 6" xfId="18131" xr:uid="{00000000-0005-0000-0000-0000D4460000}"/>
    <cellStyle name="Normal 2 6 2 2 6 2" xfId="18132" xr:uid="{00000000-0005-0000-0000-0000D5460000}"/>
    <cellStyle name="Normal 2 6 2 2 6 2 2" xfId="18133" xr:uid="{00000000-0005-0000-0000-0000D6460000}"/>
    <cellStyle name="Normal 2 6 2 2 6 3" xfId="18134" xr:uid="{00000000-0005-0000-0000-0000D7460000}"/>
    <cellStyle name="Normal 2 6 2 2 7" xfId="18135" xr:uid="{00000000-0005-0000-0000-0000D8460000}"/>
    <cellStyle name="Normal 2 6 2 2 7 2" xfId="18136" xr:uid="{00000000-0005-0000-0000-0000D9460000}"/>
    <cellStyle name="Normal 2 6 2 2 8" xfId="18137" xr:uid="{00000000-0005-0000-0000-0000DA460000}"/>
    <cellStyle name="Normal 2 6 2 2 8 2" xfId="18138" xr:uid="{00000000-0005-0000-0000-0000DB460000}"/>
    <cellStyle name="Normal 2 6 2 2 9" xfId="18139" xr:uid="{00000000-0005-0000-0000-0000DC460000}"/>
    <cellStyle name="Normal 2 6 2 3" xfId="18140" xr:uid="{00000000-0005-0000-0000-0000DD460000}"/>
    <cellStyle name="Normal 2 6 2 3 2" xfId="18141" xr:uid="{00000000-0005-0000-0000-0000DE460000}"/>
    <cellStyle name="Normal 2 6 2 3 2 2" xfId="18142" xr:uid="{00000000-0005-0000-0000-0000DF460000}"/>
    <cellStyle name="Normal 2 6 2 3 2 2 2" xfId="18143" xr:uid="{00000000-0005-0000-0000-0000E0460000}"/>
    <cellStyle name="Normal 2 6 2 3 2 2 2 2" xfId="18144" xr:uid="{00000000-0005-0000-0000-0000E1460000}"/>
    <cellStyle name="Normal 2 6 2 3 2 2 3" xfId="18145" xr:uid="{00000000-0005-0000-0000-0000E2460000}"/>
    <cellStyle name="Normal 2 6 2 3 2 3" xfId="18146" xr:uid="{00000000-0005-0000-0000-0000E3460000}"/>
    <cellStyle name="Normal 2 6 2 3 2 3 2" xfId="18147" xr:uid="{00000000-0005-0000-0000-0000E4460000}"/>
    <cellStyle name="Normal 2 6 2 3 2 3 2 2" xfId="18148" xr:uid="{00000000-0005-0000-0000-0000E5460000}"/>
    <cellStyle name="Normal 2 6 2 3 2 3 3" xfId="18149" xr:uid="{00000000-0005-0000-0000-0000E6460000}"/>
    <cellStyle name="Normal 2 6 2 3 2 4" xfId="18150" xr:uid="{00000000-0005-0000-0000-0000E7460000}"/>
    <cellStyle name="Normal 2 6 2 3 2 4 2" xfId="18151" xr:uid="{00000000-0005-0000-0000-0000E8460000}"/>
    <cellStyle name="Normal 2 6 2 3 2 4 2 2" xfId="18152" xr:uid="{00000000-0005-0000-0000-0000E9460000}"/>
    <cellStyle name="Normal 2 6 2 3 2 4 3" xfId="18153" xr:uid="{00000000-0005-0000-0000-0000EA460000}"/>
    <cellStyle name="Normal 2 6 2 3 2 5" xfId="18154" xr:uid="{00000000-0005-0000-0000-0000EB460000}"/>
    <cellStyle name="Normal 2 6 2 3 2 5 2" xfId="18155" xr:uid="{00000000-0005-0000-0000-0000EC460000}"/>
    <cellStyle name="Normal 2 6 2 3 2 6" xfId="18156" xr:uid="{00000000-0005-0000-0000-0000ED460000}"/>
    <cellStyle name="Normal 2 6 2 3 2 6 2" xfId="18157" xr:uid="{00000000-0005-0000-0000-0000EE460000}"/>
    <cellStyle name="Normal 2 6 2 3 2 7" xfId="18158" xr:uid="{00000000-0005-0000-0000-0000EF460000}"/>
    <cellStyle name="Normal 2 6 2 3 3" xfId="18159" xr:uid="{00000000-0005-0000-0000-0000F0460000}"/>
    <cellStyle name="Normal 2 6 2 3 3 2" xfId="18160" xr:uid="{00000000-0005-0000-0000-0000F1460000}"/>
    <cellStyle name="Normal 2 6 2 3 3 2 2" xfId="18161" xr:uid="{00000000-0005-0000-0000-0000F2460000}"/>
    <cellStyle name="Normal 2 6 2 3 3 3" xfId="18162" xr:uid="{00000000-0005-0000-0000-0000F3460000}"/>
    <cellStyle name="Normal 2 6 2 3 4" xfId="18163" xr:uid="{00000000-0005-0000-0000-0000F4460000}"/>
    <cellStyle name="Normal 2 6 2 3 4 2" xfId="18164" xr:uid="{00000000-0005-0000-0000-0000F5460000}"/>
    <cellStyle name="Normal 2 6 2 3 4 2 2" xfId="18165" xr:uid="{00000000-0005-0000-0000-0000F6460000}"/>
    <cellStyle name="Normal 2 6 2 3 4 3" xfId="18166" xr:uid="{00000000-0005-0000-0000-0000F7460000}"/>
    <cellStyle name="Normal 2 6 2 3 5" xfId="18167" xr:uid="{00000000-0005-0000-0000-0000F8460000}"/>
    <cellStyle name="Normal 2 6 2 3 5 2" xfId="18168" xr:uid="{00000000-0005-0000-0000-0000F9460000}"/>
    <cellStyle name="Normal 2 6 2 3 5 2 2" xfId="18169" xr:uid="{00000000-0005-0000-0000-0000FA460000}"/>
    <cellStyle name="Normal 2 6 2 3 5 3" xfId="18170" xr:uid="{00000000-0005-0000-0000-0000FB460000}"/>
    <cellStyle name="Normal 2 6 2 3 6" xfId="18171" xr:uid="{00000000-0005-0000-0000-0000FC460000}"/>
    <cellStyle name="Normal 2 6 2 3 6 2" xfId="18172" xr:uid="{00000000-0005-0000-0000-0000FD460000}"/>
    <cellStyle name="Normal 2 6 2 3 7" xfId="18173" xr:uid="{00000000-0005-0000-0000-0000FE460000}"/>
    <cellStyle name="Normal 2 6 2 3 7 2" xfId="18174" xr:uid="{00000000-0005-0000-0000-0000FF460000}"/>
    <cellStyle name="Normal 2 6 2 3 8" xfId="18175" xr:uid="{00000000-0005-0000-0000-000000470000}"/>
    <cellStyle name="Normal 2 6 2 4" xfId="18176" xr:uid="{00000000-0005-0000-0000-000001470000}"/>
    <cellStyle name="Normal 2 6 2 4 2" xfId="18177" xr:uid="{00000000-0005-0000-0000-000002470000}"/>
    <cellStyle name="Normal 2 6 2 4 2 2" xfId="18178" xr:uid="{00000000-0005-0000-0000-000003470000}"/>
    <cellStyle name="Normal 2 6 2 4 2 2 2" xfId="18179" xr:uid="{00000000-0005-0000-0000-000004470000}"/>
    <cellStyle name="Normal 2 6 2 4 2 3" xfId="18180" xr:uid="{00000000-0005-0000-0000-000005470000}"/>
    <cellStyle name="Normal 2 6 2 4 3" xfId="18181" xr:uid="{00000000-0005-0000-0000-000006470000}"/>
    <cellStyle name="Normal 2 6 2 4 3 2" xfId="18182" xr:uid="{00000000-0005-0000-0000-000007470000}"/>
    <cellStyle name="Normal 2 6 2 4 3 2 2" xfId="18183" xr:uid="{00000000-0005-0000-0000-000008470000}"/>
    <cellStyle name="Normal 2 6 2 4 3 3" xfId="18184" xr:uid="{00000000-0005-0000-0000-000009470000}"/>
    <cellStyle name="Normal 2 6 2 4 4" xfId="18185" xr:uid="{00000000-0005-0000-0000-00000A470000}"/>
    <cellStyle name="Normal 2 6 2 4 4 2" xfId="18186" xr:uid="{00000000-0005-0000-0000-00000B470000}"/>
    <cellStyle name="Normal 2 6 2 4 4 2 2" xfId="18187" xr:uid="{00000000-0005-0000-0000-00000C470000}"/>
    <cellStyle name="Normal 2 6 2 4 4 3" xfId="18188" xr:uid="{00000000-0005-0000-0000-00000D470000}"/>
    <cellStyle name="Normal 2 6 2 4 5" xfId="18189" xr:uid="{00000000-0005-0000-0000-00000E470000}"/>
    <cellStyle name="Normal 2 6 2 4 5 2" xfId="18190" xr:uid="{00000000-0005-0000-0000-00000F470000}"/>
    <cellStyle name="Normal 2 6 2 4 6" xfId="18191" xr:uid="{00000000-0005-0000-0000-000010470000}"/>
    <cellStyle name="Normal 2 6 2 4 6 2" xfId="18192" xr:uid="{00000000-0005-0000-0000-000011470000}"/>
    <cellStyle name="Normal 2 6 2 4 7" xfId="18193" xr:uid="{00000000-0005-0000-0000-000012470000}"/>
    <cellStyle name="Normal 2 6 2 5" xfId="18194" xr:uid="{00000000-0005-0000-0000-000013470000}"/>
    <cellStyle name="Normal 2 6 2 5 2" xfId="18195" xr:uid="{00000000-0005-0000-0000-000014470000}"/>
    <cellStyle name="Normal 2 6 2 5 2 2" xfId="18196" xr:uid="{00000000-0005-0000-0000-000015470000}"/>
    <cellStyle name="Normal 2 6 2 5 2 2 2" xfId="18197" xr:uid="{00000000-0005-0000-0000-000016470000}"/>
    <cellStyle name="Normal 2 6 2 5 2 3" xfId="18198" xr:uid="{00000000-0005-0000-0000-000017470000}"/>
    <cellStyle name="Normal 2 6 2 5 3" xfId="18199" xr:uid="{00000000-0005-0000-0000-000018470000}"/>
    <cellStyle name="Normal 2 6 2 5 3 2" xfId="18200" xr:uid="{00000000-0005-0000-0000-000019470000}"/>
    <cellStyle name="Normal 2 6 2 5 3 2 2" xfId="18201" xr:uid="{00000000-0005-0000-0000-00001A470000}"/>
    <cellStyle name="Normal 2 6 2 5 3 3" xfId="18202" xr:uid="{00000000-0005-0000-0000-00001B470000}"/>
    <cellStyle name="Normal 2 6 2 5 4" xfId="18203" xr:uid="{00000000-0005-0000-0000-00001C470000}"/>
    <cellStyle name="Normal 2 6 2 5 4 2" xfId="18204" xr:uid="{00000000-0005-0000-0000-00001D470000}"/>
    <cellStyle name="Normal 2 6 2 5 4 2 2" xfId="18205" xr:uid="{00000000-0005-0000-0000-00001E470000}"/>
    <cellStyle name="Normal 2 6 2 5 4 3" xfId="18206" xr:uid="{00000000-0005-0000-0000-00001F470000}"/>
    <cellStyle name="Normal 2 6 2 5 5" xfId="18207" xr:uid="{00000000-0005-0000-0000-000020470000}"/>
    <cellStyle name="Normal 2 6 2 5 5 2" xfId="18208" xr:uid="{00000000-0005-0000-0000-000021470000}"/>
    <cellStyle name="Normal 2 6 2 5 6" xfId="18209" xr:uid="{00000000-0005-0000-0000-000022470000}"/>
    <cellStyle name="Normal 2 6 2 5 6 2" xfId="18210" xr:uid="{00000000-0005-0000-0000-000023470000}"/>
    <cellStyle name="Normal 2 6 2 5 7" xfId="18211" xr:uid="{00000000-0005-0000-0000-000024470000}"/>
    <cellStyle name="Normal 2 6 2 6" xfId="18212" xr:uid="{00000000-0005-0000-0000-000025470000}"/>
    <cellStyle name="Normal 2 6 2 6 2" xfId="18213" xr:uid="{00000000-0005-0000-0000-000026470000}"/>
    <cellStyle name="Normal 2 6 2 6 2 2" xfId="18214" xr:uid="{00000000-0005-0000-0000-000027470000}"/>
    <cellStyle name="Normal 2 6 2 6 3" xfId="18215" xr:uid="{00000000-0005-0000-0000-000028470000}"/>
    <cellStyle name="Normal 2 6 2 7" xfId="18216" xr:uid="{00000000-0005-0000-0000-000029470000}"/>
    <cellStyle name="Normal 2 6 2 7 2" xfId="18217" xr:uid="{00000000-0005-0000-0000-00002A470000}"/>
    <cellStyle name="Normal 2 6 2 7 2 2" xfId="18218" xr:uid="{00000000-0005-0000-0000-00002B470000}"/>
    <cellStyle name="Normal 2 6 2 7 3" xfId="18219" xr:uid="{00000000-0005-0000-0000-00002C470000}"/>
    <cellStyle name="Normal 2 6 2 8" xfId="18220" xr:uid="{00000000-0005-0000-0000-00002D470000}"/>
    <cellStyle name="Normal 2 6 2 8 2" xfId="18221" xr:uid="{00000000-0005-0000-0000-00002E470000}"/>
    <cellStyle name="Normal 2 6 2 8 2 2" xfId="18222" xr:uid="{00000000-0005-0000-0000-00002F470000}"/>
    <cellStyle name="Normal 2 6 2 8 3" xfId="18223" xr:uid="{00000000-0005-0000-0000-000030470000}"/>
    <cellStyle name="Normal 2 6 2 9" xfId="18224" xr:uid="{00000000-0005-0000-0000-000031470000}"/>
    <cellStyle name="Normal 2 6 2 9 2" xfId="18225" xr:uid="{00000000-0005-0000-0000-000032470000}"/>
    <cellStyle name="Normal 2 6 3" xfId="18226" xr:uid="{00000000-0005-0000-0000-000033470000}"/>
    <cellStyle name="Normal 2 6 3 10" xfId="18227" xr:uid="{00000000-0005-0000-0000-000034470000}"/>
    <cellStyle name="Normal 2 6 3 10 2" xfId="18228" xr:uid="{00000000-0005-0000-0000-000035470000}"/>
    <cellStyle name="Normal 2 6 3 11" xfId="18229" xr:uid="{00000000-0005-0000-0000-000036470000}"/>
    <cellStyle name="Normal 2 6 3 2" xfId="18230" xr:uid="{00000000-0005-0000-0000-000037470000}"/>
    <cellStyle name="Normal 2 6 3 2 2" xfId="18231" xr:uid="{00000000-0005-0000-0000-000038470000}"/>
    <cellStyle name="Normal 2 6 3 2 2 2" xfId="18232" xr:uid="{00000000-0005-0000-0000-000039470000}"/>
    <cellStyle name="Normal 2 6 3 2 2 2 2" xfId="18233" xr:uid="{00000000-0005-0000-0000-00003A470000}"/>
    <cellStyle name="Normal 2 6 3 2 2 2 2 2" xfId="18234" xr:uid="{00000000-0005-0000-0000-00003B470000}"/>
    <cellStyle name="Normal 2 6 3 2 2 2 3" xfId="18235" xr:uid="{00000000-0005-0000-0000-00003C470000}"/>
    <cellStyle name="Normal 2 6 3 2 2 3" xfId="18236" xr:uid="{00000000-0005-0000-0000-00003D470000}"/>
    <cellStyle name="Normal 2 6 3 2 2 3 2" xfId="18237" xr:uid="{00000000-0005-0000-0000-00003E470000}"/>
    <cellStyle name="Normal 2 6 3 2 2 3 2 2" xfId="18238" xr:uid="{00000000-0005-0000-0000-00003F470000}"/>
    <cellStyle name="Normal 2 6 3 2 2 3 3" xfId="18239" xr:uid="{00000000-0005-0000-0000-000040470000}"/>
    <cellStyle name="Normal 2 6 3 2 2 4" xfId="18240" xr:uid="{00000000-0005-0000-0000-000041470000}"/>
    <cellStyle name="Normal 2 6 3 2 2 4 2" xfId="18241" xr:uid="{00000000-0005-0000-0000-000042470000}"/>
    <cellStyle name="Normal 2 6 3 2 2 4 2 2" xfId="18242" xr:uid="{00000000-0005-0000-0000-000043470000}"/>
    <cellStyle name="Normal 2 6 3 2 2 4 3" xfId="18243" xr:uid="{00000000-0005-0000-0000-000044470000}"/>
    <cellStyle name="Normal 2 6 3 2 2 5" xfId="18244" xr:uid="{00000000-0005-0000-0000-000045470000}"/>
    <cellStyle name="Normal 2 6 3 2 2 5 2" xfId="18245" xr:uid="{00000000-0005-0000-0000-000046470000}"/>
    <cellStyle name="Normal 2 6 3 2 2 6" xfId="18246" xr:uid="{00000000-0005-0000-0000-000047470000}"/>
    <cellStyle name="Normal 2 6 3 2 2 6 2" xfId="18247" xr:uid="{00000000-0005-0000-0000-000048470000}"/>
    <cellStyle name="Normal 2 6 3 2 2 7" xfId="18248" xr:uid="{00000000-0005-0000-0000-000049470000}"/>
    <cellStyle name="Normal 2 6 3 2 3" xfId="18249" xr:uid="{00000000-0005-0000-0000-00004A470000}"/>
    <cellStyle name="Normal 2 6 3 2 3 2" xfId="18250" xr:uid="{00000000-0005-0000-0000-00004B470000}"/>
    <cellStyle name="Normal 2 6 3 2 3 2 2" xfId="18251" xr:uid="{00000000-0005-0000-0000-00004C470000}"/>
    <cellStyle name="Normal 2 6 3 2 3 2 2 2" xfId="18252" xr:uid="{00000000-0005-0000-0000-00004D470000}"/>
    <cellStyle name="Normal 2 6 3 2 3 2 3" xfId="18253" xr:uid="{00000000-0005-0000-0000-00004E470000}"/>
    <cellStyle name="Normal 2 6 3 2 3 3" xfId="18254" xr:uid="{00000000-0005-0000-0000-00004F470000}"/>
    <cellStyle name="Normal 2 6 3 2 3 3 2" xfId="18255" xr:uid="{00000000-0005-0000-0000-000050470000}"/>
    <cellStyle name="Normal 2 6 3 2 3 3 2 2" xfId="18256" xr:uid="{00000000-0005-0000-0000-000051470000}"/>
    <cellStyle name="Normal 2 6 3 2 3 3 3" xfId="18257" xr:uid="{00000000-0005-0000-0000-000052470000}"/>
    <cellStyle name="Normal 2 6 3 2 3 4" xfId="18258" xr:uid="{00000000-0005-0000-0000-000053470000}"/>
    <cellStyle name="Normal 2 6 3 2 3 4 2" xfId="18259" xr:uid="{00000000-0005-0000-0000-000054470000}"/>
    <cellStyle name="Normal 2 6 3 2 3 4 2 2" xfId="18260" xr:uid="{00000000-0005-0000-0000-000055470000}"/>
    <cellStyle name="Normal 2 6 3 2 3 4 3" xfId="18261" xr:uid="{00000000-0005-0000-0000-000056470000}"/>
    <cellStyle name="Normal 2 6 3 2 3 5" xfId="18262" xr:uid="{00000000-0005-0000-0000-000057470000}"/>
    <cellStyle name="Normal 2 6 3 2 3 5 2" xfId="18263" xr:uid="{00000000-0005-0000-0000-000058470000}"/>
    <cellStyle name="Normal 2 6 3 2 3 6" xfId="18264" xr:uid="{00000000-0005-0000-0000-000059470000}"/>
    <cellStyle name="Normal 2 6 3 2 3 6 2" xfId="18265" xr:uid="{00000000-0005-0000-0000-00005A470000}"/>
    <cellStyle name="Normal 2 6 3 2 3 7" xfId="18266" xr:uid="{00000000-0005-0000-0000-00005B470000}"/>
    <cellStyle name="Normal 2 6 3 2 4" xfId="18267" xr:uid="{00000000-0005-0000-0000-00005C470000}"/>
    <cellStyle name="Normal 2 6 3 2 4 2" xfId="18268" xr:uid="{00000000-0005-0000-0000-00005D470000}"/>
    <cellStyle name="Normal 2 6 3 2 4 2 2" xfId="18269" xr:uid="{00000000-0005-0000-0000-00005E470000}"/>
    <cellStyle name="Normal 2 6 3 2 4 3" xfId="18270" xr:uid="{00000000-0005-0000-0000-00005F470000}"/>
    <cellStyle name="Normal 2 6 3 2 5" xfId="18271" xr:uid="{00000000-0005-0000-0000-000060470000}"/>
    <cellStyle name="Normal 2 6 3 2 5 2" xfId="18272" xr:uid="{00000000-0005-0000-0000-000061470000}"/>
    <cellStyle name="Normal 2 6 3 2 5 2 2" xfId="18273" xr:uid="{00000000-0005-0000-0000-000062470000}"/>
    <cellStyle name="Normal 2 6 3 2 5 3" xfId="18274" xr:uid="{00000000-0005-0000-0000-000063470000}"/>
    <cellStyle name="Normal 2 6 3 2 6" xfId="18275" xr:uid="{00000000-0005-0000-0000-000064470000}"/>
    <cellStyle name="Normal 2 6 3 2 6 2" xfId="18276" xr:uid="{00000000-0005-0000-0000-000065470000}"/>
    <cellStyle name="Normal 2 6 3 2 6 2 2" xfId="18277" xr:uid="{00000000-0005-0000-0000-000066470000}"/>
    <cellStyle name="Normal 2 6 3 2 6 3" xfId="18278" xr:uid="{00000000-0005-0000-0000-000067470000}"/>
    <cellStyle name="Normal 2 6 3 2 7" xfId="18279" xr:uid="{00000000-0005-0000-0000-000068470000}"/>
    <cellStyle name="Normal 2 6 3 2 7 2" xfId="18280" xr:uid="{00000000-0005-0000-0000-000069470000}"/>
    <cellStyle name="Normal 2 6 3 2 8" xfId="18281" xr:uid="{00000000-0005-0000-0000-00006A470000}"/>
    <cellStyle name="Normal 2 6 3 2 8 2" xfId="18282" xr:uid="{00000000-0005-0000-0000-00006B470000}"/>
    <cellStyle name="Normal 2 6 3 2 9" xfId="18283" xr:uid="{00000000-0005-0000-0000-00006C470000}"/>
    <cellStyle name="Normal 2 6 3 3" xfId="18284" xr:uid="{00000000-0005-0000-0000-00006D470000}"/>
    <cellStyle name="Normal 2 6 3 3 2" xfId="18285" xr:uid="{00000000-0005-0000-0000-00006E470000}"/>
    <cellStyle name="Normal 2 6 3 3 2 2" xfId="18286" xr:uid="{00000000-0005-0000-0000-00006F470000}"/>
    <cellStyle name="Normal 2 6 3 3 2 2 2" xfId="18287" xr:uid="{00000000-0005-0000-0000-000070470000}"/>
    <cellStyle name="Normal 2 6 3 3 2 2 2 2" xfId="18288" xr:uid="{00000000-0005-0000-0000-000071470000}"/>
    <cellStyle name="Normal 2 6 3 3 2 2 3" xfId="18289" xr:uid="{00000000-0005-0000-0000-000072470000}"/>
    <cellStyle name="Normal 2 6 3 3 2 3" xfId="18290" xr:uid="{00000000-0005-0000-0000-000073470000}"/>
    <cellStyle name="Normal 2 6 3 3 2 3 2" xfId="18291" xr:uid="{00000000-0005-0000-0000-000074470000}"/>
    <cellStyle name="Normal 2 6 3 3 2 3 2 2" xfId="18292" xr:uid="{00000000-0005-0000-0000-000075470000}"/>
    <cellStyle name="Normal 2 6 3 3 2 3 3" xfId="18293" xr:uid="{00000000-0005-0000-0000-000076470000}"/>
    <cellStyle name="Normal 2 6 3 3 2 4" xfId="18294" xr:uid="{00000000-0005-0000-0000-000077470000}"/>
    <cellStyle name="Normal 2 6 3 3 2 4 2" xfId="18295" xr:uid="{00000000-0005-0000-0000-000078470000}"/>
    <cellStyle name="Normal 2 6 3 3 2 4 2 2" xfId="18296" xr:uid="{00000000-0005-0000-0000-000079470000}"/>
    <cellStyle name="Normal 2 6 3 3 2 4 3" xfId="18297" xr:uid="{00000000-0005-0000-0000-00007A470000}"/>
    <cellStyle name="Normal 2 6 3 3 2 5" xfId="18298" xr:uid="{00000000-0005-0000-0000-00007B470000}"/>
    <cellStyle name="Normal 2 6 3 3 2 5 2" xfId="18299" xr:uid="{00000000-0005-0000-0000-00007C470000}"/>
    <cellStyle name="Normal 2 6 3 3 2 6" xfId="18300" xr:uid="{00000000-0005-0000-0000-00007D470000}"/>
    <cellStyle name="Normal 2 6 3 3 2 6 2" xfId="18301" xr:uid="{00000000-0005-0000-0000-00007E470000}"/>
    <cellStyle name="Normal 2 6 3 3 2 7" xfId="18302" xr:uid="{00000000-0005-0000-0000-00007F470000}"/>
    <cellStyle name="Normal 2 6 3 3 3" xfId="18303" xr:uid="{00000000-0005-0000-0000-000080470000}"/>
    <cellStyle name="Normal 2 6 3 3 3 2" xfId="18304" xr:uid="{00000000-0005-0000-0000-000081470000}"/>
    <cellStyle name="Normal 2 6 3 3 3 2 2" xfId="18305" xr:uid="{00000000-0005-0000-0000-000082470000}"/>
    <cellStyle name="Normal 2 6 3 3 3 3" xfId="18306" xr:uid="{00000000-0005-0000-0000-000083470000}"/>
    <cellStyle name="Normal 2 6 3 3 4" xfId="18307" xr:uid="{00000000-0005-0000-0000-000084470000}"/>
    <cellStyle name="Normal 2 6 3 3 4 2" xfId="18308" xr:uid="{00000000-0005-0000-0000-000085470000}"/>
    <cellStyle name="Normal 2 6 3 3 4 2 2" xfId="18309" xr:uid="{00000000-0005-0000-0000-000086470000}"/>
    <cellStyle name="Normal 2 6 3 3 4 3" xfId="18310" xr:uid="{00000000-0005-0000-0000-000087470000}"/>
    <cellStyle name="Normal 2 6 3 3 5" xfId="18311" xr:uid="{00000000-0005-0000-0000-000088470000}"/>
    <cellStyle name="Normal 2 6 3 3 5 2" xfId="18312" xr:uid="{00000000-0005-0000-0000-000089470000}"/>
    <cellStyle name="Normal 2 6 3 3 5 2 2" xfId="18313" xr:uid="{00000000-0005-0000-0000-00008A470000}"/>
    <cellStyle name="Normal 2 6 3 3 5 3" xfId="18314" xr:uid="{00000000-0005-0000-0000-00008B470000}"/>
    <cellStyle name="Normal 2 6 3 3 6" xfId="18315" xr:uid="{00000000-0005-0000-0000-00008C470000}"/>
    <cellStyle name="Normal 2 6 3 3 6 2" xfId="18316" xr:uid="{00000000-0005-0000-0000-00008D470000}"/>
    <cellStyle name="Normal 2 6 3 3 7" xfId="18317" xr:uid="{00000000-0005-0000-0000-00008E470000}"/>
    <cellStyle name="Normal 2 6 3 3 7 2" xfId="18318" xr:uid="{00000000-0005-0000-0000-00008F470000}"/>
    <cellStyle name="Normal 2 6 3 3 8" xfId="18319" xr:uid="{00000000-0005-0000-0000-000090470000}"/>
    <cellStyle name="Normal 2 6 3 4" xfId="18320" xr:uid="{00000000-0005-0000-0000-000091470000}"/>
    <cellStyle name="Normal 2 6 3 4 2" xfId="18321" xr:uid="{00000000-0005-0000-0000-000092470000}"/>
    <cellStyle name="Normal 2 6 3 4 2 2" xfId="18322" xr:uid="{00000000-0005-0000-0000-000093470000}"/>
    <cellStyle name="Normal 2 6 3 4 2 2 2" xfId="18323" xr:uid="{00000000-0005-0000-0000-000094470000}"/>
    <cellStyle name="Normal 2 6 3 4 2 3" xfId="18324" xr:uid="{00000000-0005-0000-0000-000095470000}"/>
    <cellStyle name="Normal 2 6 3 4 3" xfId="18325" xr:uid="{00000000-0005-0000-0000-000096470000}"/>
    <cellStyle name="Normal 2 6 3 4 3 2" xfId="18326" xr:uid="{00000000-0005-0000-0000-000097470000}"/>
    <cellStyle name="Normal 2 6 3 4 3 2 2" xfId="18327" xr:uid="{00000000-0005-0000-0000-000098470000}"/>
    <cellStyle name="Normal 2 6 3 4 3 3" xfId="18328" xr:uid="{00000000-0005-0000-0000-000099470000}"/>
    <cellStyle name="Normal 2 6 3 4 4" xfId="18329" xr:uid="{00000000-0005-0000-0000-00009A470000}"/>
    <cellStyle name="Normal 2 6 3 4 4 2" xfId="18330" xr:uid="{00000000-0005-0000-0000-00009B470000}"/>
    <cellStyle name="Normal 2 6 3 4 4 2 2" xfId="18331" xr:uid="{00000000-0005-0000-0000-00009C470000}"/>
    <cellStyle name="Normal 2 6 3 4 4 3" xfId="18332" xr:uid="{00000000-0005-0000-0000-00009D470000}"/>
    <cellStyle name="Normal 2 6 3 4 5" xfId="18333" xr:uid="{00000000-0005-0000-0000-00009E470000}"/>
    <cellStyle name="Normal 2 6 3 4 5 2" xfId="18334" xr:uid="{00000000-0005-0000-0000-00009F470000}"/>
    <cellStyle name="Normal 2 6 3 4 6" xfId="18335" xr:uid="{00000000-0005-0000-0000-0000A0470000}"/>
    <cellStyle name="Normal 2 6 3 4 6 2" xfId="18336" xr:uid="{00000000-0005-0000-0000-0000A1470000}"/>
    <cellStyle name="Normal 2 6 3 4 7" xfId="18337" xr:uid="{00000000-0005-0000-0000-0000A2470000}"/>
    <cellStyle name="Normal 2 6 3 5" xfId="18338" xr:uid="{00000000-0005-0000-0000-0000A3470000}"/>
    <cellStyle name="Normal 2 6 3 5 2" xfId="18339" xr:uid="{00000000-0005-0000-0000-0000A4470000}"/>
    <cellStyle name="Normal 2 6 3 5 2 2" xfId="18340" xr:uid="{00000000-0005-0000-0000-0000A5470000}"/>
    <cellStyle name="Normal 2 6 3 5 2 2 2" xfId="18341" xr:uid="{00000000-0005-0000-0000-0000A6470000}"/>
    <cellStyle name="Normal 2 6 3 5 2 3" xfId="18342" xr:uid="{00000000-0005-0000-0000-0000A7470000}"/>
    <cellStyle name="Normal 2 6 3 5 3" xfId="18343" xr:uid="{00000000-0005-0000-0000-0000A8470000}"/>
    <cellStyle name="Normal 2 6 3 5 3 2" xfId="18344" xr:uid="{00000000-0005-0000-0000-0000A9470000}"/>
    <cellStyle name="Normal 2 6 3 5 3 2 2" xfId="18345" xr:uid="{00000000-0005-0000-0000-0000AA470000}"/>
    <cellStyle name="Normal 2 6 3 5 3 3" xfId="18346" xr:uid="{00000000-0005-0000-0000-0000AB470000}"/>
    <cellStyle name="Normal 2 6 3 5 4" xfId="18347" xr:uid="{00000000-0005-0000-0000-0000AC470000}"/>
    <cellStyle name="Normal 2 6 3 5 4 2" xfId="18348" xr:uid="{00000000-0005-0000-0000-0000AD470000}"/>
    <cellStyle name="Normal 2 6 3 5 4 2 2" xfId="18349" xr:uid="{00000000-0005-0000-0000-0000AE470000}"/>
    <cellStyle name="Normal 2 6 3 5 4 3" xfId="18350" xr:uid="{00000000-0005-0000-0000-0000AF470000}"/>
    <cellStyle name="Normal 2 6 3 5 5" xfId="18351" xr:uid="{00000000-0005-0000-0000-0000B0470000}"/>
    <cellStyle name="Normal 2 6 3 5 5 2" xfId="18352" xr:uid="{00000000-0005-0000-0000-0000B1470000}"/>
    <cellStyle name="Normal 2 6 3 5 6" xfId="18353" xr:uid="{00000000-0005-0000-0000-0000B2470000}"/>
    <cellStyle name="Normal 2 6 3 5 6 2" xfId="18354" xr:uid="{00000000-0005-0000-0000-0000B3470000}"/>
    <cellStyle name="Normal 2 6 3 5 7" xfId="18355" xr:uid="{00000000-0005-0000-0000-0000B4470000}"/>
    <cellStyle name="Normal 2 6 3 6" xfId="18356" xr:uid="{00000000-0005-0000-0000-0000B5470000}"/>
    <cellStyle name="Normal 2 6 3 6 2" xfId="18357" xr:uid="{00000000-0005-0000-0000-0000B6470000}"/>
    <cellStyle name="Normal 2 6 3 6 2 2" xfId="18358" xr:uid="{00000000-0005-0000-0000-0000B7470000}"/>
    <cellStyle name="Normal 2 6 3 6 3" xfId="18359" xr:uid="{00000000-0005-0000-0000-0000B8470000}"/>
    <cellStyle name="Normal 2 6 3 7" xfId="18360" xr:uid="{00000000-0005-0000-0000-0000B9470000}"/>
    <cellStyle name="Normal 2 6 3 7 2" xfId="18361" xr:uid="{00000000-0005-0000-0000-0000BA470000}"/>
    <cellStyle name="Normal 2 6 3 7 2 2" xfId="18362" xr:uid="{00000000-0005-0000-0000-0000BB470000}"/>
    <cellStyle name="Normal 2 6 3 7 3" xfId="18363" xr:uid="{00000000-0005-0000-0000-0000BC470000}"/>
    <cellStyle name="Normal 2 6 3 8" xfId="18364" xr:uid="{00000000-0005-0000-0000-0000BD470000}"/>
    <cellStyle name="Normal 2 6 3 8 2" xfId="18365" xr:uid="{00000000-0005-0000-0000-0000BE470000}"/>
    <cellStyle name="Normal 2 6 3 8 2 2" xfId="18366" xr:uid="{00000000-0005-0000-0000-0000BF470000}"/>
    <cellStyle name="Normal 2 6 3 8 3" xfId="18367" xr:uid="{00000000-0005-0000-0000-0000C0470000}"/>
    <cellStyle name="Normal 2 6 3 9" xfId="18368" xr:uid="{00000000-0005-0000-0000-0000C1470000}"/>
    <cellStyle name="Normal 2 6 3 9 2" xfId="18369" xr:uid="{00000000-0005-0000-0000-0000C2470000}"/>
    <cellStyle name="Normal 2 6 4" xfId="18370" xr:uid="{00000000-0005-0000-0000-0000C3470000}"/>
    <cellStyle name="Normal 2 6 4 2" xfId="18371" xr:uid="{00000000-0005-0000-0000-0000C4470000}"/>
    <cellStyle name="Normal 2 6 4 2 2" xfId="18372" xr:uid="{00000000-0005-0000-0000-0000C5470000}"/>
    <cellStyle name="Normal 2 6 4 2 2 2" xfId="18373" xr:uid="{00000000-0005-0000-0000-0000C6470000}"/>
    <cellStyle name="Normal 2 6 4 2 2 2 2" xfId="18374" xr:uid="{00000000-0005-0000-0000-0000C7470000}"/>
    <cellStyle name="Normal 2 6 4 2 2 3" xfId="18375" xr:uid="{00000000-0005-0000-0000-0000C8470000}"/>
    <cellStyle name="Normal 2 6 4 2 3" xfId="18376" xr:uid="{00000000-0005-0000-0000-0000C9470000}"/>
    <cellStyle name="Normal 2 6 4 2 3 2" xfId="18377" xr:uid="{00000000-0005-0000-0000-0000CA470000}"/>
    <cellStyle name="Normal 2 6 4 2 3 2 2" xfId="18378" xr:uid="{00000000-0005-0000-0000-0000CB470000}"/>
    <cellStyle name="Normal 2 6 4 2 3 3" xfId="18379" xr:uid="{00000000-0005-0000-0000-0000CC470000}"/>
    <cellStyle name="Normal 2 6 4 2 4" xfId="18380" xr:uid="{00000000-0005-0000-0000-0000CD470000}"/>
    <cellStyle name="Normal 2 6 4 2 4 2" xfId="18381" xr:uid="{00000000-0005-0000-0000-0000CE470000}"/>
    <cellStyle name="Normal 2 6 4 2 4 2 2" xfId="18382" xr:uid="{00000000-0005-0000-0000-0000CF470000}"/>
    <cellStyle name="Normal 2 6 4 2 4 3" xfId="18383" xr:uid="{00000000-0005-0000-0000-0000D0470000}"/>
    <cellStyle name="Normal 2 6 4 2 5" xfId="18384" xr:uid="{00000000-0005-0000-0000-0000D1470000}"/>
    <cellStyle name="Normal 2 6 4 2 5 2" xfId="18385" xr:uid="{00000000-0005-0000-0000-0000D2470000}"/>
    <cellStyle name="Normal 2 6 4 2 6" xfId="18386" xr:uid="{00000000-0005-0000-0000-0000D3470000}"/>
    <cellStyle name="Normal 2 6 4 2 6 2" xfId="18387" xr:uid="{00000000-0005-0000-0000-0000D4470000}"/>
    <cellStyle name="Normal 2 6 4 2 7" xfId="18388" xr:uid="{00000000-0005-0000-0000-0000D5470000}"/>
    <cellStyle name="Normal 2 6 4 3" xfId="18389" xr:uid="{00000000-0005-0000-0000-0000D6470000}"/>
    <cellStyle name="Normal 2 6 4 3 2" xfId="18390" xr:uid="{00000000-0005-0000-0000-0000D7470000}"/>
    <cellStyle name="Normal 2 6 4 3 2 2" xfId="18391" xr:uid="{00000000-0005-0000-0000-0000D8470000}"/>
    <cellStyle name="Normal 2 6 4 3 2 2 2" xfId="18392" xr:uid="{00000000-0005-0000-0000-0000D9470000}"/>
    <cellStyle name="Normal 2 6 4 3 2 3" xfId="18393" xr:uid="{00000000-0005-0000-0000-0000DA470000}"/>
    <cellStyle name="Normal 2 6 4 3 3" xfId="18394" xr:uid="{00000000-0005-0000-0000-0000DB470000}"/>
    <cellStyle name="Normal 2 6 4 3 3 2" xfId="18395" xr:uid="{00000000-0005-0000-0000-0000DC470000}"/>
    <cellStyle name="Normal 2 6 4 3 3 2 2" xfId="18396" xr:uid="{00000000-0005-0000-0000-0000DD470000}"/>
    <cellStyle name="Normal 2 6 4 3 3 3" xfId="18397" xr:uid="{00000000-0005-0000-0000-0000DE470000}"/>
    <cellStyle name="Normal 2 6 4 3 4" xfId="18398" xr:uid="{00000000-0005-0000-0000-0000DF470000}"/>
    <cellStyle name="Normal 2 6 4 3 4 2" xfId="18399" xr:uid="{00000000-0005-0000-0000-0000E0470000}"/>
    <cellStyle name="Normal 2 6 4 3 4 2 2" xfId="18400" xr:uid="{00000000-0005-0000-0000-0000E1470000}"/>
    <cellStyle name="Normal 2 6 4 3 4 3" xfId="18401" xr:uid="{00000000-0005-0000-0000-0000E2470000}"/>
    <cellStyle name="Normal 2 6 4 3 5" xfId="18402" xr:uid="{00000000-0005-0000-0000-0000E3470000}"/>
    <cellStyle name="Normal 2 6 4 3 5 2" xfId="18403" xr:uid="{00000000-0005-0000-0000-0000E4470000}"/>
    <cellStyle name="Normal 2 6 4 3 6" xfId="18404" xr:uid="{00000000-0005-0000-0000-0000E5470000}"/>
    <cellStyle name="Normal 2 6 4 3 6 2" xfId="18405" xr:uid="{00000000-0005-0000-0000-0000E6470000}"/>
    <cellStyle name="Normal 2 6 4 3 7" xfId="18406" xr:uid="{00000000-0005-0000-0000-0000E7470000}"/>
    <cellStyle name="Normal 2 6 4 4" xfId="18407" xr:uid="{00000000-0005-0000-0000-0000E8470000}"/>
    <cellStyle name="Normal 2 6 4 4 2" xfId="18408" xr:uid="{00000000-0005-0000-0000-0000E9470000}"/>
    <cellStyle name="Normal 2 6 4 4 2 2" xfId="18409" xr:uid="{00000000-0005-0000-0000-0000EA470000}"/>
    <cellStyle name="Normal 2 6 4 4 3" xfId="18410" xr:uid="{00000000-0005-0000-0000-0000EB470000}"/>
    <cellStyle name="Normal 2 6 4 5" xfId="18411" xr:uid="{00000000-0005-0000-0000-0000EC470000}"/>
    <cellStyle name="Normal 2 6 4 5 2" xfId="18412" xr:uid="{00000000-0005-0000-0000-0000ED470000}"/>
    <cellStyle name="Normal 2 6 4 5 2 2" xfId="18413" xr:uid="{00000000-0005-0000-0000-0000EE470000}"/>
    <cellStyle name="Normal 2 6 4 5 3" xfId="18414" xr:uid="{00000000-0005-0000-0000-0000EF470000}"/>
    <cellStyle name="Normal 2 6 4 6" xfId="18415" xr:uid="{00000000-0005-0000-0000-0000F0470000}"/>
    <cellStyle name="Normal 2 6 4 6 2" xfId="18416" xr:uid="{00000000-0005-0000-0000-0000F1470000}"/>
    <cellStyle name="Normal 2 6 4 6 2 2" xfId="18417" xr:uid="{00000000-0005-0000-0000-0000F2470000}"/>
    <cellStyle name="Normal 2 6 4 6 3" xfId="18418" xr:uid="{00000000-0005-0000-0000-0000F3470000}"/>
    <cellStyle name="Normal 2 6 4 7" xfId="18419" xr:uid="{00000000-0005-0000-0000-0000F4470000}"/>
    <cellStyle name="Normal 2 6 4 7 2" xfId="18420" xr:uid="{00000000-0005-0000-0000-0000F5470000}"/>
    <cellStyle name="Normal 2 6 4 8" xfId="18421" xr:uid="{00000000-0005-0000-0000-0000F6470000}"/>
    <cellStyle name="Normal 2 6 4 8 2" xfId="18422" xr:uid="{00000000-0005-0000-0000-0000F7470000}"/>
    <cellStyle name="Normal 2 6 4 9" xfId="18423" xr:uid="{00000000-0005-0000-0000-0000F8470000}"/>
    <cellStyle name="Normal 2 6 5" xfId="18424" xr:uid="{00000000-0005-0000-0000-0000F9470000}"/>
    <cellStyle name="Normal 2 6 5 2" xfId="18425" xr:uid="{00000000-0005-0000-0000-0000FA470000}"/>
    <cellStyle name="Normal 2 6 5 2 2" xfId="18426" xr:uid="{00000000-0005-0000-0000-0000FB470000}"/>
    <cellStyle name="Normal 2 6 5 2 2 2" xfId="18427" xr:uid="{00000000-0005-0000-0000-0000FC470000}"/>
    <cellStyle name="Normal 2 6 5 2 2 2 2" xfId="18428" xr:uid="{00000000-0005-0000-0000-0000FD470000}"/>
    <cellStyle name="Normal 2 6 5 2 2 3" xfId="18429" xr:uid="{00000000-0005-0000-0000-0000FE470000}"/>
    <cellStyle name="Normal 2 6 5 2 3" xfId="18430" xr:uid="{00000000-0005-0000-0000-0000FF470000}"/>
    <cellStyle name="Normal 2 6 5 2 3 2" xfId="18431" xr:uid="{00000000-0005-0000-0000-000000480000}"/>
    <cellStyle name="Normal 2 6 5 2 3 2 2" xfId="18432" xr:uid="{00000000-0005-0000-0000-000001480000}"/>
    <cellStyle name="Normal 2 6 5 2 3 3" xfId="18433" xr:uid="{00000000-0005-0000-0000-000002480000}"/>
    <cellStyle name="Normal 2 6 5 2 4" xfId="18434" xr:uid="{00000000-0005-0000-0000-000003480000}"/>
    <cellStyle name="Normal 2 6 5 2 4 2" xfId="18435" xr:uid="{00000000-0005-0000-0000-000004480000}"/>
    <cellStyle name="Normal 2 6 5 2 4 2 2" xfId="18436" xr:uid="{00000000-0005-0000-0000-000005480000}"/>
    <cellStyle name="Normal 2 6 5 2 4 3" xfId="18437" xr:uid="{00000000-0005-0000-0000-000006480000}"/>
    <cellStyle name="Normal 2 6 5 2 5" xfId="18438" xr:uid="{00000000-0005-0000-0000-000007480000}"/>
    <cellStyle name="Normal 2 6 5 2 5 2" xfId="18439" xr:uid="{00000000-0005-0000-0000-000008480000}"/>
    <cellStyle name="Normal 2 6 5 2 6" xfId="18440" xr:uid="{00000000-0005-0000-0000-000009480000}"/>
    <cellStyle name="Normal 2 6 5 2 6 2" xfId="18441" xr:uid="{00000000-0005-0000-0000-00000A480000}"/>
    <cellStyle name="Normal 2 6 5 2 7" xfId="18442" xr:uid="{00000000-0005-0000-0000-00000B480000}"/>
    <cellStyle name="Normal 2 6 5 3" xfId="18443" xr:uid="{00000000-0005-0000-0000-00000C480000}"/>
    <cellStyle name="Normal 2 6 5 3 2" xfId="18444" xr:uid="{00000000-0005-0000-0000-00000D480000}"/>
    <cellStyle name="Normal 2 6 5 3 2 2" xfId="18445" xr:uid="{00000000-0005-0000-0000-00000E480000}"/>
    <cellStyle name="Normal 2 6 5 3 3" xfId="18446" xr:uid="{00000000-0005-0000-0000-00000F480000}"/>
    <cellStyle name="Normal 2 6 5 4" xfId="18447" xr:uid="{00000000-0005-0000-0000-000010480000}"/>
    <cellStyle name="Normal 2 6 5 4 2" xfId="18448" xr:uid="{00000000-0005-0000-0000-000011480000}"/>
    <cellStyle name="Normal 2 6 5 4 2 2" xfId="18449" xr:uid="{00000000-0005-0000-0000-000012480000}"/>
    <cellStyle name="Normal 2 6 5 4 3" xfId="18450" xr:uid="{00000000-0005-0000-0000-000013480000}"/>
    <cellStyle name="Normal 2 6 5 5" xfId="18451" xr:uid="{00000000-0005-0000-0000-000014480000}"/>
    <cellStyle name="Normal 2 6 5 5 2" xfId="18452" xr:uid="{00000000-0005-0000-0000-000015480000}"/>
    <cellStyle name="Normal 2 6 5 5 2 2" xfId="18453" xr:uid="{00000000-0005-0000-0000-000016480000}"/>
    <cellStyle name="Normal 2 6 5 5 3" xfId="18454" xr:uid="{00000000-0005-0000-0000-000017480000}"/>
    <cellStyle name="Normal 2 6 5 6" xfId="18455" xr:uid="{00000000-0005-0000-0000-000018480000}"/>
    <cellStyle name="Normal 2 6 5 6 2" xfId="18456" xr:uid="{00000000-0005-0000-0000-000019480000}"/>
    <cellStyle name="Normal 2 6 5 7" xfId="18457" xr:uid="{00000000-0005-0000-0000-00001A480000}"/>
    <cellStyle name="Normal 2 6 5 7 2" xfId="18458" xr:uid="{00000000-0005-0000-0000-00001B480000}"/>
    <cellStyle name="Normal 2 6 5 8" xfId="18459" xr:uid="{00000000-0005-0000-0000-00001C480000}"/>
    <cellStyle name="Normal 2 6 6" xfId="18460" xr:uid="{00000000-0005-0000-0000-00001D480000}"/>
    <cellStyle name="Normal 2 6 6 2" xfId="18461" xr:uid="{00000000-0005-0000-0000-00001E480000}"/>
    <cellStyle name="Normal 2 6 6 2 2" xfId="18462" xr:uid="{00000000-0005-0000-0000-00001F480000}"/>
    <cellStyle name="Normal 2 6 6 2 2 2" xfId="18463" xr:uid="{00000000-0005-0000-0000-000020480000}"/>
    <cellStyle name="Normal 2 6 6 2 3" xfId="18464" xr:uid="{00000000-0005-0000-0000-000021480000}"/>
    <cellStyle name="Normal 2 6 6 3" xfId="18465" xr:uid="{00000000-0005-0000-0000-000022480000}"/>
    <cellStyle name="Normal 2 6 6 3 2" xfId="18466" xr:uid="{00000000-0005-0000-0000-000023480000}"/>
    <cellStyle name="Normal 2 6 6 3 2 2" xfId="18467" xr:uid="{00000000-0005-0000-0000-000024480000}"/>
    <cellStyle name="Normal 2 6 6 3 3" xfId="18468" xr:uid="{00000000-0005-0000-0000-000025480000}"/>
    <cellStyle name="Normal 2 6 6 4" xfId="18469" xr:uid="{00000000-0005-0000-0000-000026480000}"/>
    <cellStyle name="Normal 2 6 6 4 2" xfId="18470" xr:uid="{00000000-0005-0000-0000-000027480000}"/>
    <cellStyle name="Normal 2 6 6 4 2 2" xfId="18471" xr:uid="{00000000-0005-0000-0000-000028480000}"/>
    <cellStyle name="Normal 2 6 6 4 3" xfId="18472" xr:uid="{00000000-0005-0000-0000-000029480000}"/>
    <cellStyle name="Normal 2 6 6 5" xfId="18473" xr:uid="{00000000-0005-0000-0000-00002A480000}"/>
    <cellStyle name="Normal 2 6 6 5 2" xfId="18474" xr:uid="{00000000-0005-0000-0000-00002B480000}"/>
    <cellStyle name="Normal 2 6 6 6" xfId="18475" xr:uid="{00000000-0005-0000-0000-00002C480000}"/>
    <cellStyle name="Normal 2 6 6 6 2" xfId="18476" xr:uid="{00000000-0005-0000-0000-00002D480000}"/>
    <cellStyle name="Normal 2 6 6 7" xfId="18477" xr:uid="{00000000-0005-0000-0000-00002E480000}"/>
    <cellStyle name="Normal 2 6 7" xfId="18478" xr:uid="{00000000-0005-0000-0000-00002F480000}"/>
    <cellStyle name="Normal 2 6 7 2" xfId="18479" xr:uid="{00000000-0005-0000-0000-000030480000}"/>
    <cellStyle name="Normal 2 6 7 2 2" xfId="18480" xr:uid="{00000000-0005-0000-0000-000031480000}"/>
    <cellStyle name="Normal 2 6 7 2 2 2" xfId="18481" xr:uid="{00000000-0005-0000-0000-000032480000}"/>
    <cellStyle name="Normal 2 6 7 2 3" xfId="18482" xr:uid="{00000000-0005-0000-0000-000033480000}"/>
    <cellStyle name="Normal 2 6 7 3" xfId="18483" xr:uid="{00000000-0005-0000-0000-000034480000}"/>
    <cellStyle name="Normal 2 6 7 3 2" xfId="18484" xr:uid="{00000000-0005-0000-0000-000035480000}"/>
    <cellStyle name="Normal 2 6 7 3 2 2" xfId="18485" xr:uid="{00000000-0005-0000-0000-000036480000}"/>
    <cellStyle name="Normal 2 6 7 3 3" xfId="18486" xr:uid="{00000000-0005-0000-0000-000037480000}"/>
    <cellStyle name="Normal 2 6 7 4" xfId="18487" xr:uid="{00000000-0005-0000-0000-000038480000}"/>
    <cellStyle name="Normal 2 6 7 4 2" xfId="18488" xr:uid="{00000000-0005-0000-0000-000039480000}"/>
    <cellStyle name="Normal 2 6 7 4 2 2" xfId="18489" xr:uid="{00000000-0005-0000-0000-00003A480000}"/>
    <cellStyle name="Normal 2 6 7 4 3" xfId="18490" xr:uid="{00000000-0005-0000-0000-00003B480000}"/>
    <cellStyle name="Normal 2 6 7 5" xfId="18491" xr:uid="{00000000-0005-0000-0000-00003C480000}"/>
    <cellStyle name="Normal 2 6 7 5 2" xfId="18492" xr:uid="{00000000-0005-0000-0000-00003D480000}"/>
    <cellStyle name="Normal 2 6 7 6" xfId="18493" xr:uid="{00000000-0005-0000-0000-00003E480000}"/>
    <cellStyle name="Normal 2 6 7 6 2" xfId="18494" xr:uid="{00000000-0005-0000-0000-00003F480000}"/>
    <cellStyle name="Normal 2 6 7 7" xfId="18495" xr:uid="{00000000-0005-0000-0000-000040480000}"/>
    <cellStyle name="Normal 2 6 8" xfId="18496" xr:uid="{00000000-0005-0000-0000-000041480000}"/>
    <cellStyle name="Normal 2 6 8 2" xfId="18497" xr:uid="{00000000-0005-0000-0000-000042480000}"/>
    <cellStyle name="Normal 2 6 8 2 2" xfId="18498" xr:uid="{00000000-0005-0000-0000-000043480000}"/>
    <cellStyle name="Normal 2 6 8 3" xfId="18499" xr:uid="{00000000-0005-0000-0000-000044480000}"/>
    <cellStyle name="Normal 2 6 9" xfId="18500" xr:uid="{00000000-0005-0000-0000-000045480000}"/>
    <cellStyle name="Normal 2 6 9 2" xfId="18501" xr:uid="{00000000-0005-0000-0000-000046480000}"/>
    <cellStyle name="Normal 2 6 9 2 2" xfId="18502" xr:uid="{00000000-0005-0000-0000-000047480000}"/>
    <cellStyle name="Normal 2 6 9 3" xfId="18503" xr:uid="{00000000-0005-0000-0000-000048480000}"/>
    <cellStyle name="Normal 2 6_Confidential Information" xfId="18504" xr:uid="{00000000-0005-0000-0000-000049480000}"/>
    <cellStyle name="Normal 2 7" xfId="18505" xr:uid="{00000000-0005-0000-0000-00004A480000}"/>
    <cellStyle name="Normal 2 7 10" xfId="18506" xr:uid="{00000000-0005-0000-0000-00004B480000}"/>
    <cellStyle name="Normal 2 7 11" xfId="18507" xr:uid="{00000000-0005-0000-0000-00004C480000}"/>
    <cellStyle name="Normal 2 7 2" xfId="18508" xr:uid="{00000000-0005-0000-0000-00004D480000}"/>
    <cellStyle name="Normal 2 7 2 2" xfId="18509" xr:uid="{00000000-0005-0000-0000-00004E480000}"/>
    <cellStyle name="Normal 2 7 2 2 2" xfId="18510" xr:uid="{00000000-0005-0000-0000-00004F480000}"/>
    <cellStyle name="Normal 2 7 2 2 2 2" xfId="18511" xr:uid="{00000000-0005-0000-0000-000050480000}"/>
    <cellStyle name="Normal 2 7 2 2 3" xfId="18512" xr:uid="{00000000-0005-0000-0000-000051480000}"/>
    <cellStyle name="Normal 2 7 2 3" xfId="18513" xr:uid="{00000000-0005-0000-0000-000052480000}"/>
    <cellStyle name="Normal 2 7 2 3 2" xfId="18514" xr:uid="{00000000-0005-0000-0000-000053480000}"/>
    <cellStyle name="Normal 2 7 2 3 2 2" xfId="18515" xr:uid="{00000000-0005-0000-0000-000054480000}"/>
    <cellStyle name="Normal 2 7 2 3 3" xfId="18516" xr:uid="{00000000-0005-0000-0000-000055480000}"/>
    <cellStyle name="Normal 2 7 2 4" xfId="18517" xr:uid="{00000000-0005-0000-0000-000056480000}"/>
    <cellStyle name="Normal 2 7 2 4 2" xfId="18518" xr:uid="{00000000-0005-0000-0000-000057480000}"/>
    <cellStyle name="Normal 2 7 2 4 2 2" xfId="18519" xr:uid="{00000000-0005-0000-0000-000058480000}"/>
    <cellStyle name="Normal 2 7 2 4 3" xfId="18520" xr:uid="{00000000-0005-0000-0000-000059480000}"/>
    <cellStyle name="Normal 2 7 2 5" xfId="18521" xr:uid="{00000000-0005-0000-0000-00005A480000}"/>
    <cellStyle name="Normal 2 7 2 5 2" xfId="18522" xr:uid="{00000000-0005-0000-0000-00005B480000}"/>
    <cellStyle name="Normal 2 7 2 6" xfId="18523" xr:uid="{00000000-0005-0000-0000-00005C480000}"/>
    <cellStyle name="Normal 2 7 2 6 2" xfId="18524" xr:uid="{00000000-0005-0000-0000-00005D480000}"/>
    <cellStyle name="Normal 2 7 2 7" xfId="18525" xr:uid="{00000000-0005-0000-0000-00005E480000}"/>
    <cellStyle name="Normal 2 7 3" xfId="18526" xr:uid="{00000000-0005-0000-0000-00005F480000}"/>
    <cellStyle name="Normal 2 7 3 2" xfId="18527" xr:uid="{00000000-0005-0000-0000-000060480000}"/>
    <cellStyle name="Normal 2 7 3 2 2" xfId="18528" xr:uid="{00000000-0005-0000-0000-000061480000}"/>
    <cellStyle name="Normal 2 7 3 2 2 2" xfId="18529" xr:uid="{00000000-0005-0000-0000-000062480000}"/>
    <cellStyle name="Normal 2 7 3 2 3" xfId="18530" xr:uid="{00000000-0005-0000-0000-000063480000}"/>
    <cellStyle name="Normal 2 7 3 3" xfId="18531" xr:uid="{00000000-0005-0000-0000-000064480000}"/>
    <cellStyle name="Normal 2 7 3 3 2" xfId="18532" xr:uid="{00000000-0005-0000-0000-000065480000}"/>
    <cellStyle name="Normal 2 7 3 3 2 2" xfId="18533" xr:uid="{00000000-0005-0000-0000-000066480000}"/>
    <cellStyle name="Normal 2 7 3 3 3" xfId="18534" xr:uid="{00000000-0005-0000-0000-000067480000}"/>
    <cellStyle name="Normal 2 7 3 4" xfId="18535" xr:uid="{00000000-0005-0000-0000-000068480000}"/>
    <cellStyle name="Normal 2 7 3 4 2" xfId="18536" xr:uid="{00000000-0005-0000-0000-000069480000}"/>
    <cellStyle name="Normal 2 7 3 4 2 2" xfId="18537" xr:uid="{00000000-0005-0000-0000-00006A480000}"/>
    <cellStyle name="Normal 2 7 3 4 3" xfId="18538" xr:uid="{00000000-0005-0000-0000-00006B480000}"/>
    <cellStyle name="Normal 2 7 3 5" xfId="18539" xr:uid="{00000000-0005-0000-0000-00006C480000}"/>
    <cellStyle name="Normal 2 7 3 5 2" xfId="18540" xr:uid="{00000000-0005-0000-0000-00006D480000}"/>
    <cellStyle name="Normal 2 7 3 6" xfId="18541" xr:uid="{00000000-0005-0000-0000-00006E480000}"/>
    <cellStyle name="Normal 2 7 3 6 2" xfId="18542" xr:uid="{00000000-0005-0000-0000-00006F480000}"/>
    <cellStyle name="Normal 2 7 3 7" xfId="18543" xr:uid="{00000000-0005-0000-0000-000070480000}"/>
    <cellStyle name="Normal 2 7 4" xfId="18544" xr:uid="{00000000-0005-0000-0000-000071480000}"/>
    <cellStyle name="Normal 2 7 4 2" xfId="18545" xr:uid="{00000000-0005-0000-0000-000072480000}"/>
    <cellStyle name="Normal 2 7 4 2 2" xfId="18546" xr:uid="{00000000-0005-0000-0000-000073480000}"/>
    <cellStyle name="Normal 2 7 4 3" xfId="18547" xr:uid="{00000000-0005-0000-0000-000074480000}"/>
    <cellStyle name="Normal 2 7 5" xfId="18548" xr:uid="{00000000-0005-0000-0000-000075480000}"/>
    <cellStyle name="Normal 2 7 5 2" xfId="18549" xr:uid="{00000000-0005-0000-0000-000076480000}"/>
    <cellStyle name="Normal 2 7 5 2 2" xfId="18550" xr:uid="{00000000-0005-0000-0000-000077480000}"/>
    <cellStyle name="Normal 2 7 5 3" xfId="18551" xr:uid="{00000000-0005-0000-0000-000078480000}"/>
    <cellStyle name="Normal 2 7 6" xfId="18552" xr:uid="{00000000-0005-0000-0000-000079480000}"/>
    <cellStyle name="Normal 2 7 6 2" xfId="18553" xr:uid="{00000000-0005-0000-0000-00007A480000}"/>
    <cellStyle name="Normal 2 7 6 2 2" xfId="18554" xr:uid="{00000000-0005-0000-0000-00007B480000}"/>
    <cellStyle name="Normal 2 7 6 3" xfId="18555" xr:uid="{00000000-0005-0000-0000-00007C480000}"/>
    <cellStyle name="Normal 2 7 7" xfId="18556" xr:uid="{00000000-0005-0000-0000-00007D480000}"/>
    <cellStyle name="Normal 2 7 7 2" xfId="18557" xr:uid="{00000000-0005-0000-0000-00007E480000}"/>
    <cellStyle name="Normal 2 7 8" xfId="18558" xr:uid="{00000000-0005-0000-0000-00007F480000}"/>
    <cellStyle name="Normal 2 7 8 2" xfId="18559" xr:uid="{00000000-0005-0000-0000-000080480000}"/>
    <cellStyle name="Normal 2 7 9" xfId="18560" xr:uid="{00000000-0005-0000-0000-000081480000}"/>
    <cellStyle name="Normal 2 8" xfId="18561" xr:uid="{00000000-0005-0000-0000-000082480000}"/>
    <cellStyle name="Normal 2 8 2" xfId="18562" xr:uid="{00000000-0005-0000-0000-000083480000}"/>
    <cellStyle name="Normal 2 8 2 2" xfId="18563" xr:uid="{00000000-0005-0000-0000-000084480000}"/>
    <cellStyle name="Normal 2 8 2 2 2" xfId="18564" xr:uid="{00000000-0005-0000-0000-000085480000}"/>
    <cellStyle name="Normal 2 8 2 2 2 2" xfId="18565" xr:uid="{00000000-0005-0000-0000-000086480000}"/>
    <cellStyle name="Normal 2 8 2 2 3" xfId="18566" xr:uid="{00000000-0005-0000-0000-000087480000}"/>
    <cellStyle name="Normal 2 8 2 3" xfId="18567" xr:uid="{00000000-0005-0000-0000-000088480000}"/>
    <cellStyle name="Normal 2 8 2 3 2" xfId="18568" xr:uid="{00000000-0005-0000-0000-000089480000}"/>
    <cellStyle name="Normal 2 8 2 3 2 2" xfId="18569" xr:uid="{00000000-0005-0000-0000-00008A480000}"/>
    <cellStyle name="Normal 2 8 2 3 3" xfId="18570" xr:uid="{00000000-0005-0000-0000-00008B480000}"/>
    <cellStyle name="Normal 2 8 2 4" xfId="18571" xr:uid="{00000000-0005-0000-0000-00008C480000}"/>
    <cellStyle name="Normal 2 8 2 4 2" xfId="18572" xr:uid="{00000000-0005-0000-0000-00008D480000}"/>
    <cellStyle name="Normal 2 8 2 4 2 2" xfId="18573" xr:uid="{00000000-0005-0000-0000-00008E480000}"/>
    <cellStyle name="Normal 2 8 2 4 3" xfId="18574" xr:uid="{00000000-0005-0000-0000-00008F480000}"/>
    <cellStyle name="Normal 2 8 2 5" xfId="18575" xr:uid="{00000000-0005-0000-0000-000090480000}"/>
    <cellStyle name="Normal 2 8 2 5 2" xfId="18576" xr:uid="{00000000-0005-0000-0000-000091480000}"/>
    <cellStyle name="Normal 2 8 2 6" xfId="18577" xr:uid="{00000000-0005-0000-0000-000092480000}"/>
    <cellStyle name="Normal 2 8 2 6 2" xfId="18578" xr:uid="{00000000-0005-0000-0000-000093480000}"/>
    <cellStyle name="Normal 2 8 2 7" xfId="18579" xr:uid="{00000000-0005-0000-0000-000094480000}"/>
    <cellStyle name="Normal 2 8 3" xfId="18580" xr:uid="{00000000-0005-0000-0000-000095480000}"/>
    <cellStyle name="Normal 2 8 3 2" xfId="18581" xr:uid="{00000000-0005-0000-0000-000096480000}"/>
    <cellStyle name="Normal 2 8 3 2 2" xfId="18582" xr:uid="{00000000-0005-0000-0000-000097480000}"/>
    <cellStyle name="Normal 2 8 3 2 2 2" xfId="18583" xr:uid="{00000000-0005-0000-0000-000098480000}"/>
    <cellStyle name="Normal 2 8 3 2 3" xfId="18584" xr:uid="{00000000-0005-0000-0000-000099480000}"/>
    <cellStyle name="Normal 2 8 3 3" xfId="18585" xr:uid="{00000000-0005-0000-0000-00009A480000}"/>
    <cellStyle name="Normal 2 8 3 3 2" xfId="18586" xr:uid="{00000000-0005-0000-0000-00009B480000}"/>
    <cellStyle name="Normal 2 8 3 3 2 2" xfId="18587" xr:uid="{00000000-0005-0000-0000-00009C480000}"/>
    <cellStyle name="Normal 2 8 3 3 3" xfId="18588" xr:uid="{00000000-0005-0000-0000-00009D480000}"/>
    <cellStyle name="Normal 2 8 3 4" xfId="18589" xr:uid="{00000000-0005-0000-0000-00009E480000}"/>
    <cellStyle name="Normal 2 8 3 4 2" xfId="18590" xr:uid="{00000000-0005-0000-0000-00009F480000}"/>
    <cellStyle name="Normal 2 8 3 4 2 2" xfId="18591" xr:uid="{00000000-0005-0000-0000-0000A0480000}"/>
    <cellStyle name="Normal 2 8 3 4 3" xfId="18592" xr:uid="{00000000-0005-0000-0000-0000A1480000}"/>
    <cellStyle name="Normal 2 8 3 5" xfId="18593" xr:uid="{00000000-0005-0000-0000-0000A2480000}"/>
    <cellStyle name="Normal 2 8 3 5 2" xfId="18594" xr:uid="{00000000-0005-0000-0000-0000A3480000}"/>
    <cellStyle name="Normal 2 8 3 6" xfId="18595" xr:uid="{00000000-0005-0000-0000-0000A4480000}"/>
    <cellStyle name="Normal 2 8 3 6 2" xfId="18596" xr:uid="{00000000-0005-0000-0000-0000A5480000}"/>
    <cellStyle name="Normal 2 8 3 7" xfId="18597" xr:uid="{00000000-0005-0000-0000-0000A6480000}"/>
    <cellStyle name="Normal 2 8 4" xfId="18598" xr:uid="{00000000-0005-0000-0000-0000A7480000}"/>
    <cellStyle name="Normal 2 8 4 2" xfId="18599" xr:uid="{00000000-0005-0000-0000-0000A8480000}"/>
    <cellStyle name="Normal 2 8 4 2 2" xfId="18600" xr:uid="{00000000-0005-0000-0000-0000A9480000}"/>
    <cellStyle name="Normal 2 8 4 3" xfId="18601" xr:uid="{00000000-0005-0000-0000-0000AA480000}"/>
    <cellStyle name="Normal 2 8 5" xfId="18602" xr:uid="{00000000-0005-0000-0000-0000AB480000}"/>
    <cellStyle name="Normal 2 8 5 2" xfId="18603" xr:uid="{00000000-0005-0000-0000-0000AC480000}"/>
    <cellStyle name="Normal 2 8 5 2 2" xfId="18604" xr:uid="{00000000-0005-0000-0000-0000AD480000}"/>
    <cellStyle name="Normal 2 8 5 3" xfId="18605" xr:uid="{00000000-0005-0000-0000-0000AE480000}"/>
    <cellStyle name="Normal 2 8 6" xfId="18606" xr:uid="{00000000-0005-0000-0000-0000AF480000}"/>
    <cellStyle name="Normal 2 8 6 2" xfId="18607" xr:uid="{00000000-0005-0000-0000-0000B0480000}"/>
    <cellStyle name="Normal 2 8 6 2 2" xfId="18608" xr:uid="{00000000-0005-0000-0000-0000B1480000}"/>
    <cellStyle name="Normal 2 8 6 3" xfId="18609" xr:uid="{00000000-0005-0000-0000-0000B2480000}"/>
    <cellStyle name="Normal 2 8 7" xfId="18610" xr:uid="{00000000-0005-0000-0000-0000B3480000}"/>
    <cellStyle name="Normal 2 8 7 2" xfId="18611" xr:uid="{00000000-0005-0000-0000-0000B4480000}"/>
    <cellStyle name="Normal 2 8 8" xfId="18612" xr:uid="{00000000-0005-0000-0000-0000B5480000}"/>
    <cellStyle name="Normal 2 8 8 2" xfId="18613" xr:uid="{00000000-0005-0000-0000-0000B6480000}"/>
    <cellStyle name="Normal 2 8 9" xfId="18614" xr:uid="{00000000-0005-0000-0000-0000B7480000}"/>
    <cellStyle name="Normal 2 9" xfId="18615" xr:uid="{00000000-0005-0000-0000-0000B8480000}"/>
    <cellStyle name="Normal 2 9 2" xfId="18616" xr:uid="{00000000-0005-0000-0000-0000B9480000}"/>
    <cellStyle name="Normal 2 9 2 2" xfId="18617" xr:uid="{00000000-0005-0000-0000-0000BA480000}"/>
    <cellStyle name="Normal 2 9 2 2 2" xfId="18618" xr:uid="{00000000-0005-0000-0000-0000BB480000}"/>
    <cellStyle name="Normal 2 9 2 2 2 2" xfId="18619" xr:uid="{00000000-0005-0000-0000-0000BC480000}"/>
    <cellStyle name="Normal 2 9 2 2 3" xfId="18620" xr:uid="{00000000-0005-0000-0000-0000BD480000}"/>
    <cellStyle name="Normal 2 9 2 3" xfId="18621" xr:uid="{00000000-0005-0000-0000-0000BE480000}"/>
    <cellStyle name="Normal 2 9 2 3 2" xfId="18622" xr:uid="{00000000-0005-0000-0000-0000BF480000}"/>
    <cellStyle name="Normal 2 9 2 3 2 2" xfId="18623" xr:uid="{00000000-0005-0000-0000-0000C0480000}"/>
    <cellStyle name="Normal 2 9 2 3 3" xfId="18624" xr:uid="{00000000-0005-0000-0000-0000C1480000}"/>
    <cellStyle name="Normal 2 9 2 4" xfId="18625" xr:uid="{00000000-0005-0000-0000-0000C2480000}"/>
    <cellStyle name="Normal 2 9 2 4 2" xfId="18626" xr:uid="{00000000-0005-0000-0000-0000C3480000}"/>
    <cellStyle name="Normal 2 9 2 4 2 2" xfId="18627" xr:uid="{00000000-0005-0000-0000-0000C4480000}"/>
    <cellStyle name="Normal 2 9 2 4 3" xfId="18628" xr:uid="{00000000-0005-0000-0000-0000C5480000}"/>
    <cellStyle name="Normal 2 9 2 5" xfId="18629" xr:uid="{00000000-0005-0000-0000-0000C6480000}"/>
    <cellStyle name="Normal 2 9 2 5 2" xfId="18630" xr:uid="{00000000-0005-0000-0000-0000C7480000}"/>
    <cellStyle name="Normal 2 9 2 6" xfId="18631" xr:uid="{00000000-0005-0000-0000-0000C8480000}"/>
    <cellStyle name="Normal 2 9 2 6 2" xfId="18632" xr:uid="{00000000-0005-0000-0000-0000C9480000}"/>
    <cellStyle name="Normal 2 9 2 7" xfId="18633" xr:uid="{00000000-0005-0000-0000-0000CA480000}"/>
    <cellStyle name="Normal 2 9 3" xfId="18634" xr:uid="{00000000-0005-0000-0000-0000CB480000}"/>
    <cellStyle name="Normal 2 9 3 2" xfId="18635" xr:uid="{00000000-0005-0000-0000-0000CC480000}"/>
    <cellStyle name="Normal 2 9 3 2 2" xfId="18636" xr:uid="{00000000-0005-0000-0000-0000CD480000}"/>
    <cellStyle name="Normal 2 9 3 3" xfId="18637" xr:uid="{00000000-0005-0000-0000-0000CE480000}"/>
    <cellStyle name="Normal 2 9 4" xfId="18638" xr:uid="{00000000-0005-0000-0000-0000CF480000}"/>
    <cellStyle name="Normal 2 9 4 2" xfId="18639" xr:uid="{00000000-0005-0000-0000-0000D0480000}"/>
    <cellStyle name="Normal 2 9 4 2 2" xfId="18640" xr:uid="{00000000-0005-0000-0000-0000D1480000}"/>
    <cellStyle name="Normal 2 9 4 3" xfId="18641" xr:uid="{00000000-0005-0000-0000-0000D2480000}"/>
    <cellStyle name="Normal 2 9 5" xfId="18642" xr:uid="{00000000-0005-0000-0000-0000D3480000}"/>
    <cellStyle name="Normal 2 9 5 2" xfId="18643" xr:uid="{00000000-0005-0000-0000-0000D4480000}"/>
    <cellStyle name="Normal 2 9 5 2 2" xfId="18644" xr:uid="{00000000-0005-0000-0000-0000D5480000}"/>
    <cellStyle name="Normal 2 9 5 3" xfId="18645" xr:uid="{00000000-0005-0000-0000-0000D6480000}"/>
    <cellStyle name="Normal 2 9 6" xfId="18646" xr:uid="{00000000-0005-0000-0000-0000D7480000}"/>
    <cellStyle name="Normal 2 9 6 2" xfId="18647" xr:uid="{00000000-0005-0000-0000-0000D8480000}"/>
    <cellStyle name="Normal 2 9 7" xfId="18648" xr:uid="{00000000-0005-0000-0000-0000D9480000}"/>
    <cellStyle name="Normal 2 9 7 2" xfId="18649" xr:uid="{00000000-0005-0000-0000-0000DA480000}"/>
    <cellStyle name="Normal 2 9 8" xfId="18650" xr:uid="{00000000-0005-0000-0000-0000DB480000}"/>
    <cellStyle name="Normal 2_Confidential Information" xfId="18651" xr:uid="{00000000-0005-0000-0000-0000DC480000}"/>
    <cellStyle name="Normal 20" xfId="18652" xr:uid="{00000000-0005-0000-0000-0000DD480000}"/>
    <cellStyle name="Normal 20 10" xfId="18653" xr:uid="{00000000-0005-0000-0000-0000DE480000}"/>
    <cellStyle name="Normal 20 10 2" xfId="18654" xr:uid="{00000000-0005-0000-0000-0000DF480000}"/>
    <cellStyle name="Normal 20 10 2 2" xfId="18655" xr:uid="{00000000-0005-0000-0000-0000E0480000}"/>
    <cellStyle name="Normal 20 10 3" xfId="18656" xr:uid="{00000000-0005-0000-0000-0000E1480000}"/>
    <cellStyle name="Normal 20 11" xfId="18657" xr:uid="{00000000-0005-0000-0000-0000E2480000}"/>
    <cellStyle name="Normal 20 11 2" xfId="18658" xr:uid="{00000000-0005-0000-0000-0000E3480000}"/>
    <cellStyle name="Normal 20 11 2 2" xfId="18659" xr:uid="{00000000-0005-0000-0000-0000E4480000}"/>
    <cellStyle name="Normal 20 11 3" xfId="18660" xr:uid="{00000000-0005-0000-0000-0000E5480000}"/>
    <cellStyle name="Normal 20 12" xfId="18661" xr:uid="{00000000-0005-0000-0000-0000E6480000}"/>
    <cellStyle name="Normal 20 12 2" xfId="18662" xr:uid="{00000000-0005-0000-0000-0000E7480000}"/>
    <cellStyle name="Normal 20 12 2 2" xfId="18663" xr:uid="{00000000-0005-0000-0000-0000E8480000}"/>
    <cellStyle name="Normal 20 12 3" xfId="18664" xr:uid="{00000000-0005-0000-0000-0000E9480000}"/>
    <cellStyle name="Normal 20 13" xfId="18665" xr:uid="{00000000-0005-0000-0000-0000EA480000}"/>
    <cellStyle name="Normal 20 13 2" xfId="18666" xr:uid="{00000000-0005-0000-0000-0000EB480000}"/>
    <cellStyle name="Normal 20 14" xfId="18667" xr:uid="{00000000-0005-0000-0000-0000EC480000}"/>
    <cellStyle name="Normal 20 14 2" xfId="18668" xr:uid="{00000000-0005-0000-0000-0000ED480000}"/>
    <cellStyle name="Normal 20 15" xfId="18669" xr:uid="{00000000-0005-0000-0000-0000EE480000}"/>
    <cellStyle name="Normal 20 2" xfId="18670" xr:uid="{00000000-0005-0000-0000-0000EF480000}"/>
    <cellStyle name="Normal 20 2 10" xfId="18671" xr:uid="{00000000-0005-0000-0000-0000F0480000}"/>
    <cellStyle name="Normal 20 2 10 2" xfId="18672" xr:uid="{00000000-0005-0000-0000-0000F1480000}"/>
    <cellStyle name="Normal 20 2 10 2 2" xfId="18673" xr:uid="{00000000-0005-0000-0000-0000F2480000}"/>
    <cellStyle name="Normal 20 2 10 3" xfId="18674" xr:uid="{00000000-0005-0000-0000-0000F3480000}"/>
    <cellStyle name="Normal 20 2 11" xfId="18675" xr:uid="{00000000-0005-0000-0000-0000F4480000}"/>
    <cellStyle name="Normal 20 2 11 2" xfId="18676" xr:uid="{00000000-0005-0000-0000-0000F5480000}"/>
    <cellStyle name="Normal 20 2 12" xfId="18677" xr:uid="{00000000-0005-0000-0000-0000F6480000}"/>
    <cellStyle name="Normal 20 2 12 2" xfId="18678" xr:uid="{00000000-0005-0000-0000-0000F7480000}"/>
    <cellStyle name="Normal 20 2 13" xfId="18679" xr:uid="{00000000-0005-0000-0000-0000F8480000}"/>
    <cellStyle name="Normal 20 2 2" xfId="18680" xr:uid="{00000000-0005-0000-0000-0000F9480000}"/>
    <cellStyle name="Normal 20 2 2 10" xfId="18681" xr:uid="{00000000-0005-0000-0000-0000FA480000}"/>
    <cellStyle name="Normal 20 2 2 10 2" xfId="18682" xr:uid="{00000000-0005-0000-0000-0000FB480000}"/>
    <cellStyle name="Normal 20 2 2 11" xfId="18683" xr:uid="{00000000-0005-0000-0000-0000FC480000}"/>
    <cellStyle name="Normal 20 2 2 2" xfId="18684" xr:uid="{00000000-0005-0000-0000-0000FD480000}"/>
    <cellStyle name="Normal 20 2 2 2 2" xfId="18685" xr:uid="{00000000-0005-0000-0000-0000FE480000}"/>
    <cellStyle name="Normal 20 2 2 2 2 2" xfId="18686" xr:uid="{00000000-0005-0000-0000-0000FF480000}"/>
    <cellStyle name="Normal 20 2 2 2 2 2 2" xfId="18687" xr:uid="{00000000-0005-0000-0000-000000490000}"/>
    <cellStyle name="Normal 20 2 2 2 2 2 2 2" xfId="18688" xr:uid="{00000000-0005-0000-0000-000001490000}"/>
    <cellStyle name="Normal 20 2 2 2 2 2 3" xfId="18689" xr:uid="{00000000-0005-0000-0000-000002490000}"/>
    <cellStyle name="Normal 20 2 2 2 2 3" xfId="18690" xr:uid="{00000000-0005-0000-0000-000003490000}"/>
    <cellStyle name="Normal 20 2 2 2 2 3 2" xfId="18691" xr:uid="{00000000-0005-0000-0000-000004490000}"/>
    <cellStyle name="Normal 20 2 2 2 2 3 2 2" xfId="18692" xr:uid="{00000000-0005-0000-0000-000005490000}"/>
    <cellStyle name="Normal 20 2 2 2 2 3 3" xfId="18693" xr:uid="{00000000-0005-0000-0000-000006490000}"/>
    <cellStyle name="Normal 20 2 2 2 2 4" xfId="18694" xr:uid="{00000000-0005-0000-0000-000007490000}"/>
    <cellStyle name="Normal 20 2 2 2 2 4 2" xfId="18695" xr:uid="{00000000-0005-0000-0000-000008490000}"/>
    <cellStyle name="Normal 20 2 2 2 2 4 2 2" xfId="18696" xr:uid="{00000000-0005-0000-0000-000009490000}"/>
    <cellStyle name="Normal 20 2 2 2 2 4 3" xfId="18697" xr:uid="{00000000-0005-0000-0000-00000A490000}"/>
    <cellStyle name="Normal 20 2 2 2 2 5" xfId="18698" xr:uid="{00000000-0005-0000-0000-00000B490000}"/>
    <cellStyle name="Normal 20 2 2 2 2 5 2" xfId="18699" xr:uid="{00000000-0005-0000-0000-00000C490000}"/>
    <cellStyle name="Normal 20 2 2 2 2 6" xfId="18700" xr:uid="{00000000-0005-0000-0000-00000D490000}"/>
    <cellStyle name="Normal 20 2 2 2 2 6 2" xfId="18701" xr:uid="{00000000-0005-0000-0000-00000E490000}"/>
    <cellStyle name="Normal 20 2 2 2 2 7" xfId="18702" xr:uid="{00000000-0005-0000-0000-00000F490000}"/>
    <cellStyle name="Normal 20 2 2 2 3" xfId="18703" xr:uid="{00000000-0005-0000-0000-000010490000}"/>
    <cellStyle name="Normal 20 2 2 2 3 2" xfId="18704" xr:uid="{00000000-0005-0000-0000-000011490000}"/>
    <cellStyle name="Normal 20 2 2 2 3 2 2" xfId="18705" xr:uid="{00000000-0005-0000-0000-000012490000}"/>
    <cellStyle name="Normal 20 2 2 2 3 2 2 2" xfId="18706" xr:uid="{00000000-0005-0000-0000-000013490000}"/>
    <cellStyle name="Normal 20 2 2 2 3 2 3" xfId="18707" xr:uid="{00000000-0005-0000-0000-000014490000}"/>
    <cellStyle name="Normal 20 2 2 2 3 3" xfId="18708" xr:uid="{00000000-0005-0000-0000-000015490000}"/>
    <cellStyle name="Normal 20 2 2 2 3 3 2" xfId="18709" xr:uid="{00000000-0005-0000-0000-000016490000}"/>
    <cellStyle name="Normal 20 2 2 2 3 3 2 2" xfId="18710" xr:uid="{00000000-0005-0000-0000-000017490000}"/>
    <cellStyle name="Normal 20 2 2 2 3 3 3" xfId="18711" xr:uid="{00000000-0005-0000-0000-000018490000}"/>
    <cellStyle name="Normal 20 2 2 2 3 4" xfId="18712" xr:uid="{00000000-0005-0000-0000-000019490000}"/>
    <cellStyle name="Normal 20 2 2 2 3 4 2" xfId="18713" xr:uid="{00000000-0005-0000-0000-00001A490000}"/>
    <cellStyle name="Normal 20 2 2 2 3 4 2 2" xfId="18714" xr:uid="{00000000-0005-0000-0000-00001B490000}"/>
    <cellStyle name="Normal 20 2 2 2 3 4 3" xfId="18715" xr:uid="{00000000-0005-0000-0000-00001C490000}"/>
    <cellStyle name="Normal 20 2 2 2 3 5" xfId="18716" xr:uid="{00000000-0005-0000-0000-00001D490000}"/>
    <cellStyle name="Normal 20 2 2 2 3 5 2" xfId="18717" xr:uid="{00000000-0005-0000-0000-00001E490000}"/>
    <cellStyle name="Normal 20 2 2 2 3 6" xfId="18718" xr:uid="{00000000-0005-0000-0000-00001F490000}"/>
    <cellStyle name="Normal 20 2 2 2 3 6 2" xfId="18719" xr:uid="{00000000-0005-0000-0000-000020490000}"/>
    <cellStyle name="Normal 20 2 2 2 3 7" xfId="18720" xr:uid="{00000000-0005-0000-0000-000021490000}"/>
    <cellStyle name="Normal 20 2 2 2 4" xfId="18721" xr:uid="{00000000-0005-0000-0000-000022490000}"/>
    <cellStyle name="Normal 20 2 2 2 4 2" xfId="18722" xr:uid="{00000000-0005-0000-0000-000023490000}"/>
    <cellStyle name="Normal 20 2 2 2 4 2 2" xfId="18723" xr:uid="{00000000-0005-0000-0000-000024490000}"/>
    <cellStyle name="Normal 20 2 2 2 4 3" xfId="18724" xr:uid="{00000000-0005-0000-0000-000025490000}"/>
    <cellStyle name="Normal 20 2 2 2 5" xfId="18725" xr:uid="{00000000-0005-0000-0000-000026490000}"/>
    <cellStyle name="Normal 20 2 2 2 5 2" xfId="18726" xr:uid="{00000000-0005-0000-0000-000027490000}"/>
    <cellStyle name="Normal 20 2 2 2 5 2 2" xfId="18727" xr:uid="{00000000-0005-0000-0000-000028490000}"/>
    <cellStyle name="Normal 20 2 2 2 5 3" xfId="18728" xr:uid="{00000000-0005-0000-0000-000029490000}"/>
    <cellStyle name="Normal 20 2 2 2 6" xfId="18729" xr:uid="{00000000-0005-0000-0000-00002A490000}"/>
    <cellStyle name="Normal 20 2 2 2 6 2" xfId="18730" xr:uid="{00000000-0005-0000-0000-00002B490000}"/>
    <cellStyle name="Normal 20 2 2 2 6 2 2" xfId="18731" xr:uid="{00000000-0005-0000-0000-00002C490000}"/>
    <cellStyle name="Normal 20 2 2 2 6 3" xfId="18732" xr:uid="{00000000-0005-0000-0000-00002D490000}"/>
    <cellStyle name="Normal 20 2 2 2 7" xfId="18733" xr:uid="{00000000-0005-0000-0000-00002E490000}"/>
    <cellStyle name="Normal 20 2 2 2 7 2" xfId="18734" xr:uid="{00000000-0005-0000-0000-00002F490000}"/>
    <cellStyle name="Normal 20 2 2 2 8" xfId="18735" xr:uid="{00000000-0005-0000-0000-000030490000}"/>
    <cellStyle name="Normal 20 2 2 2 8 2" xfId="18736" xr:uid="{00000000-0005-0000-0000-000031490000}"/>
    <cellStyle name="Normal 20 2 2 2 9" xfId="18737" xr:uid="{00000000-0005-0000-0000-000032490000}"/>
    <cellStyle name="Normal 20 2 2 3" xfId="18738" xr:uid="{00000000-0005-0000-0000-000033490000}"/>
    <cellStyle name="Normal 20 2 2 3 2" xfId="18739" xr:uid="{00000000-0005-0000-0000-000034490000}"/>
    <cellStyle name="Normal 20 2 2 3 2 2" xfId="18740" xr:uid="{00000000-0005-0000-0000-000035490000}"/>
    <cellStyle name="Normal 20 2 2 3 2 2 2" xfId="18741" xr:uid="{00000000-0005-0000-0000-000036490000}"/>
    <cellStyle name="Normal 20 2 2 3 2 2 2 2" xfId="18742" xr:uid="{00000000-0005-0000-0000-000037490000}"/>
    <cellStyle name="Normal 20 2 2 3 2 2 3" xfId="18743" xr:uid="{00000000-0005-0000-0000-000038490000}"/>
    <cellStyle name="Normal 20 2 2 3 2 3" xfId="18744" xr:uid="{00000000-0005-0000-0000-000039490000}"/>
    <cellStyle name="Normal 20 2 2 3 2 3 2" xfId="18745" xr:uid="{00000000-0005-0000-0000-00003A490000}"/>
    <cellStyle name="Normal 20 2 2 3 2 3 2 2" xfId="18746" xr:uid="{00000000-0005-0000-0000-00003B490000}"/>
    <cellStyle name="Normal 20 2 2 3 2 3 3" xfId="18747" xr:uid="{00000000-0005-0000-0000-00003C490000}"/>
    <cellStyle name="Normal 20 2 2 3 2 4" xfId="18748" xr:uid="{00000000-0005-0000-0000-00003D490000}"/>
    <cellStyle name="Normal 20 2 2 3 2 4 2" xfId="18749" xr:uid="{00000000-0005-0000-0000-00003E490000}"/>
    <cellStyle name="Normal 20 2 2 3 2 4 2 2" xfId="18750" xr:uid="{00000000-0005-0000-0000-00003F490000}"/>
    <cellStyle name="Normal 20 2 2 3 2 4 3" xfId="18751" xr:uid="{00000000-0005-0000-0000-000040490000}"/>
    <cellStyle name="Normal 20 2 2 3 2 5" xfId="18752" xr:uid="{00000000-0005-0000-0000-000041490000}"/>
    <cellStyle name="Normal 20 2 2 3 2 5 2" xfId="18753" xr:uid="{00000000-0005-0000-0000-000042490000}"/>
    <cellStyle name="Normal 20 2 2 3 2 6" xfId="18754" xr:uid="{00000000-0005-0000-0000-000043490000}"/>
    <cellStyle name="Normal 20 2 2 3 2 6 2" xfId="18755" xr:uid="{00000000-0005-0000-0000-000044490000}"/>
    <cellStyle name="Normal 20 2 2 3 2 7" xfId="18756" xr:uid="{00000000-0005-0000-0000-000045490000}"/>
    <cellStyle name="Normal 20 2 2 3 3" xfId="18757" xr:uid="{00000000-0005-0000-0000-000046490000}"/>
    <cellStyle name="Normal 20 2 2 3 3 2" xfId="18758" xr:uid="{00000000-0005-0000-0000-000047490000}"/>
    <cellStyle name="Normal 20 2 2 3 3 2 2" xfId="18759" xr:uid="{00000000-0005-0000-0000-000048490000}"/>
    <cellStyle name="Normal 20 2 2 3 3 3" xfId="18760" xr:uid="{00000000-0005-0000-0000-000049490000}"/>
    <cellStyle name="Normal 20 2 2 3 4" xfId="18761" xr:uid="{00000000-0005-0000-0000-00004A490000}"/>
    <cellStyle name="Normal 20 2 2 3 4 2" xfId="18762" xr:uid="{00000000-0005-0000-0000-00004B490000}"/>
    <cellStyle name="Normal 20 2 2 3 4 2 2" xfId="18763" xr:uid="{00000000-0005-0000-0000-00004C490000}"/>
    <cellStyle name="Normal 20 2 2 3 4 3" xfId="18764" xr:uid="{00000000-0005-0000-0000-00004D490000}"/>
    <cellStyle name="Normal 20 2 2 3 5" xfId="18765" xr:uid="{00000000-0005-0000-0000-00004E490000}"/>
    <cellStyle name="Normal 20 2 2 3 5 2" xfId="18766" xr:uid="{00000000-0005-0000-0000-00004F490000}"/>
    <cellStyle name="Normal 20 2 2 3 5 2 2" xfId="18767" xr:uid="{00000000-0005-0000-0000-000050490000}"/>
    <cellStyle name="Normal 20 2 2 3 5 3" xfId="18768" xr:uid="{00000000-0005-0000-0000-000051490000}"/>
    <cellStyle name="Normal 20 2 2 3 6" xfId="18769" xr:uid="{00000000-0005-0000-0000-000052490000}"/>
    <cellStyle name="Normal 20 2 2 3 6 2" xfId="18770" xr:uid="{00000000-0005-0000-0000-000053490000}"/>
    <cellStyle name="Normal 20 2 2 3 7" xfId="18771" xr:uid="{00000000-0005-0000-0000-000054490000}"/>
    <cellStyle name="Normal 20 2 2 3 7 2" xfId="18772" xr:uid="{00000000-0005-0000-0000-000055490000}"/>
    <cellStyle name="Normal 20 2 2 3 8" xfId="18773" xr:uid="{00000000-0005-0000-0000-000056490000}"/>
    <cellStyle name="Normal 20 2 2 4" xfId="18774" xr:uid="{00000000-0005-0000-0000-000057490000}"/>
    <cellStyle name="Normal 20 2 2 4 2" xfId="18775" xr:uid="{00000000-0005-0000-0000-000058490000}"/>
    <cellStyle name="Normal 20 2 2 4 2 2" xfId="18776" xr:uid="{00000000-0005-0000-0000-000059490000}"/>
    <cellStyle name="Normal 20 2 2 4 2 2 2" xfId="18777" xr:uid="{00000000-0005-0000-0000-00005A490000}"/>
    <cellStyle name="Normal 20 2 2 4 2 3" xfId="18778" xr:uid="{00000000-0005-0000-0000-00005B490000}"/>
    <cellStyle name="Normal 20 2 2 4 3" xfId="18779" xr:uid="{00000000-0005-0000-0000-00005C490000}"/>
    <cellStyle name="Normal 20 2 2 4 3 2" xfId="18780" xr:uid="{00000000-0005-0000-0000-00005D490000}"/>
    <cellStyle name="Normal 20 2 2 4 3 2 2" xfId="18781" xr:uid="{00000000-0005-0000-0000-00005E490000}"/>
    <cellStyle name="Normal 20 2 2 4 3 3" xfId="18782" xr:uid="{00000000-0005-0000-0000-00005F490000}"/>
    <cellStyle name="Normal 20 2 2 4 4" xfId="18783" xr:uid="{00000000-0005-0000-0000-000060490000}"/>
    <cellStyle name="Normal 20 2 2 4 4 2" xfId="18784" xr:uid="{00000000-0005-0000-0000-000061490000}"/>
    <cellStyle name="Normal 20 2 2 4 4 2 2" xfId="18785" xr:uid="{00000000-0005-0000-0000-000062490000}"/>
    <cellStyle name="Normal 20 2 2 4 4 3" xfId="18786" xr:uid="{00000000-0005-0000-0000-000063490000}"/>
    <cellStyle name="Normal 20 2 2 4 5" xfId="18787" xr:uid="{00000000-0005-0000-0000-000064490000}"/>
    <cellStyle name="Normal 20 2 2 4 5 2" xfId="18788" xr:uid="{00000000-0005-0000-0000-000065490000}"/>
    <cellStyle name="Normal 20 2 2 4 6" xfId="18789" xr:uid="{00000000-0005-0000-0000-000066490000}"/>
    <cellStyle name="Normal 20 2 2 4 6 2" xfId="18790" xr:uid="{00000000-0005-0000-0000-000067490000}"/>
    <cellStyle name="Normal 20 2 2 4 7" xfId="18791" xr:uid="{00000000-0005-0000-0000-000068490000}"/>
    <cellStyle name="Normal 20 2 2 5" xfId="18792" xr:uid="{00000000-0005-0000-0000-000069490000}"/>
    <cellStyle name="Normal 20 2 2 5 2" xfId="18793" xr:uid="{00000000-0005-0000-0000-00006A490000}"/>
    <cellStyle name="Normal 20 2 2 5 2 2" xfId="18794" xr:uid="{00000000-0005-0000-0000-00006B490000}"/>
    <cellStyle name="Normal 20 2 2 5 2 2 2" xfId="18795" xr:uid="{00000000-0005-0000-0000-00006C490000}"/>
    <cellStyle name="Normal 20 2 2 5 2 3" xfId="18796" xr:uid="{00000000-0005-0000-0000-00006D490000}"/>
    <cellStyle name="Normal 20 2 2 5 3" xfId="18797" xr:uid="{00000000-0005-0000-0000-00006E490000}"/>
    <cellStyle name="Normal 20 2 2 5 3 2" xfId="18798" xr:uid="{00000000-0005-0000-0000-00006F490000}"/>
    <cellStyle name="Normal 20 2 2 5 3 2 2" xfId="18799" xr:uid="{00000000-0005-0000-0000-000070490000}"/>
    <cellStyle name="Normal 20 2 2 5 3 3" xfId="18800" xr:uid="{00000000-0005-0000-0000-000071490000}"/>
    <cellStyle name="Normal 20 2 2 5 4" xfId="18801" xr:uid="{00000000-0005-0000-0000-000072490000}"/>
    <cellStyle name="Normal 20 2 2 5 4 2" xfId="18802" xr:uid="{00000000-0005-0000-0000-000073490000}"/>
    <cellStyle name="Normal 20 2 2 5 4 2 2" xfId="18803" xr:uid="{00000000-0005-0000-0000-000074490000}"/>
    <cellStyle name="Normal 20 2 2 5 4 3" xfId="18804" xr:uid="{00000000-0005-0000-0000-000075490000}"/>
    <cellStyle name="Normal 20 2 2 5 5" xfId="18805" xr:uid="{00000000-0005-0000-0000-000076490000}"/>
    <cellStyle name="Normal 20 2 2 5 5 2" xfId="18806" xr:uid="{00000000-0005-0000-0000-000077490000}"/>
    <cellStyle name="Normal 20 2 2 5 6" xfId="18807" xr:uid="{00000000-0005-0000-0000-000078490000}"/>
    <cellStyle name="Normal 20 2 2 5 6 2" xfId="18808" xr:uid="{00000000-0005-0000-0000-000079490000}"/>
    <cellStyle name="Normal 20 2 2 5 7" xfId="18809" xr:uid="{00000000-0005-0000-0000-00007A490000}"/>
    <cellStyle name="Normal 20 2 2 6" xfId="18810" xr:uid="{00000000-0005-0000-0000-00007B490000}"/>
    <cellStyle name="Normal 20 2 2 6 2" xfId="18811" xr:uid="{00000000-0005-0000-0000-00007C490000}"/>
    <cellStyle name="Normal 20 2 2 6 2 2" xfId="18812" xr:uid="{00000000-0005-0000-0000-00007D490000}"/>
    <cellStyle name="Normal 20 2 2 6 3" xfId="18813" xr:uid="{00000000-0005-0000-0000-00007E490000}"/>
    <cellStyle name="Normal 20 2 2 7" xfId="18814" xr:uid="{00000000-0005-0000-0000-00007F490000}"/>
    <cellStyle name="Normal 20 2 2 7 2" xfId="18815" xr:uid="{00000000-0005-0000-0000-000080490000}"/>
    <cellStyle name="Normal 20 2 2 7 2 2" xfId="18816" xr:uid="{00000000-0005-0000-0000-000081490000}"/>
    <cellStyle name="Normal 20 2 2 7 3" xfId="18817" xr:uid="{00000000-0005-0000-0000-000082490000}"/>
    <cellStyle name="Normal 20 2 2 8" xfId="18818" xr:uid="{00000000-0005-0000-0000-000083490000}"/>
    <cellStyle name="Normal 20 2 2 8 2" xfId="18819" xr:uid="{00000000-0005-0000-0000-000084490000}"/>
    <cellStyle name="Normal 20 2 2 8 2 2" xfId="18820" xr:uid="{00000000-0005-0000-0000-000085490000}"/>
    <cellStyle name="Normal 20 2 2 8 3" xfId="18821" xr:uid="{00000000-0005-0000-0000-000086490000}"/>
    <cellStyle name="Normal 20 2 2 9" xfId="18822" xr:uid="{00000000-0005-0000-0000-000087490000}"/>
    <cellStyle name="Normal 20 2 2 9 2" xfId="18823" xr:uid="{00000000-0005-0000-0000-000088490000}"/>
    <cellStyle name="Normal 20 2 3" xfId="18824" xr:uid="{00000000-0005-0000-0000-000089490000}"/>
    <cellStyle name="Normal 20 2 3 10" xfId="18825" xr:uid="{00000000-0005-0000-0000-00008A490000}"/>
    <cellStyle name="Normal 20 2 3 10 2" xfId="18826" xr:uid="{00000000-0005-0000-0000-00008B490000}"/>
    <cellStyle name="Normal 20 2 3 11" xfId="18827" xr:uid="{00000000-0005-0000-0000-00008C490000}"/>
    <cellStyle name="Normal 20 2 3 2" xfId="18828" xr:uid="{00000000-0005-0000-0000-00008D490000}"/>
    <cellStyle name="Normal 20 2 3 2 2" xfId="18829" xr:uid="{00000000-0005-0000-0000-00008E490000}"/>
    <cellStyle name="Normal 20 2 3 2 2 2" xfId="18830" xr:uid="{00000000-0005-0000-0000-00008F490000}"/>
    <cellStyle name="Normal 20 2 3 2 2 2 2" xfId="18831" xr:uid="{00000000-0005-0000-0000-000090490000}"/>
    <cellStyle name="Normal 20 2 3 2 2 2 2 2" xfId="18832" xr:uid="{00000000-0005-0000-0000-000091490000}"/>
    <cellStyle name="Normal 20 2 3 2 2 2 3" xfId="18833" xr:uid="{00000000-0005-0000-0000-000092490000}"/>
    <cellStyle name="Normal 20 2 3 2 2 3" xfId="18834" xr:uid="{00000000-0005-0000-0000-000093490000}"/>
    <cellStyle name="Normal 20 2 3 2 2 3 2" xfId="18835" xr:uid="{00000000-0005-0000-0000-000094490000}"/>
    <cellStyle name="Normal 20 2 3 2 2 3 2 2" xfId="18836" xr:uid="{00000000-0005-0000-0000-000095490000}"/>
    <cellStyle name="Normal 20 2 3 2 2 3 3" xfId="18837" xr:uid="{00000000-0005-0000-0000-000096490000}"/>
    <cellStyle name="Normal 20 2 3 2 2 4" xfId="18838" xr:uid="{00000000-0005-0000-0000-000097490000}"/>
    <cellStyle name="Normal 20 2 3 2 2 4 2" xfId="18839" xr:uid="{00000000-0005-0000-0000-000098490000}"/>
    <cellStyle name="Normal 20 2 3 2 2 4 2 2" xfId="18840" xr:uid="{00000000-0005-0000-0000-000099490000}"/>
    <cellStyle name="Normal 20 2 3 2 2 4 3" xfId="18841" xr:uid="{00000000-0005-0000-0000-00009A490000}"/>
    <cellStyle name="Normal 20 2 3 2 2 5" xfId="18842" xr:uid="{00000000-0005-0000-0000-00009B490000}"/>
    <cellStyle name="Normal 20 2 3 2 2 5 2" xfId="18843" xr:uid="{00000000-0005-0000-0000-00009C490000}"/>
    <cellStyle name="Normal 20 2 3 2 2 6" xfId="18844" xr:uid="{00000000-0005-0000-0000-00009D490000}"/>
    <cellStyle name="Normal 20 2 3 2 2 6 2" xfId="18845" xr:uid="{00000000-0005-0000-0000-00009E490000}"/>
    <cellStyle name="Normal 20 2 3 2 2 7" xfId="18846" xr:uid="{00000000-0005-0000-0000-00009F490000}"/>
    <cellStyle name="Normal 20 2 3 2 3" xfId="18847" xr:uid="{00000000-0005-0000-0000-0000A0490000}"/>
    <cellStyle name="Normal 20 2 3 2 3 2" xfId="18848" xr:uid="{00000000-0005-0000-0000-0000A1490000}"/>
    <cellStyle name="Normal 20 2 3 2 3 2 2" xfId="18849" xr:uid="{00000000-0005-0000-0000-0000A2490000}"/>
    <cellStyle name="Normal 20 2 3 2 3 2 2 2" xfId="18850" xr:uid="{00000000-0005-0000-0000-0000A3490000}"/>
    <cellStyle name="Normal 20 2 3 2 3 2 3" xfId="18851" xr:uid="{00000000-0005-0000-0000-0000A4490000}"/>
    <cellStyle name="Normal 20 2 3 2 3 3" xfId="18852" xr:uid="{00000000-0005-0000-0000-0000A5490000}"/>
    <cellStyle name="Normal 20 2 3 2 3 3 2" xfId="18853" xr:uid="{00000000-0005-0000-0000-0000A6490000}"/>
    <cellStyle name="Normal 20 2 3 2 3 3 2 2" xfId="18854" xr:uid="{00000000-0005-0000-0000-0000A7490000}"/>
    <cellStyle name="Normal 20 2 3 2 3 3 3" xfId="18855" xr:uid="{00000000-0005-0000-0000-0000A8490000}"/>
    <cellStyle name="Normal 20 2 3 2 3 4" xfId="18856" xr:uid="{00000000-0005-0000-0000-0000A9490000}"/>
    <cellStyle name="Normal 20 2 3 2 3 4 2" xfId="18857" xr:uid="{00000000-0005-0000-0000-0000AA490000}"/>
    <cellStyle name="Normal 20 2 3 2 3 4 2 2" xfId="18858" xr:uid="{00000000-0005-0000-0000-0000AB490000}"/>
    <cellStyle name="Normal 20 2 3 2 3 4 3" xfId="18859" xr:uid="{00000000-0005-0000-0000-0000AC490000}"/>
    <cellStyle name="Normal 20 2 3 2 3 5" xfId="18860" xr:uid="{00000000-0005-0000-0000-0000AD490000}"/>
    <cellStyle name="Normal 20 2 3 2 3 5 2" xfId="18861" xr:uid="{00000000-0005-0000-0000-0000AE490000}"/>
    <cellStyle name="Normal 20 2 3 2 3 6" xfId="18862" xr:uid="{00000000-0005-0000-0000-0000AF490000}"/>
    <cellStyle name="Normal 20 2 3 2 3 6 2" xfId="18863" xr:uid="{00000000-0005-0000-0000-0000B0490000}"/>
    <cellStyle name="Normal 20 2 3 2 3 7" xfId="18864" xr:uid="{00000000-0005-0000-0000-0000B1490000}"/>
    <cellStyle name="Normal 20 2 3 2 4" xfId="18865" xr:uid="{00000000-0005-0000-0000-0000B2490000}"/>
    <cellStyle name="Normal 20 2 3 2 4 2" xfId="18866" xr:uid="{00000000-0005-0000-0000-0000B3490000}"/>
    <cellStyle name="Normal 20 2 3 2 4 2 2" xfId="18867" xr:uid="{00000000-0005-0000-0000-0000B4490000}"/>
    <cellStyle name="Normal 20 2 3 2 4 3" xfId="18868" xr:uid="{00000000-0005-0000-0000-0000B5490000}"/>
    <cellStyle name="Normal 20 2 3 2 5" xfId="18869" xr:uid="{00000000-0005-0000-0000-0000B6490000}"/>
    <cellStyle name="Normal 20 2 3 2 5 2" xfId="18870" xr:uid="{00000000-0005-0000-0000-0000B7490000}"/>
    <cellStyle name="Normal 20 2 3 2 5 2 2" xfId="18871" xr:uid="{00000000-0005-0000-0000-0000B8490000}"/>
    <cellStyle name="Normal 20 2 3 2 5 3" xfId="18872" xr:uid="{00000000-0005-0000-0000-0000B9490000}"/>
    <cellStyle name="Normal 20 2 3 2 6" xfId="18873" xr:uid="{00000000-0005-0000-0000-0000BA490000}"/>
    <cellStyle name="Normal 20 2 3 2 6 2" xfId="18874" xr:uid="{00000000-0005-0000-0000-0000BB490000}"/>
    <cellStyle name="Normal 20 2 3 2 6 2 2" xfId="18875" xr:uid="{00000000-0005-0000-0000-0000BC490000}"/>
    <cellStyle name="Normal 20 2 3 2 6 3" xfId="18876" xr:uid="{00000000-0005-0000-0000-0000BD490000}"/>
    <cellStyle name="Normal 20 2 3 2 7" xfId="18877" xr:uid="{00000000-0005-0000-0000-0000BE490000}"/>
    <cellStyle name="Normal 20 2 3 2 7 2" xfId="18878" xr:uid="{00000000-0005-0000-0000-0000BF490000}"/>
    <cellStyle name="Normal 20 2 3 2 8" xfId="18879" xr:uid="{00000000-0005-0000-0000-0000C0490000}"/>
    <cellStyle name="Normal 20 2 3 2 8 2" xfId="18880" xr:uid="{00000000-0005-0000-0000-0000C1490000}"/>
    <cellStyle name="Normal 20 2 3 2 9" xfId="18881" xr:uid="{00000000-0005-0000-0000-0000C2490000}"/>
    <cellStyle name="Normal 20 2 3 3" xfId="18882" xr:uid="{00000000-0005-0000-0000-0000C3490000}"/>
    <cellStyle name="Normal 20 2 3 3 2" xfId="18883" xr:uid="{00000000-0005-0000-0000-0000C4490000}"/>
    <cellStyle name="Normal 20 2 3 3 2 2" xfId="18884" xr:uid="{00000000-0005-0000-0000-0000C5490000}"/>
    <cellStyle name="Normal 20 2 3 3 2 2 2" xfId="18885" xr:uid="{00000000-0005-0000-0000-0000C6490000}"/>
    <cellStyle name="Normal 20 2 3 3 2 2 2 2" xfId="18886" xr:uid="{00000000-0005-0000-0000-0000C7490000}"/>
    <cellStyle name="Normal 20 2 3 3 2 2 3" xfId="18887" xr:uid="{00000000-0005-0000-0000-0000C8490000}"/>
    <cellStyle name="Normal 20 2 3 3 2 3" xfId="18888" xr:uid="{00000000-0005-0000-0000-0000C9490000}"/>
    <cellStyle name="Normal 20 2 3 3 2 3 2" xfId="18889" xr:uid="{00000000-0005-0000-0000-0000CA490000}"/>
    <cellStyle name="Normal 20 2 3 3 2 3 2 2" xfId="18890" xr:uid="{00000000-0005-0000-0000-0000CB490000}"/>
    <cellStyle name="Normal 20 2 3 3 2 3 3" xfId="18891" xr:uid="{00000000-0005-0000-0000-0000CC490000}"/>
    <cellStyle name="Normal 20 2 3 3 2 4" xfId="18892" xr:uid="{00000000-0005-0000-0000-0000CD490000}"/>
    <cellStyle name="Normal 20 2 3 3 2 4 2" xfId="18893" xr:uid="{00000000-0005-0000-0000-0000CE490000}"/>
    <cellStyle name="Normal 20 2 3 3 2 4 2 2" xfId="18894" xr:uid="{00000000-0005-0000-0000-0000CF490000}"/>
    <cellStyle name="Normal 20 2 3 3 2 4 3" xfId="18895" xr:uid="{00000000-0005-0000-0000-0000D0490000}"/>
    <cellStyle name="Normal 20 2 3 3 2 5" xfId="18896" xr:uid="{00000000-0005-0000-0000-0000D1490000}"/>
    <cellStyle name="Normal 20 2 3 3 2 5 2" xfId="18897" xr:uid="{00000000-0005-0000-0000-0000D2490000}"/>
    <cellStyle name="Normal 20 2 3 3 2 6" xfId="18898" xr:uid="{00000000-0005-0000-0000-0000D3490000}"/>
    <cellStyle name="Normal 20 2 3 3 2 6 2" xfId="18899" xr:uid="{00000000-0005-0000-0000-0000D4490000}"/>
    <cellStyle name="Normal 20 2 3 3 2 7" xfId="18900" xr:uid="{00000000-0005-0000-0000-0000D5490000}"/>
    <cellStyle name="Normal 20 2 3 3 3" xfId="18901" xr:uid="{00000000-0005-0000-0000-0000D6490000}"/>
    <cellStyle name="Normal 20 2 3 3 3 2" xfId="18902" xr:uid="{00000000-0005-0000-0000-0000D7490000}"/>
    <cellStyle name="Normal 20 2 3 3 3 2 2" xfId="18903" xr:uid="{00000000-0005-0000-0000-0000D8490000}"/>
    <cellStyle name="Normal 20 2 3 3 3 3" xfId="18904" xr:uid="{00000000-0005-0000-0000-0000D9490000}"/>
    <cellStyle name="Normal 20 2 3 3 4" xfId="18905" xr:uid="{00000000-0005-0000-0000-0000DA490000}"/>
    <cellStyle name="Normal 20 2 3 3 4 2" xfId="18906" xr:uid="{00000000-0005-0000-0000-0000DB490000}"/>
    <cellStyle name="Normal 20 2 3 3 4 2 2" xfId="18907" xr:uid="{00000000-0005-0000-0000-0000DC490000}"/>
    <cellStyle name="Normal 20 2 3 3 4 3" xfId="18908" xr:uid="{00000000-0005-0000-0000-0000DD490000}"/>
    <cellStyle name="Normal 20 2 3 3 5" xfId="18909" xr:uid="{00000000-0005-0000-0000-0000DE490000}"/>
    <cellStyle name="Normal 20 2 3 3 5 2" xfId="18910" xr:uid="{00000000-0005-0000-0000-0000DF490000}"/>
    <cellStyle name="Normal 20 2 3 3 5 2 2" xfId="18911" xr:uid="{00000000-0005-0000-0000-0000E0490000}"/>
    <cellStyle name="Normal 20 2 3 3 5 3" xfId="18912" xr:uid="{00000000-0005-0000-0000-0000E1490000}"/>
    <cellStyle name="Normal 20 2 3 3 6" xfId="18913" xr:uid="{00000000-0005-0000-0000-0000E2490000}"/>
    <cellStyle name="Normal 20 2 3 3 6 2" xfId="18914" xr:uid="{00000000-0005-0000-0000-0000E3490000}"/>
    <cellStyle name="Normal 20 2 3 3 7" xfId="18915" xr:uid="{00000000-0005-0000-0000-0000E4490000}"/>
    <cellStyle name="Normal 20 2 3 3 7 2" xfId="18916" xr:uid="{00000000-0005-0000-0000-0000E5490000}"/>
    <cellStyle name="Normal 20 2 3 3 8" xfId="18917" xr:uid="{00000000-0005-0000-0000-0000E6490000}"/>
    <cellStyle name="Normal 20 2 3 4" xfId="18918" xr:uid="{00000000-0005-0000-0000-0000E7490000}"/>
    <cellStyle name="Normal 20 2 3 4 2" xfId="18919" xr:uid="{00000000-0005-0000-0000-0000E8490000}"/>
    <cellStyle name="Normal 20 2 3 4 2 2" xfId="18920" xr:uid="{00000000-0005-0000-0000-0000E9490000}"/>
    <cellStyle name="Normal 20 2 3 4 2 2 2" xfId="18921" xr:uid="{00000000-0005-0000-0000-0000EA490000}"/>
    <cellStyle name="Normal 20 2 3 4 2 3" xfId="18922" xr:uid="{00000000-0005-0000-0000-0000EB490000}"/>
    <cellStyle name="Normal 20 2 3 4 3" xfId="18923" xr:uid="{00000000-0005-0000-0000-0000EC490000}"/>
    <cellStyle name="Normal 20 2 3 4 3 2" xfId="18924" xr:uid="{00000000-0005-0000-0000-0000ED490000}"/>
    <cellStyle name="Normal 20 2 3 4 3 2 2" xfId="18925" xr:uid="{00000000-0005-0000-0000-0000EE490000}"/>
    <cellStyle name="Normal 20 2 3 4 3 3" xfId="18926" xr:uid="{00000000-0005-0000-0000-0000EF490000}"/>
    <cellStyle name="Normal 20 2 3 4 4" xfId="18927" xr:uid="{00000000-0005-0000-0000-0000F0490000}"/>
    <cellStyle name="Normal 20 2 3 4 4 2" xfId="18928" xr:uid="{00000000-0005-0000-0000-0000F1490000}"/>
    <cellStyle name="Normal 20 2 3 4 4 2 2" xfId="18929" xr:uid="{00000000-0005-0000-0000-0000F2490000}"/>
    <cellStyle name="Normal 20 2 3 4 4 3" xfId="18930" xr:uid="{00000000-0005-0000-0000-0000F3490000}"/>
    <cellStyle name="Normal 20 2 3 4 5" xfId="18931" xr:uid="{00000000-0005-0000-0000-0000F4490000}"/>
    <cellStyle name="Normal 20 2 3 4 5 2" xfId="18932" xr:uid="{00000000-0005-0000-0000-0000F5490000}"/>
    <cellStyle name="Normal 20 2 3 4 6" xfId="18933" xr:uid="{00000000-0005-0000-0000-0000F6490000}"/>
    <cellStyle name="Normal 20 2 3 4 6 2" xfId="18934" xr:uid="{00000000-0005-0000-0000-0000F7490000}"/>
    <cellStyle name="Normal 20 2 3 4 7" xfId="18935" xr:uid="{00000000-0005-0000-0000-0000F8490000}"/>
    <cellStyle name="Normal 20 2 3 5" xfId="18936" xr:uid="{00000000-0005-0000-0000-0000F9490000}"/>
    <cellStyle name="Normal 20 2 3 5 2" xfId="18937" xr:uid="{00000000-0005-0000-0000-0000FA490000}"/>
    <cellStyle name="Normal 20 2 3 5 2 2" xfId="18938" xr:uid="{00000000-0005-0000-0000-0000FB490000}"/>
    <cellStyle name="Normal 20 2 3 5 2 2 2" xfId="18939" xr:uid="{00000000-0005-0000-0000-0000FC490000}"/>
    <cellStyle name="Normal 20 2 3 5 2 3" xfId="18940" xr:uid="{00000000-0005-0000-0000-0000FD490000}"/>
    <cellStyle name="Normal 20 2 3 5 3" xfId="18941" xr:uid="{00000000-0005-0000-0000-0000FE490000}"/>
    <cellStyle name="Normal 20 2 3 5 3 2" xfId="18942" xr:uid="{00000000-0005-0000-0000-0000FF490000}"/>
    <cellStyle name="Normal 20 2 3 5 3 2 2" xfId="18943" xr:uid="{00000000-0005-0000-0000-0000004A0000}"/>
    <cellStyle name="Normal 20 2 3 5 3 3" xfId="18944" xr:uid="{00000000-0005-0000-0000-0000014A0000}"/>
    <cellStyle name="Normal 20 2 3 5 4" xfId="18945" xr:uid="{00000000-0005-0000-0000-0000024A0000}"/>
    <cellStyle name="Normal 20 2 3 5 4 2" xfId="18946" xr:uid="{00000000-0005-0000-0000-0000034A0000}"/>
    <cellStyle name="Normal 20 2 3 5 4 2 2" xfId="18947" xr:uid="{00000000-0005-0000-0000-0000044A0000}"/>
    <cellStyle name="Normal 20 2 3 5 4 3" xfId="18948" xr:uid="{00000000-0005-0000-0000-0000054A0000}"/>
    <cellStyle name="Normal 20 2 3 5 5" xfId="18949" xr:uid="{00000000-0005-0000-0000-0000064A0000}"/>
    <cellStyle name="Normal 20 2 3 5 5 2" xfId="18950" xr:uid="{00000000-0005-0000-0000-0000074A0000}"/>
    <cellStyle name="Normal 20 2 3 5 6" xfId="18951" xr:uid="{00000000-0005-0000-0000-0000084A0000}"/>
    <cellStyle name="Normal 20 2 3 5 6 2" xfId="18952" xr:uid="{00000000-0005-0000-0000-0000094A0000}"/>
    <cellStyle name="Normal 20 2 3 5 7" xfId="18953" xr:uid="{00000000-0005-0000-0000-00000A4A0000}"/>
    <cellStyle name="Normal 20 2 3 6" xfId="18954" xr:uid="{00000000-0005-0000-0000-00000B4A0000}"/>
    <cellStyle name="Normal 20 2 3 6 2" xfId="18955" xr:uid="{00000000-0005-0000-0000-00000C4A0000}"/>
    <cellStyle name="Normal 20 2 3 6 2 2" xfId="18956" xr:uid="{00000000-0005-0000-0000-00000D4A0000}"/>
    <cellStyle name="Normal 20 2 3 6 3" xfId="18957" xr:uid="{00000000-0005-0000-0000-00000E4A0000}"/>
    <cellStyle name="Normal 20 2 3 7" xfId="18958" xr:uid="{00000000-0005-0000-0000-00000F4A0000}"/>
    <cellStyle name="Normal 20 2 3 7 2" xfId="18959" xr:uid="{00000000-0005-0000-0000-0000104A0000}"/>
    <cellStyle name="Normal 20 2 3 7 2 2" xfId="18960" xr:uid="{00000000-0005-0000-0000-0000114A0000}"/>
    <cellStyle name="Normal 20 2 3 7 3" xfId="18961" xr:uid="{00000000-0005-0000-0000-0000124A0000}"/>
    <cellStyle name="Normal 20 2 3 8" xfId="18962" xr:uid="{00000000-0005-0000-0000-0000134A0000}"/>
    <cellStyle name="Normal 20 2 3 8 2" xfId="18963" xr:uid="{00000000-0005-0000-0000-0000144A0000}"/>
    <cellStyle name="Normal 20 2 3 8 2 2" xfId="18964" xr:uid="{00000000-0005-0000-0000-0000154A0000}"/>
    <cellStyle name="Normal 20 2 3 8 3" xfId="18965" xr:uid="{00000000-0005-0000-0000-0000164A0000}"/>
    <cellStyle name="Normal 20 2 3 9" xfId="18966" xr:uid="{00000000-0005-0000-0000-0000174A0000}"/>
    <cellStyle name="Normal 20 2 3 9 2" xfId="18967" xr:uid="{00000000-0005-0000-0000-0000184A0000}"/>
    <cellStyle name="Normal 20 2 4" xfId="18968" xr:uid="{00000000-0005-0000-0000-0000194A0000}"/>
    <cellStyle name="Normal 20 2 4 2" xfId="18969" xr:uid="{00000000-0005-0000-0000-00001A4A0000}"/>
    <cellStyle name="Normal 20 2 4 2 2" xfId="18970" xr:uid="{00000000-0005-0000-0000-00001B4A0000}"/>
    <cellStyle name="Normal 20 2 4 2 2 2" xfId="18971" xr:uid="{00000000-0005-0000-0000-00001C4A0000}"/>
    <cellStyle name="Normal 20 2 4 2 2 2 2" xfId="18972" xr:uid="{00000000-0005-0000-0000-00001D4A0000}"/>
    <cellStyle name="Normal 20 2 4 2 2 3" xfId="18973" xr:uid="{00000000-0005-0000-0000-00001E4A0000}"/>
    <cellStyle name="Normal 20 2 4 2 3" xfId="18974" xr:uid="{00000000-0005-0000-0000-00001F4A0000}"/>
    <cellStyle name="Normal 20 2 4 2 3 2" xfId="18975" xr:uid="{00000000-0005-0000-0000-0000204A0000}"/>
    <cellStyle name="Normal 20 2 4 2 3 2 2" xfId="18976" xr:uid="{00000000-0005-0000-0000-0000214A0000}"/>
    <cellStyle name="Normal 20 2 4 2 3 3" xfId="18977" xr:uid="{00000000-0005-0000-0000-0000224A0000}"/>
    <cellStyle name="Normal 20 2 4 2 4" xfId="18978" xr:uid="{00000000-0005-0000-0000-0000234A0000}"/>
    <cellStyle name="Normal 20 2 4 2 4 2" xfId="18979" xr:uid="{00000000-0005-0000-0000-0000244A0000}"/>
    <cellStyle name="Normal 20 2 4 2 4 2 2" xfId="18980" xr:uid="{00000000-0005-0000-0000-0000254A0000}"/>
    <cellStyle name="Normal 20 2 4 2 4 3" xfId="18981" xr:uid="{00000000-0005-0000-0000-0000264A0000}"/>
    <cellStyle name="Normal 20 2 4 2 5" xfId="18982" xr:uid="{00000000-0005-0000-0000-0000274A0000}"/>
    <cellStyle name="Normal 20 2 4 2 5 2" xfId="18983" xr:uid="{00000000-0005-0000-0000-0000284A0000}"/>
    <cellStyle name="Normal 20 2 4 2 6" xfId="18984" xr:uid="{00000000-0005-0000-0000-0000294A0000}"/>
    <cellStyle name="Normal 20 2 4 2 6 2" xfId="18985" xr:uid="{00000000-0005-0000-0000-00002A4A0000}"/>
    <cellStyle name="Normal 20 2 4 2 7" xfId="18986" xr:uid="{00000000-0005-0000-0000-00002B4A0000}"/>
    <cellStyle name="Normal 20 2 4 3" xfId="18987" xr:uid="{00000000-0005-0000-0000-00002C4A0000}"/>
    <cellStyle name="Normal 20 2 4 3 2" xfId="18988" xr:uid="{00000000-0005-0000-0000-00002D4A0000}"/>
    <cellStyle name="Normal 20 2 4 3 2 2" xfId="18989" xr:uid="{00000000-0005-0000-0000-00002E4A0000}"/>
    <cellStyle name="Normal 20 2 4 3 2 2 2" xfId="18990" xr:uid="{00000000-0005-0000-0000-00002F4A0000}"/>
    <cellStyle name="Normal 20 2 4 3 2 3" xfId="18991" xr:uid="{00000000-0005-0000-0000-0000304A0000}"/>
    <cellStyle name="Normal 20 2 4 3 3" xfId="18992" xr:uid="{00000000-0005-0000-0000-0000314A0000}"/>
    <cellStyle name="Normal 20 2 4 3 3 2" xfId="18993" xr:uid="{00000000-0005-0000-0000-0000324A0000}"/>
    <cellStyle name="Normal 20 2 4 3 3 2 2" xfId="18994" xr:uid="{00000000-0005-0000-0000-0000334A0000}"/>
    <cellStyle name="Normal 20 2 4 3 3 3" xfId="18995" xr:uid="{00000000-0005-0000-0000-0000344A0000}"/>
    <cellStyle name="Normal 20 2 4 3 4" xfId="18996" xr:uid="{00000000-0005-0000-0000-0000354A0000}"/>
    <cellStyle name="Normal 20 2 4 3 4 2" xfId="18997" xr:uid="{00000000-0005-0000-0000-0000364A0000}"/>
    <cellStyle name="Normal 20 2 4 3 4 2 2" xfId="18998" xr:uid="{00000000-0005-0000-0000-0000374A0000}"/>
    <cellStyle name="Normal 20 2 4 3 4 3" xfId="18999" xr:uid="{00000000-0005-0000-0000-0000384A0000}"/>
    <cellStyle name="Normal 20 2 4 3 5" xfId="19000" xr:uid="{00000000-0005-0000-0000-0000394A0000}"/>
    <cellStyle name="Normal 20 2 4 3 5 2" xfId="19001" xr:uid="{00000000-0005-0000-0000-00003A4A0000}"/>
    <cellStyle name="Normal 20 2 4 3 6" xfId="19002" xr:uid="{00000000-0005-0000-0000-00003B4A0000}"/>
    <cellStyle name="Normal 20 2 4 3 6 2" xfId="19003" xr:uid="{00000000-0005-0000-0000-00003C4A0000}"/>
    <cellStyle name="Normal 20 2 4 3 7" xfId="19004" xr:uid="{00000000-0005-0000-0000-00003D4A0000}"/>
    <cellStyle name="Normal 20 2 4 4" xfId="19005" xr:uid="{00000000-0005-0000-0000-00003E4A0000}"/>
    <cellStyle name="Normal 20 2 4 4 2" xfId="19006" xr:uid="{00000000-0005-0000-0000-00003F4A0000}"/>
    <cellStyle name="Normal 20 2 4 4 2 2" xfId="19007" xr:uid="{00000000-0005-0000-0000-0000404A0000}"/>
    <cellStyle name="Normal 20 2 4 4 3" xfId="19008" xr:uid="{00000000-0005-0000-0000-0000414A0000}"/>
    <cellStyle name="Normal 20 2 4 5" xfId="19009" xr:uid="{00000000-0005-0000-0000-0000424A0000}"/>
    <cellStyle name="Normal 20 2 4 5 2" xfId="19010" xr:uid="{00000000-0005-0000-0000-0000434A0000}"/>
    <cellStyle name="Normal 20 2 4 5 2 2" xfId="19011" xr:uid="{00000000-0005-0000-0000-0000444A0000}"/>
    <cellStyle name="Normal 20 2 4 5 3" xfId="19012" xr:uid="{00000000-0005-0000-0000-0000454A0000}"/>
    <cellStyle name="Normal 20 2 4 6" xfId="19013" xr:uid="{00000000-0005-0000-0000-0000464A0000}"/>
    <cellStyle name="Normal 20 2 4 6 2" xfId="19014" xr:uid="{00000000-0005-0000-0000-0000474A0000}"/>
    <cellStyle name="Normal 20 2 4 6 2 2" xfId="19015" xr:uid="{00000000-0005-0000-0000-0000484A0000}"/>
    <cellStyle name="Normal 20 2 4 6 3" xfId="19016" xr:uid="{00000000-0005-0000-0000-0000494A0000}"/>
    <cellStyle name="Normal 20 2 4 7" xfId="19017" xr:uid="{00000000-0005-0000-0000-00004A4A0000}"/>
    <cellStyle name="Normal 20 2 4 7 2" xfId="19018" xr:uid="{00000000-0005-0000-0000-00004B4A0000}"/>
    <cellStyle name="Normal 20 2 4 8" xfId="19019" xr:uid="{00000000-0005-0000-0000-00004C4A0000}"/>
    <cellStyle name="Normal 20 2 4 8 2" xfId="19020" xr:uid="{00000000-0005-0000-0000-00004D4A0000}"/>
    <cellStyle name="Normal 20 2 4 9" xfId="19021" xr:uid="{00000000-0005-0000-0000-00004E4A0000}"/>
    <cellStyle name="Normal 20 2 5" xfId="19022" xr:uid="{00000000-0005-0000-0000-00004F4A0000}"/>
    <cellStyle name="Normal 20 2 5 2" xfId="19023" xr:uid="{00000000-0005-0000-0000-0000504A0000}"/>
    <cellStyle name="Normal 20 2 5 2 2" xfId="19024" xr:uid="{00000000-0005-0000-0000-0000514A0000}"/>
    <cellStyle name="Normal 20 2 5 2 2 2" xfId="19025" xr:uid="{00000000-0005-0000-0000-0000524A0000}"/>
    <cellStyle name="Normal 20 2 5 2 2 2 2" xfId="19026" xr:uid="{00000000-0005-0000-0000-0000534A0000}"/>
    <cellStyle name="Normal 20 2 5 2 2 3" xfId="19027" xr:uid="{00000000-0005-0000-0000-0000544A0000}"/>
    <cellStyle name="Normal 20 2 5 2 3" xfId="19028" xr:uid="{00000000-0005-0000-0000-0000554A0000}"/>
    <cellStyle name="Normal 20 2 5 2 3 2" xfId="19029" xr:uid="{00000000-0005-0000-0000-0000564A0000}"/>
    <cellStyle name="Normal 20 2 5 2 3 2 2" xfId="19030" xr:uid="{00000000-0005-0000-0000-0000574A0000}"/>
    <cellStyle name="Normal 20 2 5 2 3 3" xfId="19031" xr:uid="{00000000-0005-0000-0000-0000584A0000}"/>
    <cellStyle name="Normal 20 2 5 2 4" xfId="19032" xr:uid="{00000000-0005-0000-0000-0000594A0000}"/>
    <cellStyle name="Normal 20 2 5 2 4 2" xfId="19033" xr:uid="{00000000-0005-0000-0000-00005A4A0000}"/>
    <cellStyle name="Normal 20 2 5 2 4 2 2" xfId="19034" xr:uid="{00000000-0005-0000-0000-00005B4A0000}"/>
    <cellStyle name="Normal 20 2 5 2 4 3" xfId="19035" xr:uid="{00000000-0005-0000-0000-00005C4A0000}"/>
    <cellStyle name="Normal 20 2 5 2 5" xfId="19036" xr:uid="{00000000-0005-0000-0000-00005D4A0000}"/>
    <cellStyle name="Normal 20 2 5 2 5 2" xfId="19037" xr:uid="{00000000-0005-0000-0000-00005E4A0000}"/>
    <cellStyle name="Normal 20 2 5 2 6" xfId="19038" xr:uid="{00000000-0005-0000-0000-00005F4A0000}"/>
    <cellStyle name="Normal 20 2 5 2 6 2" xfId="19039" xr:uid="{00000000-0005-0000-0000-0000604A0000}"/>
    <cellStyle name="Normal 20 2 5 2 7" xfId="19040" xr:uid="{00000000-0005-0000-0000-0000614A0000}"/>
    <cellStyle name="Normal 20 2 5 3" xfId="19041" xr:uid="{00000000-0005-0000-0000-0000624A0000}"/>
    <cellStyle name="Normal 20 2 5 3 2" xfId="19042" xr:uid="{00000000-0005-0000-0000-0000634A0000}"/>
    <cellStyle name="Normal 20 2 5 3 2 2" xfId="19043" xr:uid="{00000000-0005-0000-0000-0000644A0000}"/>
    <cellStyle name="Normal 20 2 5 3 3" xfId="19044" xr:uid="{00000000-0005-0000-0000-0000654A0000}"/>
    <cellStyle name="Normal 20 2 5 4" xfId="19045" xr:uid="{00000000-0005-0000-0000-0000664A0000}"/>
    <cellStyle name="Normal 20 2 5 4 2" xfId="19046" xr:uid="{00000000-0005-0000-0000-0000674A0000}"/>
    <cellStyle name="Normal 20 2 5 4 2 2" xfId="19047" xr:uid="{00000000-0005-0000-0000-0000684A0000}"/>
    <cellStyle name="Normal 20 2 5 4 3" xfId="19048" xr:uid="{00000000-0005-0000-0000-0000694A0000}"/>
    <cellStyle name="Normal 20 2 5 5" xfId="19049" xr:uid="{00000000-0005-0000-0000-00006A4A0000}"/>
    <cellStyle name="Normal 20 2 5 5 2" xfId="19050" xr:uid="{00000000-0005-0000-0000-00006B4A0000}"/>
    <cellStyle name="Normal 20 2 5 5 2 2" xfId="19051" xr:uid="{00000000-0005-0000-0000-00006C4A0000}"/>
    <cellStyle name="Normal 20 2 5 5 3" xfId="19052" xr:uid="{00000000-0005-0000-0000-00006D4A0000}"/>
    <cellStyle name="Normal 20 2 5 6" xfId="19053" xr:uid="{00000000-0005-0000-0000-00006E4A0000}"/>
    <cellStyle name="Normal 20 2 5 6 2" xfId="19054" xr:uid="{00000000-0005-0000-0000-00006F4A0000}"/>
    <cellStyle name="Normal 20 2 5 7" xfId="19055" xr:uid="{00000000-0005-0000-0000-0000704A0000}"/>
    <cellStyle name="Normal 20 2 5 7 2" xfId="19056" xr:uid="{00000000-0005-0000-0000-0000714A0000}"/>
    <cellStyle name="Normal 20 2 5 8" xfId="19057" xr:uid="{00000000-0005-0000-0000-0000724A0000}"/>
    <cellStyle name="Normal 20 2 6" xfId="19058" xr:uid="{00000000-0005-0000-0000-0000734A0000}"/>
    <cellStyle name="Normal 20 2 6 2" xfId="19059" xr:uid="{00000000-0005-0000-0000-0000744A0000}"/>
    <cellStyle name="Normal 20 2 6 2 2" xfId="19060" xr:uid="{00000000-0005-0000-0000-0000754A0000}"/>
    <cellStyle name="Normal 20 2 6 2 2 2" xfId="19061" xr:uid="{00000000-0005-0000-0000-0000764A0000}"/>
    <cellStyle name="Normal 20 2 6 2 3" xfId="19062" xr:uid="{00000000-0005-0000-0000-0000774A0000}"/>
    <cellStyle name="Normal 20 2 6 3" xfId="19063" xr:uid="{00000000-0005-0000-0000-0000784A0000}"/>
    <cellStyle name="Normal 20 2 6 3 2" xfId="19064" xr:uid="{00000000-0005-0000-0000-0000794A0000}"/>
    <cellStyle name="Normal 20 2 6 3 2 2" xfId="19065" xr:uid="{00000000-0005-0000-0000-00007A4A0000}"/>
    <cellStyle name="Normal 20 2 6 3 3" xfId="19066" xr:uid="{00000000-0005-0000-0000-00007B4A0000}"/>
    <cellStyle name="Normal 20 2 6 4" xfId="19067" xr:uid="{00000000-0005-0000-0000-00007C4A0000}"/>
    <cellStyle name="Normal 20 2 6 4 2" xfId="19068" xr:uid="{00000000-0005-0000-0000-00007D4A0000}"/>
    <cellStyle name="Normal 20 2 6 4 2 2" xfId="19069" xr:uid="{00000000-0005-0000-0000-00007E4A0000}"/>
    <cellStyle name="Normal 20 2 6 4 3" xfId="19070" xr:uid="{00000000-0005-0000-0000-00007F4A0000}"/>
    <cellStyle name="Normal 20 2 6 5" xfId="19071" xr:uid="{00000000-0005-0000-0000-0000804A0000}"/>
    <cellStyle name="Normal 20 2 6 5 2" xfId="19072" xr:uid="{00000000-0005-0000-0000-0000814A0000}"/>
    <cellStyle name="Normal 20 2 6 6" xfId="19073" xr:uid="{00000000-0005-0000-0000-0000824A0000}"/>
    <cellStyle name="Normal 20 2 6 6 2" xfId="19074" xr:uid="{00000000-0005-0000-0000-0000834A0000}"/>
    <cellStyle name="Normal 20 2 6 7" xfId="19075" xr:uid="{00000000-0005-0000-0000-0000844A0000}"/>
    <cellStyle name="Normal 20 2 7" xfId="19076" xr:uid="{00000000-0005-0000-0000-0000854A0000}"/>
    <cellStyle name="Normal 20 2 7 2" xfId="19077" xr:uid="{00000000-0005-0000-0000-0000864A0000}"/>
    <cellStyle name="Normal 20 2 7 2 2" xfId="19078" xr:uid="{00000000-0005-0000-0000-0000874A0000}"/>
    <cellStyle name="Normal 20 2 7 2 2 2" xfId="19079" xr:uid="{00000000-0005-0000-0000-0000884A0000}"/>
    <cellStyle name="Normal 20 2 7 2 3" xfId="19080" xr:uid="{00000000-0005-0000-0000-0000894A0000}"/>
    <cellStyle name="Normal 20 2 7 3" xfId="19081" xr:uid="{00000000-0005-0000-0000-00008A4A0000}"/>
    <cellStyle name="Normal 20 2 7 3 2" xfId="19082" xr:uid="{00000000-0005-0000-0000-00008B4A0000}"/>
    <cellStyle name="Normal 20 2 7 3 2 2" xfId="19083" xr:uid="{00000000-0005-0000-0000-00008C4A0000}"/>
    <cellStyle name="Normal 20 2 7 3 3" xfId="19084" xr:uid="{00000000-0005-0000-0000-00008D4A0000}"/>
    <cellStyle name="Normal 20 2 7 4" xfId="19085" xr:uid="{00000000-0005-0000-0000-00008E4A0000}"/>
    <cellStyle name="Normal 20 2 7 4 2" xfId="19086" xr:uid="{00000000-0005-0000-0000-00008F4A0000}"/>
    <cellStyle name="Normal 20 2 7 4 2 2" xfId="19087" xr:uid="{00000000-0005-0000-0000-0000904A0000}"/>
    <cellStyle name="Normal 20 2 7 4 3" xfId="19088" xr:uid="{00000000-0005-0000-0000-0000914A0000}"/>
    <cellStyle name="Normal 20 2 7 5" xfId="19089" xr:uid="{00000000-0005-0000-0000-0000924A0000}"/>
    <cellStyle name="Normal 20 2 7 5 2" xfId="19090" xr:uid="{00000000-0005-0000-0000-0000934A0000}"/>
    <cellStyle name="Normal 20 2 7 6" xfId="19091" xr:uid="{00000000-0005-0000-0000-0000944A0000}"/>
    <cellStyle name="Normal 20 2 7 6 2" xfId="19092" xr:uid="{00000000-0005-0000-0000-0000954A0000}"/>
    <cellStyle name="Normal 20 2 7 7" xfId="19093" xr:uid="{00000000-0005-0000-0000-0000964A0000}"/>
    <cellStyle name="Normal 20 2 8" xfId="19094" xr:uid="{00000000-0005-0000-0000-0000974A0000}"/>
    <cellStyle name="Normal 20 2 8 2" xfId="19095" xr:uid="{00000000-0005-0000-0000-0000984A0000}"/>
    <cellStyle name="Normal 20 2 8 2 2" xfId="19096" xr:uid="{00000000-0005-0000-0000-0000994A0000}"/>
    <cellStyle name="Normal 20 2 8 3" xfId="19097" xr:uid="{00000000-0005-0000-0000-00009A4A0000}"/>
    <cellStyle name="Normal 20 2 9" xfId="19098" xr:uid="{00000000-0005-0000-0000-00009B4A0000}"/>
    <cellStyle name="Normal 20 2 9 2" xfId="19099" xr:uid="{00000000-0005-0000-0000-00009C4A0000}"/>
    <cellStyle name="Normal 20 2 9 2 2" xfId="19100" xr:uid="{00000000-0005-0000-0000-00009D4A0000}"/>
    <cellStyle name="Normal 20 2 9 3" xfId="19101" xr:uid="{00000000-0005-0000-0000-00009E4A0000}"/>
    <cellStyle name="Normal 20 2_Confidential Information" xfId="19102" xr:uid="{00000000-0005-0000-0000-00009F4A0000}"/>
    <cellStyle name="Normal 20 3" xfId="19103" xr:uid="{00000000-0005-0000-0000-0000A04A0000}"/>
    <cellStyle name="Normal 20 3 10" xfId="19104" xr:uid="{00000000-0005-0000-0000-0000A14A0000}"/>
    <cellStyle name="Normal 20 3 10 2" xfId="19105" xr:uid="{00000000-0005-0000-0000-0000A24A0000}"/>
    <cellStyle name="Normal 20 3 10 2 2" xfId="19106" xr:uid="{00000000-0005-0000-0000-0000A34A0000}"/>
    <cellStyle name="Normal 20 3 10 3" xfId="19107" xr:uid="{00000000-0005-0000-0000-0000A44A0000}"/>
    <cellStyle name="Normal 20 3 11" xfId="19108" xr:uid="{00000000-0005-0000-0000-0000A54A0000}"/>
    <cellStyle name="Normal 20 3 11 2" xfId="19109" xr:uid="{00000000-0005-0000-0000-0000A64A0000}"/>
    <cellStyle name="Normal 20 3 12" xfId="19110" xr:uid="{00000000-0005-0000-0000-0000A74A0000}"/>
    <cellStyle name="Normal 20 3 12 2" xfId="19111" xr:uid="{00000000-0005-0000-0000-0000A84A0000}"/>
    <cellStyle name="Normal 20 3 13" xfId="19112" xr:uid="{00000000-0005-0000-0000-0000A94A0000}"/>
    <cellStyle name="Normal 20 3 2" xfId="19113" xr:uid="{00000000-0005-0000-0000-0000AA4A0000}"/>
    <cellStyle name="Normal 20 3 2 10" xfId="19114" xr:uid="{00000000-0005-0000-0000-0000AB4A0000}"/>
    <cellStyle name="Normal 20 3 2 10 2" xfId="19115" xr:uid="{00000000-0005-0000-0000-0000AC4A0000}"/>
    <cellStyle name="Normal 20 3 2 11" xfId="19116" xr:uid="{00000000-0005-0000-0000-0000AD4A0000}"/>
    <cellStyle name="Normal 20 3 2 2" xfId="19117" xr:uid="{00000000-0005-0000-0000-0000AE4A0000}"/>
    <cellStyle name="Normal 20 3 2 2 2" xfId="19118" xr:uid="{00000000-0005-0000-0000-0000AF4A0000}"/>
    <cellStyle name="Normal 20 3 2 2 2 2" xfId="19119" xr:uid="{00000000-0005-0000-0000-0000B04A0000}"/>
    <cellStyle name="Normal 20 3 2 2 2 2 2" xfId="19120" xr:uid="{00000000-0005-0000-0000-0000B14A0000}"/>
    <cellStyle name="Normal 20 3 2 2 2 2 2 2" xfId="19121" xr:uid="{00000000-0005-0000-0000-0000B24A0000}"/>
    <cellStyle name="Normal 20 3 2 2 2 2 3" xfId="19122" xr:uid="{00000000-0005-0000-0000-0000B34A0000}"/>
    <cellStyle name="Normal 20 3 2 2 2 3" xfId="19123" xr:uid="{00000000-0005-0000-0000-0000B44A0000}"/>
    <cellStyle name="Normal 20 3 2 2 2 3 2" xfId="19124" xr:uid="{00000000-0005-0000-0000-0000B54A0000}"/>
    <cellStyle name="Normal 20 3 2 2 2 3 2 2" xfId="19125" xr:uid="{00000000-0005-0000-0000-0000B64A0000}"/>
    <cellStyle name="Normal 20 3 2 2 2 3 3" xfId="19126" xr:uid="{00000000-0005-0000-0000-0000B74A0000}"/>
    <cellStyle name="Normal 20 3 2 2 2 4" xfId="19127" xr:uid="{00000000-0005-0000-0000-0000B84A0000}"/>
    <cellStyle name="Normal 20 3 2 2 2 4 2" xfId="19128" xr:uid="{00000000-0005-0000-0000-0000B94A0000}"/>
    <cellStyle name="Normal 20 3 2 2 2 4 2 2" xfId="19129" xr:uid="{00000000-0005-0000-0000-0000BA4A0000}"/>
    <cellStyle name="Normal 20 3 2 2 2 4 3" xfId="19130" xr:uid="{00000000-0005-0000-0000-0000BB4A0000}"/>
    <cellStyle name="Normal 20 3 2 2 2 5" xfId="19131" xr:uid="{00000000-0005-0000-0000-0000BC4A0000}"/>
    <cellStyle name="Normal 20 3 2 2 2 5 2" xfId="19132" xr:uid="{00000000-0005-0000-0000-0000BD4A0000}"/>
    <cellStyle name="Normal 20 3 2 2 2 6" xfId="19133" xr:uid="{00000000-0005-0000-0000-0000BE4A0000}"/>
    <cellStyle name="Normal 20 3 2 2 2 6 2" xfId="19134" xr:uid="{00000000-0005-0000-0000-0000BF4A0000}"/>
    <cellStyle name="Normal 20 3 2 2 2 7" xfId="19135" xr:uid="{00000000-0005-0000-0000-0000C04A0000}"/>
    <cellStyle name="Normal 20 3 2 2 3" xfId="19136" xr:uid="{00000000-0005-0000-0000-0000C14A0000}"/>
    <cellStyle name="Normal 20 3 2 2 3 2" xfId="19137" xr:uid="{00000000-0005-0000-0000-0000C24A0000}"/>
    <cellStyle name="Normal 20 3 2 2 3 2 2" xfId="19138" xr:uid="{00000000-0005-0000-0000-0000C34A0000}"/>
    <cellStyle name="Normal 20 3 2 2 3 2 2 2" xfId="19139" xr:uid="{00000000-0005-0000-0000-0000C44A0000}"/>
    <cellStyle name="Normal 20 3 2 2 3 2 3" xfId="19140" xr:uid="{00000000-0005-0000-0000-0000C54A0000}"/>
    <cellStyle name="Normal 20 3 2 2 3 3" xfId="19141" xr:uid="{00000000-0005-0000-0000-0000C64A0000}"/>
    <cellStyle name="Normal 20 3 2 2 3 3 2" xfId="19142" xr:uid="{00000000-0005-0000-0000-0000C74A0000}"/>
    <cellStyle name="Normal 20 3 2 2 3 3 2 2" xfId="19143" xr:uid="{00000000-0005-0000-0000-0000C84A0000}"/>
    <cellStyle name="Normal 20 3 2 2 3 3 3" xfId="19144" xr:uid="{00000000-0005-0000-0000-0000C94A0000}"/>
    <cellStyle name="Normal 20 3 2 2 3 4" xfId="19145" xr:uid="{00000000-0005-0000-0000-0000CA4A0000}"/>
    <cellStyle name="Normal 20 3 2 2 3 4 2" xfId="19146" xr:uid="{00000000-0005-0000-0000-0000CB4A0000}"/>
    <cellStyle name="Normal 20 3 2 2 3 4 2 2" xfId="19147" xr:uid="{00000000-0005-0000-0000-0000CC4A0000}"/>
    <cellStyle name="Normal 20 3 2 2 3 4 3" xfId="19148" xr:uid="{00000000-0005-0000-0000-0000CD4A0000}"/>
    <cellStyle name="Normal 20 3 2 2 3 5" xfId="19149" xr:uid="{00000000-0005-0000-0000-0000CE4A0000}"/>
    <cellStyle name="Normal 20 3 2 2 3 5 2" xfId="19150" xr:uid="{00000000-0005-0000-0000-0000CF4A0000}"/>
    <cellStyle name="Normal 20 3 2 2 3 6" xfId="19151" xr:uid="{00000000-0005-0000-0000-0000D04A0000}"/>
    <cellStyle name="Normal 20 3 2 2 3 6 2" xfId="19152" xr:uid="{00000000-0005-0000-0000-0000D14A0000}"/>
    <cellStyle name="Normal 20 3 2 2 3 7" xfId="19153" xr:uid="{00000000-0005-0000-0000-0000D24A0000}"/>
    <cellStyle name="Normal 20 3 2 2 4" xfId="19154" xr:uid="{00000000-0005-0000-0000-0000D34A0000}"/>
    <cellStyle name="Normal 20 3 2 2 4 2" xfId="19155" xr:uid="{00000000-0005-0000-0000-0000D44A0000}"/>
    <cellStyle name="Normal 20 3 2 2 4 2 2" xfId="19156" xr:uid="{00000000-0005-0000-0000-0000D54A0000}"/>
    <cellStyle name="Normal 20 3 2 2 4 3" xfId="19157" xr:uid="{00000000-0005-0000-0000-0000D64A0000}"/>
    <cellStyle name="Normal 20 3 2 2 5" xfId="19158" xr:uid="{00000000-0005-0000-0000-0000D74A0000}"/>
    <cellStyle name="Normal 20 3 2 2 5 2" xfId="19159" xr:uid="{00000000-0005-0000-0000-0000D84A0000}"/>
    <cellStyle name="Normal 20 3 2 2 5 2 2" xfId="19160" xr:uid="{00000000-0005-0000-0000-0000D94A0000}"/>
    <cellStyle name="Normal 20 3 2 2 5 3" xfId="19161" xr:uid="{00000000-0005-0000-0000-0000DA4A0000}"/>
    <cellStyle name="Normal 20 3 2 2 6" xfId="19162" xr:uid="{00000000-0005-0000-0000-0000DB4A0000}"/>
    <cellStyle name="Normal 20 3 2 2 6 2" xfId="19163" xr:uid="{00000000-0005-0000-0000-0000DC4A0000}"/>
    <cellStyle name="Normal 20 3 2 2 6 2 2" xfId="19164" xr:uid="{00000000-0005-0000-0000-0000DD4A0000}"/>
    <cellStyle name="Normal 20 3 2 2 6 3" xfId="19165" xr:uid="{00000000-0005-0000-0000-0000DE4A0000}"/>
    <cellStyle name="Normal 20 3 2 2 7" xfId="19166" xr:uid="{00000000-0005-0000-0000-0000DF4A0000}"/>
    <cellStyle name="Normal 20 3 2 2 7 2" xfId="19167" xr:uid="{00000000-0005-0000-0000-0000E04A0000}"/>
    <cellStyle name="Normal 20 3 2 2 8" xfId="19168" xr:uid="{00000000-0005-0000-0000-0000E14A0000}"/>
    <cellStyle name="Normal 20 3 2 2 8 2" xfId="19169" xr:uid="{00000000-0005-0000-0000-0000E24A0000}"/>
    <cellStyle name="Normal 20 3 2 2 9" xfId="19170" xr:uid="{00000000-0005-0000-0000-0000E34A0000}"/>
    <cellStyle name="Normal 20 3 2 3" xfId="19171" xr:uid="{00000000-0005-0000-0000-0000E44A0000}"/>
    <cellStyle name="Normal 20 3 2 3 2" xfId="19172" xr:uid="{00000000-0005-0000-0000-0000E54A0000}"/>
    <cellStyle name="Normal 20 3 2 3 2 2" xfId="19173" xr:uid="{00000000-0005-0000-0000-0000E64A0000}"/>
    <cellStyle name="Normal 20 3 2 3 2 2 2" xfId="19174" xr:uid="{00000000-0005-0000-0000-0000E74A0000}"/>
    <cellStyle name="Normal 20 3 2 3 2 2 2 2" xfId="19175" xr:uid="{00000000-0005-0000-0000-0000E84A0000}"/>
    <cellStyle name="Normal 20 3 2 3 2 2 3" xfId="19176" xr:uid="{00000000-0005-0000-0000-0000E94A0000}"/>
    <cellStyle name="Normal 20 3 2 3 2 3" xfId="19177" xr:uid="{00000000-0005-0000-0000-0000EA4A0000}"/>
    <cellStyle name="Normal 20 3 2 3 2 3 2" xfId="19178" xr:uid="{00000000-0005-0000-0000-0000EB4A0000}"/>
    <cellStyle name="Normal 20 3 2 3 2 3 2 2" xfId="19179" xr:uid="{00000000-0005-0000-0000-0000EC4A0000}"/>
    <cellStyle name="Normal 20 3 2 3 2 3 3" xfId="19180" xr:uid="{00000000-0005-0000-0000-0000ED4A0000}"/>
    <cellStyle name="Normal 20 3 2 3 2 4" xfId="19181" xr:uid="{00000000-0005-0000-0000-0000EE4A0000}"/>
    <cellStyle name="Normal 20 3 2 3 2 4 2" xfId="19182" xr:uid="{00000000-0005-0000-0000-0000EF4A0000}"/>
    <cellStyle name="Normal 20 3 2 3 2 4 2 2" xfId="19183" xr:uid="{00000000-0005-0000-0000-0000F04A0000}"/>
    <cellStyle name="Normal 20 3 2 3 2 4 3" xfId="19184" xr:uid="{00000000-0005-0000-0000-0000F14A0000}"/>
    <cellStyle name="Normal 20 3 2 3 2 5" xfId="19185" xr:uid="{00000000-0005-0000-0000-0000F24A0000}"/>
    <cellStyle name="Normal 20 3 2 3 2 5 2" xfId="19186" xr:uid="{00000000-0005-0000-0000-0000F34A0000}"/>
    <cellStyle name="Normal 20 3 2 3 2 6" xfId="19187" xr:uid="{00000000-0005-0000-0000-0000F44A0000}"/>
    <cellStyle name="Normal 20 3 2 3 2 6 2" xfId="19188" xr:uid="{00000000-0005-0000-0000-0000F54A0000}"/>
    <cellStyle name="Normal 20 3 2 3 2 7" xfId="19189" xr:uid="{00000000-0005-0000-0000-0000F64A0000}"/>
    <cellStyle name="Normal 20 3 2 3 3" xfId="19190" xr:uid="{00000000-0005-0000-0000-0000F74A0000}"/>
    <cellStyle name="Normal 20 3 2 3 3 2" xfId="19191" xr:uid="{00000000-0005-0000-0000-0000F84A0000}"/>
    <cellStyle name="Normal 20 3 2 3 3 2 2" xfId="19192" xr:uid="{00000000-0005-0000-0000-0000F94A0000}"/>
    <cellStyle name="Normal 20 3 2 3 3 3" xfId="19193" xr:uid="{00000000-0005-0000-0000-0000FA4A0000}"/>
    <cellStyle name="Normal 20 3 2 3 4" xfId="19194" xr:uid="{00000000-0005-0000-0000-0000FB4A0000}"/>
    <cellStyle name="Normal 20 3 2 3 4 2" xfId="19195" xr:uid="{00000000-0005-0000-0000-0000FC4A0000}"/>
    <cellStyle name="Normal 20 3 2 3 4 2 2" xfId="19196" xr:uid="{00000000-0005-0000-0000-0000FD4A0000}"/>
    <cellStyle name="Normal 20 3 2 3 4 3" xfId="19197" xr:uid="{00000000-0005-0000-0000-0000FE4A0000}"/>
    <cellStyle name="Normal 20 3 2 3 5" xfId="19198" xr:uid="{00000000-0005-0000-0000-0000FF4A0000}"/>
    <cellStyle name="Normal 20 3 2 3 5 2" xfId="19199" xr:uid="{00000000-0005-0000-0000-0000004B0000}"/>
    <cellStyle name="Normal 20 3 2 3 5 2 2" xfId="19200" xr:uid="{00000000-0005-0000-0000-0000014B0000}"/>
    <cellStyle name="Normal 20 3 2 3 5 3" xfId="19201" xr:uid="{00000000-0005-0000-0000-0000024B0000}"/>
    <cellStyle name="Normal 20 3 2 3 6" xfId="19202" xr:uid="{00000000-0005-0000-0000-0000034B0000}"/>
    <cellStyle name="Normal 20 3 2 3 6 2" xfId="19203" xr:uid="{00000000-0005-0000-0000-0000044B0000}"/>
    <cellStyle name="Normal 20 3 2 3 7" xfId="19204" xr:uid="{00000000-0005-0000-0000-0000054B0000}"/>
    <cellStyle name="Normal 20 3 2 3 7 2" xfId="19205" xr:uid="{00000000-0005-0000-0000-0000064B0000}"/>
    <cellStyle name="Normal 20 3 2 3 8" xfId="19206" xr:uid="{00000000-0005-0000-0000-0000074B0000}"/>
    <cellStyle name="Normal 20 3 2 4" xfId="19207" xr:uid="{00000000-0005-0000-0000-0000084B0000}"/>
    <cellStyle name="Normal 20 3 2 4 2" xfId="19208" xr:uid="{00000000-0005-0000-0000-0000094B0000}"/>
    <cellStyle name="Normal 20 3 2 4 2 2" xfId="19209" xr:uid="{00000000-0005-0000-0000-00000A4B0000}"/>
    <cellStyle name="Normal 20 3 2 4 2 2 2" xfId="19210" xr:uid="{00000000-0005-0000-0000-00000B4B0000}"/>
    <cellStyle name="Normal 20 3 2 4 2 3" xfId="19211" xr:uid="{00000000-0005-0000-0000-00000C4B0000}"/>
    <cellStyle name="Normal 20 3 2 4 3" xfId="19212" xr:uid="{00000000-0005-0000-0000-00000D4B0000}"/>
    <cellStyle name="Normal 20 3 2 4 3 2" xfId="19213" xr:uid="{00000000-0005-0000-0000-00000E4B0000}"/>
    <cellStyle name="Normal 20 3 2 4 3 2 2" xfId="19214" xr:uid="{00000000-0005-0000-0000-00000F4B0000}"/>
    <cellStyle name="Normal 20 3 2 4 3 3" xfId="19215" xr:uid="{00000000-0005-0000-0000-0000104B0000}"/>
    <cellStyle name="Normal 20 3 2 4 4" xfId="19216" xr:uid="{00000000-0005-0000-0000-0000114B0000}"/>
    <cellStyle name="Normal 20 3 2 4 4 2" xfId="19217" xr:uid="{00000000-0005-0000-0000-0000124B0000}"/>
    <cellStyle name="Normal 20 3 2 4 4 2 2" xfId="19218" xr:uid="{00000000-0005-0000-0000-0000134B0000}"/>
    <cellStyle name="Normal 20 3 2 4 4 3" xfId="19219" xr:uid="{00000000-0005-0000-0000-0000144B0000}"/>
    <cellStyle name="Normal 20 3 2 4 5" xfId="19220" xr:uid="{00000000-0005-0000-0000-0000154B0000}"/>
    <cellStyle name="Normal 20 3 2 4 5 2" xfId="19221" xr:uid="{00000000-0005-0000-0000-0000164B0000}"/>
    <cellStyle name="Normal 20 3 2 4 6" xfId="19222" xr:uid="{00000000-0005-0000-0000-0000174B0000}"/>
    <cellStyle name="Normal 20 3 2 4 6 2" xfId="19223" xr:uid="{00000000-0005-0000-0000-0000184B0000}"/>
    <cellStyle name="Normal 20 3 2 4 7" xfId="19224" xr:uid="{00000000-0005-0000-0000-0000194B0000}"/>
    <cellStyle name="Normal 20 3 2 5" xfId="19225" xr:uid="{00000000-0005-0000-0000-00001A4B0000}"/>
    <cellStyle name="Normal 20 3 2 5 2" xfId="19226" xr:uid="{00000000-0005-0000-0000-00001B4B0000}"/>
    <cellStyle name="Normal 20 3 2 5 2 2" xfId="19227" xr:uid="{00000000-0005-0000-0000-00001C4B0000}"/>
    <cellStyle name="Normal 20 3 2 5 2 2 2" xfId="19228" xr:uid="{00000000-0005-0000-0000-00001D4B0000}"/>
    <cellStyle name="Normal 20 3 2 5 2 3" xfId="19229" xr:uid="{00000000-0005-0000-0000-00001E4B0000}"/>
    <cellStyle name="Normal 20 3 2 5 3" xfId="19230" xr:uid="{00000000-0005-0000-0000-00001F4B0000}"/>
    <cellStyle name="Normal 20 3 2 5 3 2" xfId="19231" xr:uid="{00000000-0005-0000-0000-0000204B0000}"/>
    <cellStyle name="Normal 20 3 2 5 3 2 2" xfId="19232" xr:uid="{00000000-0005-0000-0000-0000214B0000}"/>
    <cellStyle name="Normal 20 3 2 5 3 3" xfId="19233" xr:uid="{00000000-0005-0000-0000-0000224B0000}"/>
    <cellStyle name="Normal 20 3 2 5 4" xfId="19234" xr:uid="{00000000-0005-0000-0000-0000234B0000}"/>
    <cellStyle name="Normal 20 3 2 5 4 2" xfId="19235" xr:uid="{00000000-0005-0000-0000-0000244B0000}"/>
    <cellStyle name="Normal 20 3 2 5 4 2 2" xfId="19236" xr:uid="{00000000-0005-0000-0000-0000254B0000}"/>
    <cellStyle name="Normal 20 3 2 5 4 3" xfId="19237" xr:uid="{00000000-0005-0000-0000-0000264B0000}"/>
    <cellStyle name="Normal 20 3 2 5 5" xfId="19238" xr:uid="{00000000-0005-0000-0000-0000274B0000}"/>
    <cellStyle name="Normal 20 3 2 5 5 2" xfId="19239" xr:uid="{00000000-0005-0000-0000-0000284B0000}"/>
    <cellStyle name="Normal 20 3 2 5 6" xfId="19240" xr:uid="{00000000-0005-0000-0000-0000294B0000}"/>
    <cellStyle name="Normal 20 3 2 5 6 2" xfId="19241" xr:uid="{00000000-0005-0000-0000-00002A4B0000}"/>
    <cellStyle name="Normal 20 3 2 5 7" xfId="19242" xr:uid="{00000000-0005-0000-0000-00002B4B0000}"/>
    <cellStyle name="Normal 20 3 2 6" xfId="19243" xr:uid="{00000000-0005-0000-0000-00002C4B0000}"/>
    <cellStyle name="Normal 20 3 2 6 2" xfId="19244" xr:uid="{00000000-0005-0000-0000-00002D4B0000}"/>
    <cellStyle name="Normal 20 3 2 6 2 2" xfId="19245" xr:uid="{00000000-0005-0000-0000-00002E4B0000}"/>
    <cellStyle name="Normal 20 3 2 6 3" xfId="19246" xr:uid="{00000000-0005-0000-0000-00002F4B0000}"/>
    <cellStyle name="Normal 20 3 2 7" xfId="19247" xr:uid="{00000000-0005-0000-0000-0000304B0000}"/>
    <cellStyle name="Normal 20 3 2 7 2" xfId="19248" xr:uid="{00000000-0005-0000-0000-0000314B0000}"/>
    <cellStyle name="Normal 20 3 2 7 2 2" xfId="19249" xr:uid="{00000000-0005-0000-0000-0000324B0000}"/>
    <cellStyle name="Normal 20 3 2 7 3" xfId="19250" xr:uid="{00000000-0005-0000-0000-0000334B0000}"/>
    <cellStyle name="Normal 20 3 2 8" xfId="19251" xr:uid="{00000000-0005-0000-0000-0000344B0000}"/>
    <cellStyle name="Normal 20 3 2 8 2" xfId="19252" xr:uid="{00000000-0005-0000-0000-0000354B0000}"/>
    <cellStyle name="Normal 20 3 2 8 2 2" xfId="19253" xr:uid="{00000000-0005-0000-0000-0000364B0000}"/>
    <cellStyle name="Normal 20 3 2 8 3" xfId="19254" xr:uid="{00000000-0005-0000-0000-0000374B0000}"/>
    <cellStyle name="Normal 20 3 2 9" xfId="19255" xr:uid="{00000000-0005-0000-0000-0000384B0000}"/>
    <cellStyle name="Normal 20 3 2 9 2" xfId="19256" xr:uid="{00000000-0005-0000-0000-0000394B0000}"/>
    <cellStyle name="Normal 20 3 3" xfId="19257" xr:uid="{00000000-0005-0000-0000-00003A4B0000}"/>
    <cellStyle name="Normal 20 3 3 10" xfId="19258" xr:uid="{00000000-0005-0000-0000-00003B4B0000}"/>
    <cellStyle name="Normal 20 3 3 10 2" xfId="19259" xr:uid="{00000000-0005-0000-0000-00003C4B0000}"/>
    <cellStyle name="Normal 20 3 3 11" xfId="19260" xr:uid="{00000000-0005-0000-0000-00003D4B0000}"/>
    <cellStyle name="Normal 20 3 3 2" xfId="19261" xr:uid="{00000000-0005-0000-0000-00003E4B0000}"/>
    <cellStyle name="Normal 20 3 3 2 2" xfId="19262" xr:uid="{00000000-0005-0000-0000-00003F4B0000}"/>
    <cellStyle name="Normal 20 3 3 2 2 2" xfId="19263" xr:uid="{00000000-0005-0000-0000-0000404B0000}"/>
    <cellStyle name="Normal 20 3 3 2 2 2 2" xfId="19264" xr:uid="{00000000-0005-0000-0000-0000414B0000}"/>
    <cellStyle name="Normal 20 3 3 2 2 2 2 2" xfId="19265" xr:uid="{00000000-0005-0000-0000-0000424B0000}"/>
    <cellStyle name="Normal 20 3 3 2 2 2 3" xfId="19266" xr:uid="{00000000-0005-0000-0000-0000434B0000}"/>
    <cellStyle name="Normal 20 3 3 2 2 3" xfId="19267" xr:uid="{00000000-0005-0000-0000-0000444B0000}"/>
    <cellStyle name="Normal 20 3 3 2 2 3 2" xfId="19268" xr:uid="{00000000-0005-0000-0000-0000454B0000}"/>
    <cellStyle name="Normal 20 3 3 2 2 3 2 2" xfId="19269" xr:uid="{00000000-0005-0000-0000-0000464B0000}"/>
    <cellStyle name="Normal 20 3 3 2 2 3 3" xfId="19270" xr:uid="{00000000-0005-0000-0000-0000474B0000}"/>
    <cellStyle name="Normal 20 3 3 2 2 4" xfId="19271" xr:uid="{00000000-0005-0000-0000-0000484B0000}"/>
    <cellStyle name="Normal 20 3 3 2 2 4 2" xfId="19272" xr:uid="{00000000-0005-0000-0000-0000494B0000}"/>
    <cellStyle name="Normal 20 3 3 2 2 4 2 2" xfId="19273" xr:uid="{00000000-0005-0000-0000-00004A4B0000}"/>
    <cellStyle name="Normal 20 3 3 2 2 4 3" xfId="19274" xr:uid="{00000000-0005-0000-0000-00004B4B0000}"/>
    <cellStyle name="Normal 20 3 3 2 2 5" xfId="19275" xr:uid="{00000000-0005-0000-0000-00004C4B0000}"/>
    <cellStyle name="Normal 20 3 3 2 2 5 2" xfId="19276" xr:uid="{00000000-0005-0000-0000-00004D4B0000}"/>
    <cellStyle name="Normal 20 3 3 2 2 6" xfId="19277" xr:uid="{00000000-0005-0000-0000-00004E4B0000}"/>
    <cellStyle name="Normal 20 3 3 2 2 6 2" xfId="19278" xr:uid="{00000000-0005-0000-0000-00004F4B0000}"/>
    <cellStyle name="Normal 20 3 3 2 2 7" xfId="19279" xr:uid="{00000000-0005-0000-0000-0000504B0000}"/>
    <cellStyle name="Normal 20 3 3 2 3" xfId="19280" xr:uid="{00000000-0005-0000-0000-0000514B0000}"/>
    <cellStyle name="Normal 20 3 3 2 3 2" xfId="19281" xr:uid="{00000000-0005-0000-0000-0000524B0000}"/>
    <cellStyle name="Normal 20 3 3 2 3 2 2" xfId="19282" xr:uid="{00000000-0005-0000-0000-0000534B0000}"/>
    <cellStyle name="Normal 20 3 3 2 3 2 2 2" xfId="19283" xr:uid="{00000000-0005-0000-0000-0000544B0000}"/>
    <cellStyle name="Normal 20 3 3 2 3 2 3" xfId="19284" xr:uid="{00000000-0005-0000-0000-0000554B0000}"/>
    <cellStyle name="Normal 20 3 3 2 3 3" xfId="19285" xr:uid="{00000000-0005-0000-0000-0000564B0000}"/>
    <cellStyle name="Normal 20 3 3 2 3 3 2" xfId="19286" xr:uid="{00000000-0005-0000-0000-0000574B0000}"/>
    <cellStyle name="Normal 20 3 3 2 3 3 2 2" xfId="19287" xr:uid="{00000000-0005-0000-0000-0000584B0000}"/>
    <cellStyle name="Normal 20 3 3 2 3 3 3" xfId="19288" xr:uid="{00000000-0005-0000-0000-0000594B0000}"/>
    <cellStyle name="Normal 20 3 3 2 3 4" xfId="19289" xr:uid="{00000000-0005-0000-0000-00005A4B0000}"/>
    <cellStyle name="Normal 20 3 3 2 3 4 2" xfId="19290" xr:uid="{00000000-0005-0000-0000-00005B4B0000}"/>
    <cellStyle name="Normal 20 3 3 2 3 4 2 2" xfId="19291" xr:uid="{00000000-0005-0000-0000-00005C4B0000}"/>
    <cellStyle name="Normal 20 3 3 2 3 4 3" xfId="19292" xr:uid="{00000000-0005-0000-0000-00005D4B0000}"/>
    <cellStyle name="Normal 20 3 3 2 3 5" xfId="19293" xr:uid="{00000000-0005-0000-0000-00005E4B0000}"/>
    <cellStyle name="Normal 20 3 3 2 3 5 2" xfId="19294" xr:uid="{00000000-0005-0000-0000-00005F4B0000}"/>
    <cellStyle name="Normal 20 3 3 2 3 6" xfId="19295" xr:uid="{00000000-0005-0000-0000-0000604B0000}"/>
    <cellStyle name="Normal 20 3 3 2 3 6 2" xfId="19296" xr:uid="{00000000-0005-0000-0000-0000614B0000}"/>
    <cellStyle name="Normal 20 3 3 2 3 7" xfId="19297" xr:uid="{00000000-0005-0000-0000-0000624B0000}"/>
    <cellStyle name="Normal 20 3 3 2 4" xfId="19298" xr:uid="{00000000-0005-0000-0000-0000634B0000}"/>
    <cellStyle name="Normal 20 3 3 2 4 2" xfId="19299" xr:uid="{00000000-0005-0000-0000-0000644B0000}"/>
    <cellStyle name="Normal 20 3 3 2 4 2 2" xfId="19300" xr:uid="{00000000-0005-0000-0000-0000654B0000}"/>
    <cellStyle name="Normal 20 3 3 2 4 3" xfId="19301" xr:uid="{00000000-0005-0000-0000-0000664B0000}"/>
    <cellStyle name="Normal 20 3 3 2 5" xfId="19302" xr:uid="{00000000-0005-0000-0000-0000674B0000}"/>
    <cellStyle name="Normal 20 3 3 2 5 2" xfId="19303" xr:uid="{00000000-0005-0000-0000-0000684B0000}"/>
    <cellStyle name="Normal 20 3 3 2 5 2 2" xfId="19304" xr:uid="{00000000-0005-0000-0000-0000694B0000}"/>
    <cellStyle name="Normal 20 3 3 2 5 3" xfId="19305" xr:uid="{00000000-0005-0000-0000-00006A4B0000}"/>
    <cellStyle name="Normal 20 3 3 2 6" xfId="19306" xr:uid="{00000000-0005-0000-0000-00006B4B0000}"/>
    <cellStyle name="Normal 20 3 3 2 6 2" xfId="19307" xr:uid="{00000000-0005-0000-0000-00006C4B0000}"/>
    <cellStyle name="Normal 20 3 3 2 6 2 2" xfId="19308" xr:uid="{00000000-0005-0000-0000-00006D4B0000}"/>
    <cellStyle name="Normal 20 3 3 2 6 3" xfId="19309" xr:uid="{00000000-0005-0000-0000-00006E4B0000}"/>
    <cellStyle name="Normal 20 3 3 2 7" xfId="19310" xr:uid="{00000000-0005-0000-0000-00006F4B0000}"/>
    <cellStyle name="Normal 20 3 3 2 7 2" xfId="19311" xr:uid="{00000000-0005-0000-0000-0000704B0000}"/>
    <cellStyle name="Normal 20 3 3 2 8" xfId="19312" xr:uid="{00000000-0005-0000-0000-0000714B0000}"/>
    <cellStyle name="Normal 20 3 3 2 8 2" xfId="19313" xr:uid="{00000000-0005-0000-0000-0000724B0000}"/>
    <cellStyle name="Normal 20 3 3 2 9" xfId="19314" xr:uid="{00000000-0005-0000-0000-0000734B0000}"/>
    <cellStyle name="Normal 20 3 3 3" xfId="19315" xr:uid="{00000000-0005-0000-0000-0000744B0000}"/>
    <cellStyle name="Normal 20 3 3 3 2" xfId="19316" xr:uid="{00000000-0005-0000-0000-0000754B0000}"/>
    <cellStyle name="Normal 20 3 3 3 2 2" xfId="19317" xr:uid="{00000000-0005-0000-0000-0000764B0000}"/>
    <cellStyle name="Normal 20 3 3 3 2 2 2" xfId="19318" xr:uid="{00000000-0005-0000-0000-0000774B0000}"/>
    <cellStyle name="Normal 20 3 3 3 2 2 2 2" xfId="19319" xr:uid="{00000000-0005-0000-0000-0000784B0000}"/>
    <cellStyle name="Normal 20 3 3 3 2 2 3" xfId="19320" xr:uid="{00000000-0005-0000-0000-0000794B0000}"/>
    <cellStyle name="Normal 20 3 3 3 2 3" xfId="19321" xr:uid="{00000000-0005-0000-0000-00007A4B0000}"/>
    <cellStyle name="Normal 20 3 3 3 2 3 2" xfId="19322" xr:uid="{00000000-0005-0000-0000-00007B4B0000}"/>
    <cellStyle name="Normal 20 3 3 3 2 3 2 2" xfId="19323" xr:uid="{00000000-0005-0000-0000-00007C4B0000}"/>
    <cellStyle name="Normal 20 3 3 3 2 3 3" xfId="19324" xr:uid="{00000000-0005-0000-0000-00007D4B0000}"/>
    <cellStyle name="Normal 20 3 3 3 2 4" xfId="19325" xr:uid="{00000000-0005-0000-0000-00007E4B0000}"/>
    <cellStyle name="Normal 20 3 3 3 2 4 2" xfId="19326" xr:uid="{00000000-0005-0000-0000-00007F4B0000}"/>
    <cellStyle name="Normal 20 3 3 3 2 4 2 2" xfId="19327" xr:uid="{00000000-0005-0000-0000-0000804B0000}"/>
    <cellStyle name="Normal 20 3 3 3 2 4 3" xfId="19328" xr:uid="{00000000-0005-0000-0000-0000814B0000}"/>
    <cellStyle name="Normal 20 3 3 3 2 5" xfId="19329" xr:uid="{00000000-0005-0000-0000-0000824B0000}"/>
    <cellStyle name="Normal 20 3 3 3 2 5 2" xfId="19330" xr:uid="{00000000-0005-0000-0000-0000834B0000}"/>
    <cellStyle name="Normal 20 3 3 3 2 6" xfId="19331" xr:uid="{00000000-0005-0000-0000-0000844B0000}"/>
    <cellStyle name="Normal 20 3 3 3 2 6 2" xfId="19332" xr:uid="{00000000-0005-0000-0000-0000854B0000}"/>
    <cellStyle name="Normal 20 3 3 3 2 7" xfId="19333" xr:uid="{00000000-0005-0000-0000-0000864B0000}"/>
    <cellStyle name="Normal 20 3 3 3 3" xfId="19334" xr:uid="{00000000-0005-0000-0000-0000874B0000}"/>
    <cellStyle name="Normal 20 3 3 3 3 2" xfId="19335" xr:uid="{00000000-0005-0000-0000-0000884B0000}"/>
    <cellStyle name="Normal 20 3 3 3 3 2 2" xfId="19336" xr:uid="{00000000-0005-0000-0000-0000894B0000}"/>
    <cellStyle name="Normal 20 3 3 3 3 3" xfId="19337" xr:uid="{00000000-0005-0000-0000-00008A4B0000}"/>
    <cellStyle name="Normal 20 3 3 3 4" xfId="19338" xr:uid="{00000000-0005-0000-0000-00008B4B0000}"/>
    <cellStyle name="Normal 20 3 3 3 4 2" xfId="19339" xr:uid="{00000000-0005-0000-0000-00008C4B0000}"/>
    <cellStyle name="Normal 20 3 3 3 4 2 2" xfId="19340" xr:uid="{00000000-0005-0000-0000-00008D4B0000}"/>
    <cellStyle name="Normal 20 3 3 3 4 3" xfId="19341" xr:uid="{00000000-0005-0000-0000-00008E4B0000}"/>
    <cellStyle name="Normal 20 3 3 3 5" xfId="19342" xr:uid="{00000000-0005-0000-0000-00008F4B0000}"/>
    <cellStyle name="Normal 20 3 3 3 5 2" xfId="19343" xr:uid="{00000000-0005-0000-0000-0000904B0000}"/>
    <cellStyle name="Normal 20 3 3 3 5 2 2" xfId="19344" xr:uid="{00000000-0005-0000-0000-0000914B0000}"/>
    <cellStyle name="Normal 20 3 3 3 5 3" xfId="19345" xr:uid="{00000000-0005-0000-0000-0000924B0000}"/>
    <cellStyle name="Normal 20 3 3 3 6" xfId="19346" xr:uid="{00000000-0005-0000-0000-0000934B0000}"/>
    <cellStyle name="Normal 20 3 3 3 6 2" xfId="19347" xr:uid="{00000000-0005-0000-0000-0000944B0000}"/>
    <cellStyle name="Normal 20 3 3 3 7" xfId="19348" xr:uid="{00000000-0005-0000-0000-0000954B0000}"/>
    <cellStyle name="Normal 20 3 3 3 7 2" xfId="19349" xr:uid="{00000000-0005-0000-0000-0000964B0000}"/>
    <cellStyle name="Normal 20 3 3 3 8" xfId="19350" xr:uid="{00000000-0005-0000-0000-0000974B0000}"/>
    <cellStyle name="Normal 20 3 3 4" xfId="19351" xr:uid="{00000000-0005-0000-0000-0000984B0000}"/>
    <cellStyle name="Normal 20 3 3 4 2" xfId="19352" xr:uid="{00000000-0005-0000-0000-0000994B0000}"/>
    <cellStyle name="Normal 20 3 3 4 2 2" xfId="19353" xr:uid="{00000000-0005-0000-0000-00009A4B0000}"/>
    <cellStyle name="Normal 20 3 3 4 2 2 2" xfId="19354" xr:uid="{00000000-0005-0000-0000-00009B4B0000}"/>
    <cellStyle name="Normal 20 3 3 4 2 3" xfId="19355" xr:uid="{00000000-0005-0000-0000-00009C4B0000}"/>
    <cellStyle name="Normal 20 3 3 4 3" xfId="19356" xr:uid="{00000000-0005-0000-0000-00009D4B0000}"/>
    <cellStyle name="Normal 20 3 3 4 3 2" xfId="19357" xr:uid="{00000000-0005-0000-0000-00009E4B0000}"/>
    <cellStyle name="Normal 20 3 3 4 3 2 2" xfId="19358" xr:uid="{00000000-0005-0000-0000-00009F4B0000}"/>
    <cellStyle name="Normal 20 3 3 4 3 3" xfId="19359" xr:uid="{00000000-0005-0000-0000-0000A04B0000}"/>
    <cellStyle name="Normal 20 3 3 4 4" xfId="19360" xr:uid="{00000000-0005-0000-0000-0000A14B0000}"/>
    <cellStyle name="Normal 20 3 3 4 4 2" xfId="19361" xr:uid="{00000000-0005-0000-0000-0000A24B0000}"/>
    <cellStyle name="Normal 20 3 3 4 4 2 2" xfId="19362" xr:uid="{00000000-0005-0000-0000-0000A34B0000}"/>
    <cellStyle name="Normal 20 3 3 4 4 3" xfId="19363" xr:uid="{00000000-0005-0000-0000-0000A44B0000}"/>
    <cellStyle name="Normal 20 3 3 4 5" xfId="19364" xr:uid="{00000000-0005-0000-0000-0000A54B0000}"/>
    <cellStyle name="Normal 20 3 3 4 5 2" xfId="19365" xr:uid="{00000000-0005-0000-0000-0000A64B0000}"/>
    <cellStyle name="Normal 20 3 3 4 6" xfId="19366" xr:uid="{00000000-0005-0000-0000-0000A74B0000}"/>
    <cellStyle name="Normal 20 3 3 4 6 2" xfId="19367" xr:uid="{00000000-0005-0000-0000-0000A84B0000}"/>
    <cellStyle name="Normal 20 3 3 4 7" xfId="19368" xr:uid="{00000000-0005-0000-0000-0000A94B0000}"/>
    <cellStyle name="Normal 20 3 3 5" xfId="19369" xr:uid="{00000000-0005-0000-0000-0000AA4B0000}"/>
    <cellStyle name="Normal 20 3 3 5 2" xfId="19370" xr:uid="{00000000-0005-0000-0000-0000AB4B0000}"/>
    <cellStyle name="Normal 20 3 3 5 2 2" xfId="19371" xr:uid="{00000000-0005-0000-0000-0000AC4B0000}"/>
    <cellStyle name="Normal 20 3 3 5 2 2 2" xfId="19372" xr:uid="{00000000-0005-0000-0000-0000AD4B0000}"/>
    <cellStyle name="Normal 20 3 3 5 2 3" xfId="19373" xr:uid="{00000000-0005-0000-0000-0000AE4B0000}"/>
    <cellStyle name="Normal 20 3 3 5 3" xfId="19374" xr:uid="{00000000-0005-0000-0000-0000AF4B0000}"/>
    <cellStyle name="Normal 20 3 3 5 3 2" xfId="19375" xr:uid="{00000000-0005-0000-0000-0000B04B0000}"/>
    <cellStyle name="Normal 20 3 3 5 3 2 2" xfId="19376" xr:uid="{00000000-0005-0000-0000-0000B14B0000}"/>
    <cellStyle name="Normal 20 3 3 5 3 3" xfId="19377" xr:uid="{00000000-0005-0000-0000-0000B24B0000}"/>
    <cellStyle name="Normal 20 3 3 5 4" xfId="19378" xr:uid="{00000000-0005-0000-0000-0000B34B0000}"/>
    <cellStyle name="Normal 20 3 3 5 4 2" xfId="19379" xr:uid="{00000000-0005-0000-0000-0000B44B0000}"/>
    <cellStyle name="Normal 20 3 3 5 4 2 2" xfId="19380" xr:uid="{00000000-0005-0000-0000-0000B54B0000}"/>
    <cellStyle name="Normal 20 3 3 5 4 3" xfId="19381" xr:uid="{00000000-0005-0000-0000-0000B64B0000}"/>
    <cellStyle name="Normal 20 3 3 5 5" xfId="19382" xr:uid="{00000000-0005-0000-0000-0000B74B0000}"/>
    <cellStyle name="Normal 20 3 3 5 5 2" xfId="19383" xr:uid="{00000000-0005-0000-0000-0000B84B0000}"/>
    <cellStyle name="Normal 20 3 3 5 6" xfId="19384" xr:uid="{00000000-0005-0000-0000-0000B94B0000}"/>
    <cellStyle name="Normal 20 3 3 5 6 2" xfId="19385" xr:uid="{00000000-0005-0000-0000-0000BA4B0000}"/>
    <cellStyle name="Normal 20 3 3 5 7" xfId="19386" xr:uid="{00000000-0005-0000-0000-0000BB4B0000}"/>
    <cellStyle name="Normal 20 3 3 6" xfId="19387" xr:uid="{00000000-0005-0000-0000-0000BC4B0000}"/>
    <cellStyle name="Normal 20 3 3 6 2" xfId="19388" xr:uid="{00000000-0005-0000-0000-0000BD4B0000}"/>
    <cellStyle name="Normal 20 3 3 6 2 2" xfId="19389" xr:uid="{00000000-0005-0000-0000-0000BE4B0000}"/>
    <cellStyle name="Normal 20 3 3 6 3" xfId="19390" xr:uid="{00000000-0005-0000-0000-0000BF4B0000}"/>
    <cellStyle name="Normal 20 3 3 7" xfId="19391" xr:uid="{00000000-0005-0000-0000-0000C04B0000}"/>
    <cellStyle name="Normal 20 3 3 7 2" xfId="19392" xr:uid="{00000000-0005-0000-0000-0000C14B0000}"/>
    <cellStyle name="Normal 20 3 3 7 2 2" xfId="19393" xr:uid="{00000000-0005-0000-0000-0000C24B0000}"/>
    <cellStyle name="Normal 20 3 3 7 3" xfId="19394" xr:uid="{00000000-0005-0000-0000-0000C34B0000}"/>
    <cellStyle name="Normal 20 3 3 8" xfId="19395" xr:uid="{00000000-0005-0000-0000-0000C44B0000}"/>
    <cellStyle name="Normal 20 3 3 8 2" xfId="19396" xr:uid="{00000000-0005-0000-0000-0000C54B0000}"/>
    <cellStyle name="Normal 20 3 3 8 2 2" xfId="19397" xr:uid="{00000000-0005-0000-0000-0000C64B0000}"/>
    <cellStyle name="Normal 20 3 3 8 3" xfId="19398" xr:uid="{00000000-0005-0000-0000-0000C74B0000}"/>
    <cellStyle name="Normal 20 3 3 9" xfId="19399" xr:uid="{00000000-0005-0000-0000-0000C84B0000}"/>
    <cellStyle name="Normal 20 3 3 9 2" xfId="19400" xr:uid="{00000000-0005-0000-0000-0000C94B0000}"/>
    <cellStyle name="Normal 20 3 4" xfId="19401" xr:uid="{00000000-0005-0000-0000-0000CA4B0000}"/>
    <cellStyle name="Normal 20 3 4 2" xfId="19402" xr:uid="{00000000-0005-0000-0000-0000CB4B0000}"/>
    <cellStyle name="Normal 20 3 4 2 2" xfId="19403" xr:uid="{00000000-0005-0000-0000-0000CC4B0000}"/>
    <cellStyle name="Normal 20 3 4 2 2 2" xfId="19404" xr:uid="{00000000-0005-0000-0000-0000CD4B0000}"/>
    <cellStyle name="Normal 20 3 4 2 2 2 2" xfId="19405" xr:uid="{00000000-0005-0000-0000-0000CE4B0000}"/>
    <cellStyle name="Normal 20 3 4 2 2 3" xfId="19406" xr:uid="{00000000-0005-0000-0000-0000CF4B0000}"/>
    <cellStyle name="Normal 20 3 4 2 3" xfId="19407" xr:uid="{00000000-0005-0000-0000-0000D04B0000}"/>
    <cellStyle name="Normal 20 3 4 2 3 2" xfId="19408" xr:uid="{00000000-0005-0000-0000-0000D14B0000}"/>
    <cellStyle name="Normal 20 3 4 2 3 2 2" xfId="19409" xr:uid="{00000000-0005-0000-0000-0000D24B0000}"/>
    <cellStyle name="Normal 20 3 4 2 3 3" xfId="19410" xr:uid="{00000000-0005-0000-0000-0000D34B0000}"/>
    <cellStyle name="Normal 20 3 4 2 4" xfId="19411" xr:uid="{00000000-0005-0000-0000-0000D44B0000}"/>
    <cellStyle name="Normal 20 3 4 2 4 2" xfId="19412" xr:uid="{00000000-0005-0000-0000-0000D54B0000}"/>
    <cellStyle name="Normal 20 3 4 2 4 2 2" xfId="19413" xr:uid="{00000000-0005-0000-0000-0000D64B0000}"/>
    <cellStyle name="Normal 20 3 4 2 4 3" xfId="19414" xr:uid="{00000000-0005-0000-0000-0000D74B0000}"/>
    <cellStyle name="Normal 20 3 4 2 5" xfId="19415" xr:uid="{00000000-0005-0000-0000-0000D84B0000}"/>
    <cellStyle name="Normal 20 3 4 2 5 2" xfId="19416" xr:uid="{00000000-0005-0000-0000-0000D94B0000}"/>
    <cellStyle name="Normal 20 3 4 2 6" xfId="19417" xr:uid="{00000000-0005-0000-0000-0000DA4B0000}"/>
    <cellStyle name="Normal 20 3 4 2 6 2" xfId="19418" xr:uid="{00000000-0005-0000-0000-0000DB4B0000}"/>
    <cellStyle name="Normal 20 3 4 2 7" xfId="19419" xr:uid="{00000000-0005-0000-0000-0000DC4B0000}"/>
    <cellStyle name="Normal 20 3 4 3" xfId="19420" xr:uid="{00000000-0005-0000-0000-0000DD4B0000}"/>
    <cellStyle name="Normal 20 3 4 3 2" xfId="19421" xr:uid="{00000000-0005-0000-0000-0000DE4B0000}"/>
    <cellStyle name="Normal 20 3 4 3 2 2" xfId="19422" xr:uid="{00000000-0005-0000-0000-0000DF4B0000}"/>
    <cellStyle name="Normal 20 3 4 3 2 2 2" xfId="19423" xr:uid="{00000000-0005-0000-0000-0000E04B0000}"/>
    <cellStyle name="Normal 20 3 4 3 2 3" xfId="19424" xr:uid="{00000000-0005-0000-0000-0000E14B0000}"/>
    <cellStyle name="Normal 20 3 4 3 3" xfId="19425" xr:uid="{00000000-0005-0000-0000-0000E24B0000}"/>
    <cellStyle name="Normal 20 3 4 3 3 2" xfId="19426" xr:uid="{00000000-0005-0000-0000-0000E34B0000}"/>
    <cellStyle name="Normal 20 3 4 3 3 2 2" xfId="19427" xr:uid="{00000000-0005-0000-0000-0000E44B0000}"/>
    <cellStyle name="Normal 20 3 4 3 3 3" xfId="19428" xr:uid="{00000000-0005-0000-0000-0000E54B0000}"/>
    <cellStyle name="Normal 20 3 4 3 4" xfId="19429" xr:uid="{00000000-0005-0000-0000-0000E64B0000}"/>
    <cellStyle name="Normal 20 3 4 3 4 2" xfId="19430" xr:uid="{00000000-0005-0000-0000-0000E74B0000}"/>
    <cellStyle name="Normal 20 3 4 3 4 2 2" xfId="19431" xr:uid="{00000000-0005-0000-0000-0000E84B0000}"/>
    <cellStyle name="Normal 20 3 4 3 4 3" xfId="19432" xr:uid="{00000000-0005-0000-0000-0000E94B0000}"/>
    <cellStyle name="Normal 20 3 4 3 5" xfId="19433" xr:uid="{00000000-0005-0000-0000-0000EA4B0000}"/>
    <cellStyle name="Normal 20 3 4 3 5 2" xfId="19434" xr:uid="{00000000-0005-0000-0000-0000EB4B0000}"/>
    <cellStyle name="Normal 20 3 4 3 6" xfId="19435" xr:uid="{00000000-0005-0000-0000-0000EC4B0000}"/>
    <cellStyle name="Normal 20 3 4 3 6 2" xfId="19436" xr:uid="{00000000-0005-0000-0000-0000ED4B0000}"/>
    <cellStyle name="Normal 20 3 4 3 7" xfId="19437" xr:uid="{00000000-0005-0000-0000-0000EE4B0000}"/>
    <cellStyle name="Normal 20 3 4 4" xfId="19438" xr:uid="{00000000-0005-0000-0000-0000EF4B0000}"/>
    <cellStyle name="Normal 20 3 4 4 2" xfId="19439" xr:uid="{00000000-0005-0000-0000-0000F04B0000}"/>
    <cellStyle name="Normal 20 3 4 4 2 2" xfId="19440" xr:uid="{00000000-0005-0000-0000-0000F14B0000}"/>
    <cellStyle name="Normal 20 3 4 4 3" xfId="19441" xr:uid="{00000000-0005-0000-0000-0000F24B0000}"/>
    <cellStyle name="Normal 20 3 4 5" xfId="19442" xr:uid="{00000000-0005-0000-0000-0000F34B0000}"/>
    <cellStyle name="Normal 20 3 4 5 2" xfId="19443" xr:uid="{00000000-0005-0000-0000-0000F44B0000}"/>
    <cellStyle name="Normal 20 3 4 5 2 2" xfId="19444" xr:uid="{00000000-0005-0000-0000-0000F54B0000}"/>
    <cellStyle name="Normal 20 3 4 5 3" xfId="19445" xr:uid="{00000000-0005-0000-0000-0000F64B0000}"/>
    <cellStyle name="Normal 20 3 4 6" xfId="19446" xr:uid="{00000000-0005-0000-0000-0000F74B0000}"/>
    <cellStyle name="Normal 20 3 4 6 2" xfId="19447" xr:uid="{00000000-0005-0000-0000-0000F84B0000}"/>
    <cellStyle name="Normal 20 3 4 6 2 2" xfId="19448" xr:uid="{00000000-0005-0000-0000-0000F94B0000}"/>
    <cellStyle name="Normal 20 3 4 6 3" xfId="19449" xr:uid="{00000000-0005-0000-0000-0000FA4B0000}"/>
    <cellStyle name="Normal 20 3 4 7" xfId="19450" xr:uid="{00000000-0005-0000-0000-0000FB4B0000}"/>
    <cellStyle name="Normal 20 3 4 7 2" xfId="19451" xr:uid="{00000000-0005-0000-0000-0000FC4B0000}"/>
    <cellStyle name="Normal 20 3 4 8" xfId="19452" xr:uid="{00000000-0005-0000-0000-0000FD4B0000}"/>
    <cellStyle name="Normal 20 3 4 8 2" xfId="19453" xr:uid="{00000000-0005-0000-0000-0000FE4B0000}"/>
    <cellStyle name="Normal 20 3 4 9" xfId="19454" xr:uid="{00000000-0005-0000-0000-0000FF4B0000}"/>
    <cellStyle name="Normal 20 3 5" xfId="19455" xr:uid="{00000000-0005-0000-0000-0000004C0000}"/>
    <cellStyle name="Normal 20 3 5 2" xfId="19456" xr:uid="{00000000-0005-0000-0000-0000014C0000}"/>
    <cellStyle name="Normal 20 3 5 2 2" xfId="19457" xr:uid="{00000000-0005-0000-0000-0000024C0000}"/>
    <cellStyle name="Normal 20 3 5 2 2 2" xfId="19458" xr:uid="{00000000-0005-0000-0000-0000034C0000}"/>
    <cellStyle name="Normal 20 3 5 2 2 2 2" xfId="19459" xr:uid="{00000000-0005-0000-0000-0000044C0000}"/>
    <cellStyle name="Normal 20 3 5 2 2 3" xfId="19460" xr:uid="{00000000-0005-0000-0000-0000054C0000}"/>
    <cellStyle name="Normal 20 3 5 2 3" xfId="19461" xr:uid="{00000000-0005-0000-0000-0000064C0000}"/>
    <cellStyle name="Normal 20 3 5 2 3 2" xfId="19462" xr:uid="{00000000-0005-0000-0000-0000074C0000}"/>
    <cellStyle name="Normal 20 3 5 2 3 2 2" xfId="19463" xr:uid="{00000000-0005-0000-0000-0000084C0000}"/>
    <cellStyle name="Normal 20 3 5 2 3 3" xfId="19464" xr:uid="{00000000-0005-0000-0000-0000094C0000}"/>
    <cellStyle name="Normal 20 3 5 2 4" xfId="19465" xr:uid="{00000000-0005-0000-0000-00000A4C0000}"/>
    <cellStyle name="Normal 20 3 5 2 4 2" xfId="19466" xr:uid="{00000000-0005-0000-0000-00000B4C0000}"/>
    <cellStyle name="Normal 20 3 5 2 4 2 2" xfId="19467" xr:uid="{00000000-0005-0000-0000-00000C4C0000}"/>
    <cellStyle name="Normal 20 3 5 2 4 3" xfId="19468" xr:uid="{00000000-0005-0000-0000-00000D4C0000}"/>
    <cellStyle name="Normal 20 3 5 2 5" xfId="19469" xr:uid="{00000000-0005-0000-0000-00000E4C0000}"/>
    <cellStyle name="Normal 20 3 5 2 5 2" xfId="19470" xr:uid="{00000000-0005-0000-0000-00000F4C0000}"/>
    <cellStyle name="Normal 20 3 5 2 6" xfId="19471" xr:uid="{00000000-0005-0000-0000-0000104C0000}"/>
    <cellStyle name="Normal 20 3 5 2 6 2" xfId="19472" xr:uid="{00000000-0005-0000-0000-0000114C0000}"/>
    <cellStyle name="Normal 20 3 5 2 7" xfId="19473" xr:uid="{00000000-0005-0000-0000-0000124C0000}"/>
    <cellStyle name="Normal 20 3 5 3" xfId="19474" xr:uid="{00000000-0005-0000-0000-0000134C0000}"/>
    <cellStyle name="Normal 20 3 5 3 2" xfId="19475" xr:uid="{00000000-0005-0000-0000-0000144C0000}"/>
    <cellStyle name="Normal 20 3 5 3 2 2" xfId="19476" xr:uid="{00000000-0005-0000-0000-0000154C0000}"/>
    <cellStyle name="Normal 20 3 5 3 3" xfId="19477" xr:uid="{00000000-0005-0000-0000-0000164C0000}"/>
    <cellStyle name="Normal 20 3 5 4" xfId="19478" xr:uid="{00000000-0005-0000-0000-0000174C0000}"/>
    <cellStyle name="Normal 20 3 5 4 2" xfId="19479" xr:uid="{00000000-0005-0000-0000-0000184C0000}"/>
    <cellStyle name="Normal 20 3 5 4 2 2" xfId="19480" xr:uid="{00000000-0005-0000-0000-0000194C0000}"/>
    <cellStyle name="Normal 20 3 5 4 3" xfId="19481" xr:uid="{00000000-0005-0000-0000-00001A4C0000}"/>
    <cellStyle name="Normal 20 3 5 5" xfId="19482" xr:uid="{00000000-0005-0000-0000-00001B4C0000}"/>
    <cellStyle name="Normal 20 3 5 5 2" xfId="19483" xr:uid="{00000000-0005-0000-0000-00001C4C0000}"/>
    <cellStyle name="Normal 20 3 5 5 2 2" xfId="19484" xr:uid="{00000000-0005-0000-0000-00001D4C0000}"/>
    <cellStyle name="Normal 20 3 5 5 3" xfId="19485" xr:uid="{00000000-0005-0000-0000-00001E4C0000}"/>
    <cellStyle name="Normal 20 3 5 6" xfId="19486" xr:uid="{00000000-0005-0000-0000-00001F4C0000}"/>
    <cellStyle name="Normal 20 3 5 6 2" xfId="19487" xr:uid="{00000000-0005-0000-0000-0000204C0000}"/>
    <cellStyle name="Normal 20 3 5 7" xfId="19488" xr:uid="{00000000-0005-0000-0000-0000214C0000}"/>
    <cellStyle name="Normal 20 3 5 7 2" xfId="19489" xr:uid="{00000000-0005-0000-0000-0000224C0000}"/>
    <cellStyle name="Normal 20 3 5 8" xfId="19490" xr:uid="{00000000-0005-0000-0000-0000234C0000}"/>
    <cellStyle name="Normal 20 3 6" xfId="19491" xr:uid="{00000000-0005-0000-0000-0000244C0000}"/>
    <cellStyle name="Normal 20 3 6 2" xfId="19492" xr:uid="{00000000-0005-0000-0000-0000254C0000}"/>
    <cellStyle name="Normal 20 3 6 2 2" xfId="19493" xr:uid="{00000000-0005-0000-0000-0000264C0000}"/>
    <cellStyle name="Normal 20 3 6 2 2 2" xfId="19494" xr:uid="{00000000-0005-0000-0000-0000274C0000}"/>
    <cellStyle name="Normal 20 3 6 2 3" xfId="19495" xr:uid="{00000000-0005-0000-0000-0000284C0000}"/>
    <cellStyle name="Normal 20 3 6 3" xfId="19496" xr:uid="{00000000-0005-0000-0000-0000294C0000}"/>
    <cellStyle name="Normal 20 3 6 3 2" xfId="19497" xr:uid="{00000000-0005-0000-0000-00002A4C0000}"/>
    <cellStyle name="Normal 20 3 6 3 2 2" xfId="19498" xr:uid="{00000000-0005-0000-0000-00002B4C0000}"/>
    <cellStyle name="Normal 20 3 6 3 3" xfId="19499" xr:uid="{00000000-0005-0000-0000-00002C4C0000}"/>
    <cellStyle name="Normal 20 3 6 4" xfId="19500" xr:uid="{00000000-0005-0000-0000-00002D4C0000}"/>
    <cellStyle name="Normal 20 3 6 4 2" xfId="19501" xr:uid="{00000000-0005-0000-0000-00002E4C0000}"/>
    <cellStyle name="Normal 20 3 6 4 2 2" xfId="19502" xr:uid="{00000000-0005-0000-0000-00002F4C0000}"/>
    <cellStyle name="Normal 20 3 6 4 3" xfId="19503" xr:uid="{00000000-0005-0000-0000-0000304C0000}"/>
    <cellStyle name="Normal 20 3 6 5" xfId="19504" xr:uid="{00000000-0005-0000-0000-0000314C0000}"/>
    <cellStyle name="Normal 20 3 6 5 2" xfId="19505" xr:uid="{00000000-0005-0000-0000-0000324C0000}"/>
    <cellStyle name="Normal 20 3 6 6" xfId="19506" xr:uid="{00000000-0005-0000-0000-0000334C0000}"/>
    <cellStyle name="Normal 20 3 6 6 2" xfId="19507" xr:uid="{00000000-0005-0000-0000-0000344C0000}"/>
    <cellStyle name="Normal 20 3 6 7" xfId="19508" xr:uid="{00000000-0005-0000-0000-0000354C0000}"/>
    <cellStyle name="Normal 20 3 7" xfId="19509" xr:uid="{00000000-0005-0000-0000-0000364C0000}"/>
    <cellStyle name="Normal 20 3 7 2" xfId="19510" xr:uid="{00000000-0005-0000-0000-0000374C0000}"/>
    <cellStyle name="Normal 20 3 7 2 2" xfId="19511" xr:uid="{00000000-0005-0000-0000-0000384C0000}"/>
    <cellStyle name="Normal 20 3 7 2 2 2" xfId="19512" xr:uid="{00000000-0005-0000-0000-0000394C0000}"/>
    <cellStyle name="Normal 20 3 7 2 3" xfId="19513" xr:uid="{00000000-0005-0000-0000-00003A4C0000}"/>
    <cellStyle name="Normal 20 3 7 3" xfId="19514" xr:uid="{00000000-0005-0000-0000-00003B4C0000}"/>
    <cellStyle name="Normal 20 3 7 3 2" xfId="19515" xr:uid="{00000000-0005-0000-0000-00003C4C0000}"/>
    <cellStyle name="Normal 20 3 7 3 2 2" xfId="19516" xr:uid="{00000000-0005-0000-0000-00003D4C0000}"/>
    <cellStyle name="Normal 20 3 7 3 3" xfId="19517" xr:uid="{00000000-0005-0000-0000-00003E4C0000}"/>
    <cellStyle name="Normal 20 3 7 4" xfId="19518" xr:uid="{00000000-0005-0000-0000-00003F4C0000}"/>
    <cellStyle name="Normal 20 3 7 4 2" xfId="19519" xr:uid="{00000000-0005-0000-0000-0000404C0000}"/>
    <cellStyle name="Normal 20 3 7 4 2 2" xfId="19520" xr:uid="{00000000-0005-0000-0000-0000414C0000}"/>
    <cellStyle name="Normal 20 3 7 4 3" xfId="19521" xr:uid="{00000000-0005-0000-0000-0000424C0000}"/>
    <cellStyle name="Normal 20 3 7 5" xfId="19522" xr:uid="{00000000-0005-0000-0000-0000434C0000}"/>
    <cellStyle name="Normal 20 3 7 5 2" xfId="19523" xr:uid="{00000000-0005-0000-0000-0000444C0000}"/>
    <cellStyle name="Normal 20 3 7 6" xfId="19524" xr:uid="{00000000-0005-0000-0000-0000454C0000}"/>
    <cellStyle name="Normal 20 3 7 6 2" xfId="19525" xr:uid="{00000000-0005-0000-0000-0000464C0000}"/>
    <cellStyle name="Normal 20 3 7 7" xfId="19526" xr:uid="{00000000-0005-0000-0000-0000474C0000}"/>
    <cellStyle name="Normal 20 3 8" xfId="19527" xr:uid="{00000000-0005-0000-0000-0000484C0000}"/>
    <cellStyle name="Normal 20 3 8 2" xfId="19528" xr:uid="{00000000-0005-0000-0000-0000494C0000}"/>
    <cellStyle name="Normal 20 3 8 2 2" xfId="19529" xr:uid="{00000000-0005-0000-0000-00004A4C0000}"/>
    <cellStyle name="Normal 20 3 8 3" xfId="19530" xr:uid="{00000000-0005-0000-0000-00004B4C0000}"/>
    <cellStyle name="Normal 20 3 9" xfId="19531" xr:uid="{00000000-0005-0000-0000-00004C4C0000}"/>
    <cellStyle name="Normal 20 3 9 2" xfId="19532" xr:uid="{00000000-0005-0000-0000-00004D4C0000}"/>
    <cellStyle name="Normal 20 3 9 2 2" xfId="19533" xr:uid="{00000000-0005-0000-0000-00004E4C0000}"/>
    <cellStyle name="Normal 20 3 9 3" xfId="19534" xr:uid="{00000000-0005-0000-0000-00004F4C0000}"/>
    <cellStyle name="Normal 20 3_Confidential Information" xfId="19535" xr:uid="{00000000-0005-0000-0000-0000504C0000}"/>
    <cellStyle name="Normal 20 4" xfId="19536" xr:uid="{00000000-0005-0000-0000-0000514C0000}"/>
    <cellStyle name="Normal 20 4 10" xfId="19537" xr:uid="{00000000-0005-0000-0000-0000524C0000}"/>
    <cellStyle name="Normal 20 4 10 2" xfId="19538" xr:uid="{00000000-0005-0000-0000-0000534C0000}"/>
    <cellStyle name="Normal 20 4 11" xfId="19539" xr:uid="{00000000-0005-0000-0000-0000544C0000}"/>
    <cellStyle name="Normal 20 4 2" xfId="19540" xr:uid="{00000000-0005-0000-0000-0000554C0000}"/>
    <cellStyle name="Normal 20 4 2 2" xfId="19541" xr:uid="{00000000-0005-0000-0000-0000564C0000}"/>
    <cellStyle name="Normal 20 4 2 2 2" xfId="19542" xr:uid="{00000000-0005-0000-0000-0000574C0000}"/>
    <cellStyle name="Normal 20 4 2 2 2 2" xfId="19543" xr:uid="{00000000-0005-0000-0000-0000584C0000}"/>
    <cellStyle name="Normal 20 4 2 2 2 2 2" xfId="19544" xr:uid="{00000000-0005-0000-0000-0000594C0000}"/>
    <cellStyle name="Normal 20 4 2 2 2 3" xfId="19545" xr:uid="{00000000-0005-0000-0000-00005A4C0000}"/>
    <cellStyle name="Normal 20 4 2 2 3" xfId="19546" xr:uid="{00000000-0005-0000-0000-00005B4C0000}"/>
    <cellStyle name="Normal 20 4 2 2 3 2" xfId="19547" xr:uid="{00000000-0005-0000-0000-00005C4C0000}"/>
    <cellStyle name="Normal 20 4 2 2 3 2 2" xfId="19548" xr:uid="{00000000-0005-0000-0000-00005D4C0000}"/>
    <cellStyle name="Normal 20 4 2 2 3 3" xfId="19549" xr:uid="{00000000-0005-0000-0000-00005E4C0000}"/>
    <cellStyle name="Normal 20 4 2 2 4" xfId="19550" xr:uid="{00000000-0005-0000-0000-00005F4C0000}"/>
    <cellStyle name="Normal 20 4 2 2 4 2" xfId="19551" xr:uid="{00000000-0005-0000-0000-0000604C0000}"/>
    <cellStyle name="Normal 20 4 2 2 4 2 2" xfId="19552" xr:uid="{00000000-0005-0000-0000-0000614C0000}"/>
    <cellStyle name="Normal 20 4 2 2 4 3" xfId="19553" xr:uid="{00000000-0005-0000-0000-0000624C0000}"/>
    <cellStyle name="Normal 20 4 2 2 5" xfId="19554" xr:uid="{00000000-0005-0000-0000-0000634C0000}"/>
    <cellStyle name="Normal 20 4 2 2 5 2" xfId="19555" xr:uid="{00000000-0005-0000-0000-0000644C0000}"/>
    <cellStyle name="Normal 20 4 2 2 6" xfId="19556" xr:uid="{00000000-0005-0000-0000-0000654C0000}"/>
    <cellStyle name="Normal 20 4 2 2 6 2" xfId="19557" xr:uid="{00000000-0005-0000-0000-0000664C0000}"/>
    <cellStyle name="Normal 20 4 2 2 7" xfId="19558" xr:uid="{00000000-0005-0000-0000-0000674C0000}"/>
    <cellStyle name="Normal 20 4 2 3" xfId="19559" xr:uid="{00000000-0005-0000-0000-0000684C0000}"/>
    <cellStyle name="Normal 20 4 2 3 2" xfId="19560" xr:uid="{00000000-0005-0000-0000-0000694C0000}"/>
    <cellStyle name="Normal 20 4 2 3 2 2" xfId="19561" xr:uid="{00000000-0005-0000-0000-00006A4C0000}"/>
    <cellStyle name="Normal 20 4 2 3 2 2 2" xfId="19562" xr:uid="{00000000-0005-0000-0000-00006B4C0000}"/>
    <cellStyle name="Normal 20 4 2 3 2 3" xfId="19563" xr:uid="{00000000-0005-0000-0000-00006C4C0000}"/>
    <cellStyle name="Normal 20 4 2 3 3" xfId="19564" xr:uid="{00000000-0005-0000-0000-00006D4C0000}"/>
    <cellStyle name="Normal 20 4 2 3 3 2" xfId="19565" xr:uid="{00000000-0005-0000-0000-00006E4C0000}"/>
    <cellStyle name="Normal 20 4 2 3 3 2 2" xfId="19566" xr:uid="{00000000-0005-0000-0000-00006F4C0000}"/>
    <cellStyle name="Normal 20 4 2 3 3 3" xfId="19567" xr:uid="{00000000-0005-0000-0000-0000704C0000}"/>
    <cellStyle name="Normal 20 4 2 3 4" xfId="19568" xr:uid="{00000000-0005-0000-0000-0000714C0000}"/>
    <cellStyle name="Normal 20 4 2 3 4 2" xfId="19569" xr:uid="{00000000-0005-0000-0000-0000724C0000}"/>
    <cellStyle name="Normal 20 4 2 3 4 2 2" xfId="19570" xr:uid="{00000000-0005-0000-0000-0000734C0000}"/>
    <cellStyle name="Normal 20 4 2 3 4 3" xfId="19571" xr:uid="{00000000-0005-0000-0000-0000744C0000}"/>
    <cellStyle name="Normal 20 4 2 3 5" xfId="19572" xr:uid="{00000000-0005-0000-0000-0000754C0000}"/>
    <cellStyle name="Normal 20 4 2 3 5 2" xfId="19573" xr:uid="{00000000-0005-0000-0000-0000764C0000}"/>
    <cellStyle name="Normal 20 4 2 3 6" xfId="19574" xr:uid="{00000000-0005-0000-0000-0000774C0000}"/>
    <cellStyle name="Normal 20 4 2 3 6 2" xfId="19575" xr:uid="{00000000-0005-0000-0000-0000784C0000}"/>
    <cellStyle name="Normal 20 4 2 3 7" xfId="19576" xr:uid="{00000000-0005-0000-0000-0000794C0000}"/>
    <cellStyle name="Normal 20 4 2 4" xfId="19577" xr:uid="{00000000-0005-0000-0000-00007A4C0000}"/>
    <cellStyle name="Normal 20 4 2 4 2" xfId="19578" xr:uid="{00000000-0005-0000-0000-00007B4C0000}"/>
    <cellStyle name="Normal 20 4 2 4 2 2" xfId="19579" xr:uid="{00000000-0005-0000-0000-00007C4C0000}"/>
    <cellStyle name="Normal 20 4 2 4 3" xfId="19580" xr:uid="{00000000-0005-0000-0000-00007D4C0000}"/>
    <cellStyle name="Normal 20 4 2 5" xfId="19581" xr:uid="{00000000-0005-0000-0000-00007E4C0000}"/>
    <cellStyle name="Normal 20 4 2 5 2" xfId="19582" xr:uid="{00000000-0005-0000-0000-00007F4C0000}"/>
    <cellStyle name="Normal 20 4 2 5 2 2" xfId="19583" xr:uid="{00000000-0005-0000-0000-0000804C0000}"/>
    <cellStyle name="Normal 20 4 2 5 3" xfId="19584" xr:uid="{00000000-0005-0000-0000-0000814C0000}"/>
    <cellStyle name="Normal 20 4 2 6" xfId="19585" xr:uid="{00000000-0005-0000-0000-0000824C0000}"/>
    <cellStyle name="Normal 20 4 2 6 2" xfId="19586" xr:uid="{00000000-0005-0000-0000-0000834C0000}"/>
    <cellStyle name="Normal 20 4 2 6 2 2" xfId="19587" xr:uid="{00000000-0005-0000-0000-0000844C0000}"/>
    <cellStyle name="Normal 20 4 2 6 3" xfId="19588" xr:uid="{00000000-0005-0000-0000-0000854C0000}"/>
    <cellStyle name="Normal 20 4 2 7" xfId="19589" xr:uid="{00000000-0005-0000-0000-0000864C0000}"/>
    <cellStyle name="Normal 20 4 2 7 2" xfId="19590" xr:uid="{00000000-0005-0000-0000-0000874C0000}"/>
    <cellStyle name="Normal 20 4 2 8" xfId="19591" xr:uid="{00000000-0005-0000-0000-0000884C0000}"/>
    <cellStyle name="Normal 20 4 2 8 2" xfId="19592" xr:uid="{00000000-0005-0000-0000-0000894C0000}"/>
    <cellStyle name="Normal 20 4 2 9" xfId="19593" xr:uid="{00000000-0005-0000-0000-00008A4C0000}"/>
    <cellStyle name="Normal 20 4 3" xfId="19594" xr:uid="{00000000-0005-0000-0000-00008B4C0000}"/>
    <cellStyle name="Normal 20 4 3 2" xfId="19595" xr:uid="{00000000-0005-0000-0000-00008C4C0000}"/>
    <cellStyle name="Normal 20 4 3 2 2" xfId="19596" xr:uid="{00000000-0005-0000-0000-00008D4C0000}"/>
    <cellStyle name="Normal 20 4 3 2 2 2" xfId="19597" xr:uid="{00000000-0005-0000-0000-00008E4C0000}"/>
    <cellStyle name="Normal 20 4 3 2 2 2 2" xfId="19598" xr:uid="{00000000-0005-0000-0000-00008F4C0000}"/>
    <cellStyle name="Normal 20 4 3 2 2 3" xfId="19599" xr:uid="{00000000-0005-0000-0000-0000904C0000}"/>
    <cellStyle name="Normal 20 4 3 2 3" xfId="19600" xr:uid="{00000000-0005-0000-0000-0000914C0000}"/>
    <cellStyle name="Normal 20 4 3 2 3 2" xfId="19601" xr:uid="{00000000-0005-0000-0000-0000924C0000}"/>
    <cellStyle name="Normal 20 4 3 2 3 2 2" xfId="19602" xr:uid="{00000000-0005-0000-0000-0000934C0000}"/>
    <cellStyle name="Normal 20 4 3 2 3 3" xfId="19603" xr:uid="{00000000-0005-0000-0000-0000944C0000}"/>
    <cellStyle name="Normal 20 4 3 2 4" xfId="19604" xr:uid="{00000000-0005-0000-0000-0000954C0000}"/>
    <cellStyle name="Normal 20 4 3 2 4 2" xfId="19605" xr:uid="{00000000-0005-0000-0000-0000964C0000}"/>
    <cellStyle name="Normal 20 4 3 2 4 2 2" xfId="19606" xr:uid="{00000000-0005-0000-0000-0000974C0000}"/>
    <cellStyle name="Normal 20 4 3 2 4 3" xfId="19607" xr:uid="{00000000-0005-0000-0000-0000984C0000}"/>
    <cellStyle name="Normal 20 4 3 2 5" xfId="19608" xr:uid="{00000000-0005-0000-0000-0000994C0000}"/>
    <cellStyle name="Normal 20 4 3 2 5 2" xfId="19609" xr:uid="{00000000-0005-0000-0000-00009A4C0000}"/>
    <cellStyle name="Normal 20 4 3 2 6" xfId="19610" xr:uid="{00000000-0005-0000-0000-00009B4C0000}"/>
    <cellStyle name="Normal 20 4 3 2 6 2" xfId="19611" xr:uid="{00000000-0005-0000-0000-00009C4C0000}"/>
    <cellStyle name="Normal 20 4 3 2 7" xfId="19612" xr:uid="{00000000-0005-0000-0000-00009D4C0000}"/>
    <cellStyle name="Normal 20 4 3 3" xfId="19613" xr:uid="{00000000-0005-0000-0000-00009E4C0000}"/>
    <cellStyle name="Normal 20 4 3 3 2" xfId="19614" xr:uid="{00000000-0005-0000-0000-00009F4C0000}"/>
    <cellStyle name="Normal 20 4 3 3 2 2" xfId="19615" xr:uid="{00000000-0005-0000-0000-0000A04C0000}"/>
    <cellStyle name="Normal 20 4 3 3 3" xfId="19616" xr:uid="{00000000-0005-0000-0000-0000A14C0000}"/>
    <cellStyle name="Normal 20 4 3 4" xfId="19617" xr:uid="{00000000-0005-0000-0000-0000A24C0000}"/>
    <cellStyle name="Normal 20 4 3 4 2" xfId="19618" xr:uid="{00000000-0005-0000-0000-0000A34C0000}"/>
    <cellStyle name="Normal 20 4 3 4 2 2" xfId="19619" xr:uid="{00000000-0005-0000-0000-0000A44C0000}"/>
    <cellStyle name="Normal 20 4 3 4 3" xfId="19620" xr:uid="{00000000-0005-0000-0000-0000A54C0000}"/>
    <cellStyle name="Normal 20 4 3 5" xfId="19621" xr:uid="{00000000-0005-0000-0000-0000A64C0000}"/>
    <cellStyle name="Normal 20 4 3 5 2" xfId="19622" xr:uid="{00000000-0005-0000-0000-0000A74C0000}"/>
    <cellStyle name="Normal 20 4 3 5 2 2" xfId="19623" xr:uid="{00000000-0005-0000-0000-0000A84C0000}"/>
    <cellStyle name="Normal 20 4 3 5 3" xfId="19624" xr:uid="{00000000-0005-0000-0000-0000A94C0000}"/>
    <cellStyle name="Normal 20 4 3 6" xfId="19625" xr:uid="{00000000-0005-0000-0000-0000AA4C0000}"/>
    <cellStyle name="Normal 20 4 3 6 2" xfId="19626" xr:uid="{00000000-0005-0000-0000-0000AB4C0000}"/>
    <cellStyle name="Normal 20 4 3 7" xfId="19627" xr:uid="{00000000-0005-0000-0000-0000AC4C0000}"/>
    <cellStyle name="Normal 20 4 3 7 2" xfId="19628" xr:uid="{00000000-0005-0000-0000-0000AD4C0000}"/>
    <cellStyle name="Normal 20 4 3 8" xfId="19629" xr:uid="{00000000-0005-0000-0000-0000AE4C0000}"/>
    <cellStyle name="Normal 20 4 4" xfId="19630" xr:uid="{00000000-0005-0000-0000-0000AF4C0000}"/>
    <cellStyle name="Normal 20 4 4 2" xfId="19631" xr:uid="{00000000-0005-0000-0000-0000B04C0000}"/>
    <cellStyle name="Normal 20 4 4 2 2" xfId="19632" xr:uid="{00000000-0005-0000-0000-0000B14C0000}"/>
    <cellStyle name="Normal 20 4 4 2 2 2" xfId="19633" xr:uid="{00000000-0005-0000-0000-0000B24C0000}"/>
    <cellStyle name="Normal 20 4 4 2 3" xfId="19634" xr:uid="{00000000-0005-0000-0000-0000B34C0000}"/>
    <cellStyle name="Normal 20 4 4 3" xfId="19635" xr:uid="{00000000-0005-0000-0000-0000B44C0000}"/>
    <cellStyle name="Normal 20 4 4 3 2" xfId="19636" xr:uid="{00000000-0005-0000-0000-0000B54C0000}"/>
    <cellStyle name="Normal 20 4 4 3 2 2" xfId="19637" xr:uid="{00000000-0005-0000-0000-0000B64C0000}"/>
    <cellStyle name="Normal 20 4 4 3 3" xfId="19638" xr:uid="{00000000-0005-0000-0000-0000B74C0000}"/>
    <cellStyle name="Normal 20 4 4 4" xfId="19639" xr:uid="{00000000-0005-0000-0000-0000B84C0000}"/>
    <cellStyle name="Normal 20 4 4 4 2" xfId="19640" xr:uid="{00000000-0005-0000-0000-0000B94C0000}"/>
    <cellStyle name="Normal 20 4 4 4 2 2" xfId="19641" xr:uid="{00000000-0005-0000-0000-0000BA4C0000}"/>
    <cellStyle name="Normal 20 4 4 4 3" xfId="19642" xr:uid="{00000000-0005-0000-0000-0000BB4C0000}"/>
    <cellStyle name="Normal 20 4 4 5" xfId="19643" xr:uid="{00000000-0005-0000-0000-0000BC4C0000}"/>
    <cellStyle name="Normal 20 4 4 5 2" xfId="19644" xr:uid="{00000000-0005-0000-0000-0000BD4C0000}"/>
    <cellStyle name="Normal 20 4 4 6" xfId="19645" xr:uid="{00000000-0005-0000-0000-0000BE4C0000}"/>
    <cellStyle name="Normal 20 4 4 6 2" xfId="19646" xr:uid="{00000000-0005-0000-0000-0000BF4C0000}"/>
    <cellStyle name="Normal 20 4 4 7" xfId="19647" xr:uid="{00000000-0005-0000-0000-0000C04C0000}"/>
    <cellStyle name="Normal 20 4 5" xfId="19648" xr:uid="{00000000-0005-0000-0000-0000C14C0000}"/>
    <cellStyle name="Normal 20 4 5 2" xfId="19649" xr:uid="{00000000-0005-0000-0000-0000C24C0000}"/>
    <cellStyle name="Normal 20 4 5 2 2" xfId="19650" xr:uid="{00000000-0005-0000-0000-0000C34C0000}"/>
    <cellStyle name="Normal 20 4 5 2 2 2" xfId="19651" xr:uid="{00000000-0005-0000-0000-0000C44C0000}"/>
    <cellStyle name="Normal 20 4 5 2 3" xfId="19652" xr:uid="{00000000-0005-0000-0000-0000C54C0000}"/>
    <cellStyle name="Normal 20 4 5 3" xfId="19653" xr:uid="{00000000-0005-0000-0000-0000C64C0000}"/>
    <cellStyle name="Normal 20 4 5 3 2" xfId="19654" xr:uid="{00000000-0005-0000-0000-0000C74C0000}"/>
    <cellStyle name="Normal 20 4 5 3 2 2" xfId="19655" xr:uid="{00000000-0005-0000-0000-0000C84C0000}"/>
    <cellStyle name="Normal 20 4 5 3 3" xfId="19656" xr:uid="{00000000-0005-0000-0000-0000C94C0000}"/>
    <cellStyle name="Normal 20 4 5 4" xfId="19657" xr:uid="{00000000-0005-0000-0000-0000CA4C0000}"/>
    <cellStyle name="Normal 20 4 5 4 2" xfId="19658" xr:uid="{00000000-0005-0000-0000-0000CB4C0000}"/>
    <cellStyle name="Normal 20 4 5 4 2 2" xfId="19659" xr:uid="{00000000-0005-0000-0000-0000CC4C0000}"/>
    <cellStyle name="Normal 20 4 5 4 3" xfId="19660" xr:uid="{00000000-0005-0000-0000-0000CD4C0000}"/>
    <cellStyle name="Normal 20 4 5 5" xfId="19661" xr:uid="{00000000-0005-0000-0000-0000CE4C0000}"/>
    <cellStyle name="Normal 20 4 5 5 2" xfId="19662" xr:uid="{00000000-0005-0000-0000-0000CF4C0000}"/>
    <cellStyle name="Normal 20 4 5 6" xfId="19663" xr:uid="{00000000-0005-0000-0000-0000D04C0000}"/>
    <cellStyle name="Normal 20 4 5 6 2" xfId="19664" xr:uid="{00000000-0005-0000-0000-0000D14C0000}"/>
    <cellStyle name="Normal 20 4 5 7" xfId="19665" xr:uid="{00000000-0005-0000-0000-0000D24C0000}"/>
    <cellStyle name="Normal 20 4 6" xfId="19666" xr:uid="{00000000-0005-0000-0000-0000D34C0000}"/>
    <cellStyle name="Normal 20 4 6 2" xfId="19667" xr:uid="{00000000-0005-0000-0000-0000D44C0000}"/>
    <cellStyle name="Normal 20 4 6 2 2" xfId="19668" xr:uid="{00000000-0005-0000-0000-0000D54C0000}"/>
    <cellStyle name="Normal 20 4 6 3" xfId="19669" xr:uid="{00000000-0005-0000-0000-0000D64C0000}"/>
    <cellStyle name="Normal 20 4 7" xfId="19670" xr:uid="{00000000-0005-0000-0000-0000D74C0000}"/>
    <cellStyle name="Normal 20 4 7 2" xfId="19671" xr:uid="{00000000-0005-0000-0000-0000D84C0000}"/>
    <cellStyle name="Normal 20 4 7 2 2" xfId="19672" xr:uid="{00000000-0005-0000-0000-0000D94C0000}"/>
    <cellStyle name="Normal 20 4 7 3" xfId="19673" xr:uid="{00000000-0005-0000-0000-0000DA4C0000}"/>
    <cellStyle name="Normal 20 4 8" xfId="19674" xr:uid="{00000000-0005-0000-0000-0000DB4C0000}"/>
    <cellStyle name="Normal 20 4 8 2" xfId="19675" xr:uid="{00000000-0005-0000-0000-0000DC4C0000}"/>
    <cellStyle name="Normal 20 4 8 2 2" xfId="19676" xr:uid="{00000000-0005-0000-0000-0000DD4C0000}"/>
    <cellStyle name="Normal 20 4 8 3" xfId="19677" xr:uid="{00000000-0005-0000-0000-0000DE4C0000}"/>
    <cellStyle name="Normal 20 4 9" xfId="19678" xr:uid="{00000000-0005-0000-0000-0000DF4C0000}"/>
    <cellStyle name="Normal 20 4 9 2" xfId="19679" xr:uid="{00000000-0005-0000-0000-0000E04C0000}"/>
    <cellStyle name="Normal 20 5" xfId="19680" xr:uid="{00000000-0005-0000-0000-0000E14C0000}"/>
    <cellStyle name="Normal 20 5 10" xfId="19681" xr:uid="{00000000-0005-0000-0000-0000E24C0000}"/>
    <cellStyle name="Normal 20 5 10 2" xfId="19682" xr:uid="{00000000-0005-0000-0000-0000E34C0000}"/>
    <cellStyle name="Normal 20 5 11" xfId="19683" xr:uid="{00000000-0005-0000-0000-0000E44C0000}"/>
    <cellStyle name="Normal 20 5 2" xfId="19684" xr:uid="{00000000-0005-0000-0000-0000E54C0000}"/>
    <cellStyle name="Normal 20 5 2 2" xfId="19685" xr:uid="{00000000-0005-0000-0000-0000E64C0000}"/>
    <cellStyle name="Normal 20 5 2 2 2" xfId="19686" xr:uid="{00000000-0005-0000-0000-0000E74C0000}"/>
    <cellStyle name="Normal 20 5 2 2 2 2" xfId="19687" xr:uid="{00000000-0005-0000-0000-0000E84C0000}"/>
    <cellStyle name="Normal 20 5 2 2 2 2 2" xfId="19688" xr:uid="{00000000-0005-0000-0000-0000E94C0000}"/>
    <cellStyle name="Normal 20 5 2 2 2 3" xfId="19689" xr:uid="{00000000-0005-0000-0000-0000EA4C0000}"/>
    <cellStyle name="Normal 20 5 2 2 3" xfId="19690" xr:uid="{00000000-0005-0000-0000-0000EB4C0000}"/>
    <cellStyle name="Normal 20 5 2 2 3 2" xfId="19691" xr:uid="{00000000-0005-0000-0000-0000EC4C0000}"/>
    <cellStyle name="Normal 20 5 2 2 3 2 2" xfId="19692" xr:uid="{00000000-0005-0000-0000-0000ED4C0000}"/>
    <cellStyle name="Normal 20 5 2 2 3 3" xfId="19693" xr:uid="{00000000-0005-0000-0000-0000EE4C0000}"/>
    <cellStyle name="Normal 20 5 2 2 4" xfId="19694" xr:uid="{00000000-0005-0000-0000-0000EF4C0000}"/>
    <cellStyle name="Normal 20 5 2 2 4 2" xfId="19695" xr:uid="{00000000-0005-0000-0000-0000F04C0000}"/>
    <cellStyle name="Normal 20 5 2 2 4 2 2" xfId="19696" xr:uid="{00000000-0005-0000-0000-0000F14C0000}"/>
    <cellStyle name="Normal 20 5 2 2 4 3" xfId="19697" xr:uid="{00000000-0005-0000-0000-0000F24C0000}"/>
    <cellStyle name="Normal 20 5 2 2 5" xfId="19698" xr:uid="{00000000-0005-0000-0000-0000F34C0000}"/>
    <cellStyle name="Normal 20 5 2 2 5 2" xfId="19699" xr:uid="{00000000-0005-0000-0000-0000F44C0000}"/>
    <cellStyle name="Normal 20 5 2 2 6" xfId="19700" xr:uid="{00000000-0005-0000-0000-0000F54C0000}"/>
    <cellStyle name="Normal 20 5 2 2 6 2" xfId="19701" xr:uid="{00000000-0005-0000-0000-0000F64C0000}"/>
    <cellStyle name="Normal 20 5 2 2 7" xfId="19702" xr:uid="{00000000-0005-0000-0000-0000F74C0000}"/>
    <cellStyle name="Normal 20 5 2 3" xfId="19703" xr:uid="{00000000-0005-0000-0000-0000F84C0000}"/>
    <cellStyle name="Normal 20 5 2 3 2" xfId="19704" xr:uid="{00000000-0005-0000-0000-0000F94C0000}"/>
    <cellStyle name="Normal 20 5 2 3 2 2" xfId="19705" xr:uid="{00000000-0005-0000-0000-0000FA4C0000}"/>
    <cellStyle name="Normal 20 5 2 3 2 2 2" xfId="19706" xr:uid="{00000000-0005-0000-0000-0000FB4C0000}"/>
    <cellStyle name="Normal 20 5 2 3 2 3" xfId="19707" xr:uid="{00000000-0005-0000-0000-0000FC4C0000}"/>
    <cellStyle name="Normal 20 5 2 3 3" xfId="19708" xr:uid="{00000000-0005-0000-0000-0000FD4C0000}"/>
    <cellStyle name="Normal 20 5 2 3 3 2" xfId="19709" xr:uid="{00000000-0005-0000-0000-0000FE4C0000}"/>
    <cellStyle name="Normal 20 5 2 3 3 2 2" xfId="19710" xr:uid="{00000000-0005-0000-0000-0000FF4C0000}"/>
    <cellStyle name="Normal 20 5 2 3 3 3" xfId="19711" xr:uid="{00000000-0005-0000-0000-0000004D0000}"/>
    <cellStyle name="Normal 20 5 2 3 4" xfId="19712" xr:uid="{00000000-0005-0000-0000-0000014D0000}"/>
    <cellStyle name="Normal 20 5 2 3 4 2" xfId="19713" xr:uid="{00000000-0005-0000-0000-0000024D0000}"/>
    <cellStyle name="Normal 20 5 2 3 4 2 2" xfId="19714" xr:uid="{00000000-0005-0000-0000-0000034D0000}"/>
    <cellStyle name="Normal 20 5 2 3 4 3" xfId="19715" xr:uid="{00000000-0005-0000-0000-0000044D0000}"/>
    <cellStyle name="Normal 20 5 2 3 5" xfId="19716" xr:uid="{00000000-0005-0000-0000-0000054D0000}"/>
    <cellStyle name="Normal 20 5 2 3 5 2" xfId="19717" xr:uid="{00000000-0005-0000-0000-0000064D0000}"/>
    <cellStyle name="Normal 20 5 2 3 6" xfId="19718" xr:uid="{00000000-0005-0000-0000-0000074D0000}"/>
    <cellStyle name="Normal 20 5 2 3 6 2" xfId="19719" xr:uid="{00000000-0005-0000-0000-0000084D0000}"/>
    <cellStyle name="Normal 20 5 2 3 7" xfId="19720" xr:uid="{00000000-0005-0000-0000-0000094D0000}"/>
    <cellStyle name="Normal 20 5 2 4" xfId="19721" xr:uid="{00000000-0005-0000-0000-00000A4D0000}"/>
    <cellStyle name="Normal 20 5 2 4 2" xfId="19722" xr:uid="{00000000-0005-0000-0000-00000B4D0000}"/>
    <cellStyle name="Normal 20 5 2 4 2 2" xfId="19723" xr:uid="{00000000-0005-0000-0000-00000C4D0000}"/>
    <cellStyle name="Normal 20 5 2 4 3" xfId="19724" xr:uid="{00000000-0005-0000-0000-00000D4D0000}"/>
    <cellStyle name="Normal 20 5 2 5" xfId="19725" xr:uid="{00000000-0005-0000-0000-00000E4D0000}"/>
    <cellStyle name="Normal 20 5 2 5 2" xfId="19726" xr:uid="{00000000-0005-0000-0000-00000F4D0000}"/>
    <cellStyle name="Normal 20 5 2 5 2 2" xfId="19727" xr:uid="{00000000-0005-0000-0000-0000104D0000}"/>
    <cellStyle name="Normal 20 5 2 5 3" xfId="19728" xr:uid="{00000000-0005-0000-0000-0000114D0000}"/>
    <cellStyle name="Normal 20 5 2 6" xfId="19729" xr:uid="{00000000-0005-0000-0000-0000124D0000}"/>
    <cellStyle name="Normal 20 5 2 6 2" xfId="19730" xr:uid="{00000000-0005-0000-0000-0000134D0000}"/>
    <cellStyle name="Normal 20 5 2 6 2 2" xfId="19731" xr:uid="{00000000-0005-0000-0000-0000144D0000}"/>
    <cellStyle name="Normal 20 5 2 6 3" xfId="19732" xr:uid="{00000000-0005-0000-0000-0000154D0000}"/>
    <cellStyle name="Normal 20 5 2 7" xfId="19733" xr:uid="{00000000-0005-0000-0000-0000164D0000}"/>
    <cellStyle name="Normal 20 5 2 7 2" xfId="19734" xr:uid="{00000000-0005-0000-0000-0000174D0000}"/>
    <cellStyle name="Normal 20 5 2 8" xfId="19735" xr:uid="{00000000-0005-0000-0000-0000184D0000}"/>
    <cellStyle name="Normal 20 5 2 8 2" xfId="19736" xr:uid="{00000000-0005-0000-0000-0000194D0000}"/>
    <cellStyle name="Normal 20 5 2 9" xfId="19737" xr:uid="{00000000-0005-0000-0000-00001A4D0000}"/>
    <cellStyle name="Normal 20 5 3" xfId="19738" xr:uid="{00000000-0005-0000-0000-00001B4D0000}"/>
    <cellStyle name="Normal 20 5 3 2" xfId="19739" xr:uid="{00000000-0005-0000-0000-00001C4D0000}"/>
    <cellStyle name="Normal 20 5 3 2 2" xfId="19740" xr:uid="{00000000-0005-0000-0000-00001D4D0000}"/>
    <cellStyle name="Normal 20 5 3 2 2 2" xfId="19741" xr:uid="{00000000-0005-0000-0000-00001E4D0000}"/>
    <cellStyle name="Normal 20 5 3 2 2 2 2" xfId="19742" xr:uid="{00000000-0005-0000-0000-00001F4D0000}"/>
    <cellStyle name="Normal 20 5 3 2 2 3" xfId="19743" xr:uid="{00000000-0005-0000-0000-0000204D0000}"/>
    <cellStyle name="Normal 20 5 3 2 3" xfId="19744" xr:uid="{00000000-0005-0000-0000-0000214D0000}"/>
    <cellStyle name="Normal 20 5 3 2 3 2" xfId="19745" xr:uid="{00000000-0005-0000-0000-0000224D0000}"/>
    <cellStyle name="Normal 20 5 3 2 3 2 2" xfId="19746" xr:uid="{00000000-0005-0000-0000-0000234D0000}"/>
    <cellStyle name="Normal 20 5 3 2 3 3" xfId="19747" xr:uid="{00000000-0005-0000-0000-0000244D0000}"/>
    <cellStyle name="Normal 20 5 3 2 4" xfId="19748" xr:uid="{00000000-0005-0000-0000-0000254D0000}"/>
    <cellStyle name="Normal 20 5 3 2 4 2" xfId="19749" xr:uid="{00000000-0005-0000-0000-0000264D0000}"/>
    <cellStyle name="Normal 20 5 3 2 4 2 2" xfId="19750" xr:uid="{00000000-0005-0000-0000-0000274D0000}"/>
    <cellStyle name="Normal 20 5 3 2 4 3" xfId="19751" xr:uid="{00000000-0005-0000-0000-0000284D0000}"/>
    <cellStyle name="Normal 20 5 3 2 5" xfId="19752" xr:uid="{00000000-0005-0000-0000-0000294D0000}"/>
    <cellStyle name="Normal 20 5 3 2 5 2" xfId="19753" xr:uid="{00000000-0005-0000-0000-00002A4D0000}"/>
    <cellStyle name="Normal 20 5 3 2 6" xfId="19754" xr:uid="{00000000-0005-0000-0000-00002B4D0000}"/>
    <cellStyle name="Normal 20 5 3 2 6 2" xfId="19755" xr:uid="{00000000-0005-0000-0000-00002C4D0000}"/>
    <cellStyle name="Normal 20 5 3 2 7" xfId="19756" xr:uid="{00000000-0005-0000-0000-00002D4D0000}"/>
    <cellStyle name="Normal 20 5 3 3" xfId="19757" xr:uid="{00000000-0005-0000-0000-00002E4D0000}"/>
    <cellStyle name="Normal 20 5 3 3 2" xfId="19758" xr:uid="{00000000-0005-0000-0000-00002F4D0000}"/>
    <cellStyle name="Normal 20 5 3 3 2 2" xfId="19759" xr:uid="{00000000-0005-0000-0000-0000304D0000}"/>
    <cellStyle name="Normal 20 5 3 3 3" xfId="19760" xr:uid="{00000000-0005-0000-0000-0000314D0000}"/>
    <cellStyle name="Normal 20 5 3 4" xfId="19761" xr:uid="{00000000-0005-0000-0000-0000324D0000}"/>
    <cellStyle name="Normal 20 5 3 4 2" xfId="19762" xr:uid="{00000000-0005-0000-0000-0000334D0000}"/>
    <cellStyle name="Normal 20 5 3 4 2 2" xfId="19763" xr:uid="{00000000-0005-0000-0000-0000344D0000}"/>
    <cellStyle name="Normal 20 5 3 4 3" xfId="19764" xr:uid="{00000000-0005-0000-0000-0000354D0000}"/>
    <cellStyle name="Normal 20 5 3 5" xfId="19765" xr:uid="{00000000-0005-0000-0000-0000364D0000}"/>
    <cellStyle name="Normal 20 5 3 5 2" xfId="19766" xr:uid="{00000000-0005-0000-0000-0000374D0000}"/>
    <cellStyle name="Normal 20 5 3 5 2 2" xfId="19767" xr:uid="{00000000-0005-0000-0000-0000384D0000}"/>
    <cellStyle name="Normal 20 5 3 5 3" xfId="19768" xr:uid="{00000000-0005-0000-0000-0000394D0000}"/>
    <cellStyle name="Normal 20 5 3 6" xfId="19769" xr:uid="{00000000-0005-0000-0000-00003A4D0000}"/>
    <cellStyle name="Normal 20 5 3 6 2" xfId="19770" xr:uid="{00000000-0005-0000-0000-00003B4D0000}"/>
    <cellStyle name="Normal 20 5 3 7" xfId="19771" xr:uid="{00000000-0005-0000-0000-00003C4D0000}"/>
    <cellStyle name="Normal 20 5 3 7 2" xfId="19772" xr:uid="{00000000-0005-0000-0000-00003D4D0000}"/>
    <cellStyle name="Normal 20 5 3 8" xfId="19773" xr:uid="{00000000-0005-0000-0000-00003E4D0000}"/>
    <cellStyle name="Normal 20 5 4" xfId="19774" xr:uid="{00000000-0005-0000-0000-00003F4D0000}"/>
    <cellStyle name="Normal 20 5 4 2" xfId="19775" xr:uid="{00000000-0005-0000-0000-0000404D0000}"/>
    <cellStyle name="Normal 20 5 4 2 2" xfId="19776" xr:uid="{00000000-0005-0000-0000-0000414D0000}"/>
    <cellStyle name="Normal 20 5 4 2 2 2" xfId="19777" xr:uid="{00000000-0005-0000-0000-0000424D0000}"/>
    <cellStyle name="Normal 20 5 4 2 3" xfId="19778" xr:uid="{00000000-0005-0000-0000-0000434D0000}"/>
    <cellStyle name="Normal 20 5 4 3" xfId="19779" xr:uid="{00000000-0005-0000-0000-0000444D0000}"/>
    <cellStyle name="Normal 20 5 4 3 2" xfId="19780" xr:uid="{00000000-0005-0000-0000-0000454D0000}"/>
    <cellStyle name="Normal 20 5 4 3 2 2" xfId="19781" xr:uid="{00000000-0005-0000-0000-0000464D0000}"/>
    <cellStyle name="Normal 20 5 4 3 3" xfId="19782" xr:uid="{00000000-0005-0000-0000-0000474D0000}"/>
    <cellStyle name="Normal 20 5 4 4" xfId="19783" xr:uid="{00000000-0005-0000-0000-0000484D0000}"/>
    <cellStyle name="Normal 20 5 4 4 2" xfId="19784" xr:uid="{00000000-0005-0000-0000-0000494D0000}"/>
    <cellStyle name="Normal 20 5 4 4 2 2" xfId="19785" xr:uid="{00000000-0005-0000-0000-00004A4D0000}"/>
    <cellStyle name="Normal 20 5 4 4 3" xfId="19786" xr:uid="{00000000-0005-0000-0000-00004B4D0000}"/>
    <cellStyle name="Normal 20 5 4 5" xfId="19787" xr:uid="{00000000-0005-0000-0000-00004C4D0000}"/>
    <cellStyle name="Normal 20 5 4 5 2" xfId="19788" xr:uid="{00000000-0005-0000-0000-00004D4D0000}"/>
    <cellStyle name="Normal 20 5 4 6" xfId="19789" xr:uid="{00000000-0005-0000-0000-00004E4D0000}"/>
    <cellStyle name="Normal 20 5 4 6 2" xfId="19790" xr:uid="{00000000-0005-0000-0000-00004F4D0000}"/>
    <cellStyle name="Normal 20 5 4 7" xfId="19791" xr:uid="{00000000-0005-0000-0000-0000504D0000}"/>
    <cellStyle name="Normal 20 5 5" xfId="19792" xr:uid="{00000000-0005-0000-0000-0000514D0000}"/>
    <cellStyle name="Normal 20 5 5 2" xfId="19793" xr:uid="{00000000-0005-0000-0000-0000524D0000}"/>
    <cellStyle name="Normal 20 5 5 2 2" xfId="19794" xr:uid="{00000000-0005-0000-0000-0000534D0000}"/>
    <cellStyle name="Normal 20 5 5 2 2 2" xfId="19795" xr:uid="{00000000-0005-0000-0000-0000544D0000}"/>
    <cellStyle name="Normal 20 5 5 2 3" xfId="19796" xr:uid="{00000000-0005-0000-0000-0000554D0000}"/>
    <cellStyle name="Normal 20 5 5 3" xfId="19797" xr:uid="{00000000-0005-0000-0000-0000564D0000}"/>
    <cellStyle name="Normal 20 5 5 3 2" xfId="19798" xr:uid="{00000000-0005-0000-0000-0000574D0000}"/>
    <cellStyle name="Normal 20 5 5 3 2 2" xfId="19799" xr:uid="{00000000-0005-0000-0000-0000584D0000}"/>
    <cellStyle name="Normal 20 5 5 3 3" xfId="19800" xr:uid="{00000000-0005-0000-0000-0000594D0000}"/>
    <cellStyle name="Normal 20 5 5 4" xfId="19801" xr:uid="{00000000-0005-0000-0000-00005A4D0000}"/>
    <cellStyle name="Normal 20 5 5 4 2" xfId="19802" xr:uid="{00000000-0005-0000-0000-00005B4D0000}"/>
    <cellStyle name="Normal 20 5 5 4 2 2" xfId="19803" xr:uid="{00000000-0005-0000-0000-00005C4D0000}"/>
    <cellStyle name="Normal 20 5 5 4 3" xfId="19804" xr:uid="{00000000-0005-0000-0000-00005D4D0000}"/>
    <cellStyle name="Normal 20 5 5 5" xfId="19805" xr:uid="{00000000-0005-0000-0000-00005E4D0000}"/>
    <cellStyle name="Normal 20 5 5 5 2" xfId="19806" xr:uid="{00000000-0005-0000-0000-00005F4D0000}"/>
    <cellStyle name="Normal 20 5 5 6" xfId="19807" xr:uid="{00000000-0005-0000-0000-0000604D0000}"/>
    <cellStyle name="Normal 20 5 5 6 2" xfId="19808" xr:uid="{00000000-0005-0000-0000-0000614D0000}"/>
    <cellStyle name="Normal 20 5 5 7" xfId="19809" xr:uid="{00000000-0005-0000-0000-0000624D0000}"/>
    <cellStyle name="Normal 20 5 6" xfId="19810" xr:uid="{00000000-0005-0000-0000-0000634D0000}"/>
    <cellStyle name="Normal 20 5 6 2" xfId="19811" xr:uid="{00000000-0005-0000-0000-0000644D0000}"/>
    <cellStyle name="Normal 20 5 6 2 2" xfId="19812" xr:uid="{00000000-0005-0000-0000-0000654D0000}"/>
    <cellStyle name="Normal 20 5 6 3" xfId="19813" xr:uid="{00000000-0005-0000-0000-0000664D0000}"/>
    <cellStyle name="Normal 20 5 7" xfId="19814" xr:uid="{00000000-0005-0000-0000-0000674D0000}"/>
    <cellStyle name="Normal 20 5 7 2" xfId="19815" xr:uid="{00000000-0005-0000-0000-0000684D0000}"/>
    <cellStyle name="Normal 20 5 7 2 2" xfId="19816" xr:uid="{00000000-0005-0000-0000-0000694D0000}"/>
    <cellStyle name="Normal 20 5 7 3" xfId="19817" xr:uid="{00000000-0005-0000-0000-00006A4D0000}"/>
    <cellStyle name="Normal 20 5 8" xfId="19818" xr:uid="{00000000-0005-0000-0000-00006B4D0000}"/>
    <cellStyle name="Normal 20 5 8 2" xfId="19819" xr:uid="{00000000-0005-0000-0000-00006C4D0000}"/>
    <cellStyle name="Normal 20 5 8 2 2" xfId="19820" xr:uid="{00000000-0005-0000-0000-00006D4D0000}"/>
    <cellStyle name="Normal 20 5 8 3" xfId="19821" xr:uid="{00000000-0005-0000-0000-00006E4D0000}"/>
    <cellStyle name="Normal 20 5 9" xfId="19822" xr:uid="{00000000-0005-0000-0000-00006F4D0000}"/>
    <cellStyle name="Normal 20 5 9 2" xfId="19823" xr:uid="{00000000-0005-0000-0000-0000704D0000}"/>
    <cellStyle name="Normal 20 6" xfId="19824" xr:uid="{00000000-0005-0000-0000-0000714D0000}"/>
    <cellStyle name="Normal 20 6 2" xfId="19825" xr:uid="{00000000-0005-0000-0000-0000724D0000}"/>
    <cellStyle name="Normal 20 6 2 2" xfId="19826" xr:uid="{00000000-0005-0000-0000-0000734D0000}"/>
    <cellStyle name="Normal 20 6 2 2 2" xfId="19827" xr:uid="{00000000-0005-0000-0000-0000744D0000}"/>
    <cellStyle name="Normal 20 6 2 2 2 2" xfId="19828" xr:uid="{00000000-0005-0000-0000-0000754D0000}"/>
    <cellStyle name="Normal 20 6 2 2 3" xfId="19829" xr:uid="{00000000-0005-0000-0000-0000764D0000}"/>
    <cellStyle name="Normal 20 6 2 3" xfId="19830" xr:uid="{00000000-0005-0000-0000-0000774D0000}"/>
    <cellStyle name="Normal 20 6 2 3 2" xfId="19831" xr:uid="{00000000-0005-0000-0000-0000784D0000}"/>
    <cellStyle name="Normal 20 6 2 3 2 2" xfId="19832" xr:uid="{00000000-0005-0000-0000-0000794D0000}"/>
    <cellStyle name="Normal 20 6 2 3 3" xfId="19833" xr:uid="{00000000-0005-0000-0000-00007A4D0000}"/>
    <cellStyle name="Normal 20 6 2 4" xfId="19834" xr:uid="{00000000-0005-0000-0000-00007B4D0000}"/>
    <cellStyle name="Normal 20 6 2 4 2" xfId="19835" xr:uid="{00000000-0005-0000-0000-00007C4D0000}"/>
    <cellStyle name="Normal 20 6 2 4 2 2" xfId="19836" xr:uid="{00000000-0005-0000-0000-00007D4D0000}"/>
    <cellStyle name="Normal 20 6 2 4 3" xfId="19837" xr:uid="{00000000-0005-0000-0000-00007E4D0000}"/>
    <cellStyle name="Normal 20 6 2 5" xfId="19838" xr:uid="{00000000-0005-0000-0000-00007F4D0000}"/>
    <cellStyle name="Normal 20 6 2 5 2" xfId="19839" xr:uid="{00000000-0005-0000-0000-0000804D0000}"/>
    <cellStyle name="Normal 20 6 2 6" xfId="19840" xr:uid="{00000000-0005-0000-0000-0000814D0000}"/>
    <cellStyle name="Normal 20 6 2 6 2" xfId="19841" xr:uid="{00000000-0005-0000-0000-0000824D0000}"/>
    <cellStyle name="Normal 20 6 2 7" xfId="19842" xr:uid="{00000000-0005-0000-0000-0000834D0000}"/>
    <cellStyle name="Normal 20 6 3" xfId="19843" xr:uid="{00000000-0005-0000-0000-0000844D0000}"/>
    <cellStyle name="Normal 20 6 3 2" xfId="19844" xr:uid="{00000000-0005-0000-0000-0000854D0000}"/>
    <cellStyle name="Normal 20 6 3 2 2" xfId="19845" xr:uid="{00000000-0005-0000-0000-0000864D0000}"/>
    <cellStyle name="Normal 20 6 3 2 2 2" xfId="19846" xr:uid="{00000000-0005-0000-0000-0000874D0000}"/>
    <cellStyle name="Normal 20 6 3 2 3" xfId="19847" xr:uid="{00000000-0005-0000-0000-0000884D0000}"/>
    <cellStyle name="Normal 20 6 3 3" xfId="19848" xr:uid="{00000000-0005-0000-0000-0000894D0000}"/>
    <cellStyle name="Normal 20 6 3 3 2" xfId="19849" xr:uid="{00000000-0005-0000-0000-00008A4D0000}"/>
    <cellStyle name="Normal 20 6 3 3 2 2" xfId="19850" xr:uid="{00000000-0005-0000-0000-00008B4D0000}"/>
    <cellStyle name="Normal 20 6 3 3 3" xfId="19851" xr:uid="{00000000-0005-0000-0000-00008C4D0000}"/>
    <cellStyle name="Normal 20 6 3 4" xfId="19852" xr:uid="{00000000-0005-0000-0000-00008D4D0000}"/>
    <cellStyle name="Normal 20 6 3 4 2" xfId="19853" xr:uid="{00000000-0005-0000-0000-00008E4D0000}"/>
    <cellStyle name="Normal 20 6 3 4 2 2" xfId="19854" xr:uid="{00000000-0005-0000-0000-00008F4D0000}"/>
    <cellStyle name="Normal 20 6 3 4 3" xfId="19855" xr:uid="{00000000-0005-0000-0000-0000904D0000}"/>
    <cellStyle name="Normal 20 6 3 5" xfId="19856" xr:uid="{00000000-0005-0000-0000-0000914D0000}"/>
    <cellStyle name="Normal 20 6 3 5 2" xfId="19857" xr:uid="{00000000-0005-0000-0000-0000924D0000}"/>
    <cellStyle name="Normal 20 6 3 6" xfId="19858" xr:uid="{00000000-0005-0000-0000-0000934D0000}"/>
    <cellStyle name="Normal 20 6 3 6 2" xfId="19859" xr:uid="{00000000-0005-0000-0000-0000944D0000}"/>
    <cellStyle name="Normal 20 6 3 7" xfId="19860" xr:uid="{00000000-0005-0000-0000-0000954D0000}"/>
    <cellStyle name="Normal 20 6 4" xfId="19861" xr:uid="{00000000-0005-0000-0000-0000964D0000}"/>
    <cellStyle name="Normal 20 6 4 2" xfId="19862" xr:uid="{00000000-0005-0000-0000-0000974D0000}"/>
    <cellStyle name="Normal 20 6 4 2 2" xfId="19863" xr:uid="{00000000-0005-0000-0000-0000984D0000}"/>
    <cellStyle name="Normal 20 6 4 3" xfId="19864" xr:uid="{00000000-0005-0000-0000-0000994D0000}"/>
    <cellStyle name="Normal 20 6 5" xfId="19865" xr:uid="{00000000-0005-0000-0000-00009A4D0000}"/>
    <cellStyle name="Normal 20 6 5 2" xfId="19866" xr:uid="{00000000-0005-0000-0000-00009B4D0000}"/>
    <cellStyle name="Normal 20 6 5 2 2" xfId="19867" xr:uid="{00000000-0005-0000-0000-00009C4D0000}"/>
    <cellStyle name="Normal 20 6 5 3" xfId="19868" xr:uid="{00000000-0005-0000-0000-00009D4D0000}"/>
    <cellStyle name="Normal 20 6 6" xfId="19869" xr:uid="{00000000-0005-0000-0000-00009E4D0000}"/>
    <cellStyle name="Normal 20 6 6 2" xfId="19870" xr:uid="{00000000-0005-0000-0000-00009F4D0000}"/>
    <cellStyle name="Normal 20 6 6 2 2" xfId="19871" xr:uid="{00000000-0005-0000-0000-0000A04D0000}"/>
    <cellStyle name="Normal 20 6 6 3" xfId="19872" xr:uid="{00000000-0005-0000-0000-0000A14D0000}"/>
    <cellStyle name="Normal 20 6 7" xfId="19873" xr:uid="{00000000-0005-0000-0000-0000A24D0000}"/>
    <cellStyle name="Normal 20 6 7 2" xfId="19874" xr:uid="{00000000-0005-0000-0000-0000A34D0000}"/>
    <cellStyle name="Normal 20 6 8" xfId="19875" xr:uid="{00000000-0005-0000-0000-0000A44D0000}"/>
    <cellStyle name="Normal 20 6 8 2" xfId="19876" xr:uid="{00000000-0005-0000-0000-0000A54D0000}"/>
    <cellStyle name="Normal 20 6 9" xfId="19877" xr:uid="{00000000-0005-0000-0000-0000A64D0000}"/>
    <cellStyle name="Normal 20 7" xfId="19878" xr:uid="{00000000-0005-0000-0000-0000A74D0000}"/>
    <cellStyle name="Normal 20 7 2" xfId="19879" xr:uid="{00000000-0005-0000-0000-0000A84D0000}"/>
    <cellStyle name="Normal 20 7 2 2" xfId="19880" xr:uid="{00000000-0005-0000-0000-0000A94D0000}"/>
    <cellStyle name="Normal 20 7 2 2 2" xfId="19881" xr:uid="{00000000-0005-0000-0000-0000AA4D0000}"/>
    <cellStyle name="Normal 20 7 2 2 2 2" xfId="19882" xr:uid="{00000000-0005-0000-0000-0000AB4D0000}"/>
    <cellStyle name="Normal 20 7 2 2 3" xfId="19883" xr:uid="{00000000-0005-0000-0000-0000AC4D0000}"/>
    <cellStyle name="Normal 20 7 2 3" xfId="19884" xr:uid="{00000000-0005-0000-0000-0000AD4D0000}"/>
    <cellStyle name="Normal 20 7 2 3 2" xfId="19885" xr:uid="{00000000-0005-0000-0000-0000AE4D0000}"/>
    <cellStyle name="Normal 20 7 2 3 2 2" xfId="19886" xr:uid="{00000000-0005-0000-0000-0000AF4D0000}"/>
    <cellStyle name="Normal 20 7 2 3 3" xfId="19887" xr:uid="{00000000-0005-0000-0000-0000B04D0000}"/>
    <cellStyle name="Normal 20 7 2 4" xfId="19888" xr:uid="{00000000-0005-0000-0000-0000B14D0000}"/>
    <cellStyle name="Normal 20 7 2 4 2" xfId="19889" xr:uid="{00000000-0005-0000-0000-0000B24D0000}"/>
    <cellStyle name="Normal 20 7 2 4 2 2" xfId="19890" xr:uid="{00000000-0005-0000-0000-0000B34D0000}"/>
    <cellStyle name="Normal 20 7 2 4 3" xfId="19891" xr:uid="{00000000-0005-0000-0000-0000B44D0000}"/>
    <cellStyle name="Normal 20 7 2 5" xfId="19892" xr:uid="{00000000-0005-0000-0000-0000B54D0000}"/>
    <cellStyle name="Normal 20 7 2 5 2" xfId="19893" xr:uid="{00000000-0005-0000-0000-0000B64D0000}"/>
    <cellStyle name="Normal 20 7 2 6" xfId="19894" xr:uid="{00000000-0005-0000-0000-0000B74D0000}"/>
    <cellStyle name="Normal 20 7 2 6 2" xfId="19895" xr:uid="{00000000-0005-0000-0000-0000B84D0000}"/>
    <cellStyle name="Normal 20 7 2 7" xfId="19896" xr:uid="{00000000-0005-0000-0000-0000B94D0000}"/>
    <cellStyle name="Normal 20 7 3" xfId="19897" xr:uid="{00000000-0005-0000-0000-0000BA4D0000}"/>
    <cellStyle name="Normal 20 7 3 2" xfId="19898" xr:uid="{00000000-0005-0000-0000-0000BB4D0000}"/>
    <cellStyle name="Normal 20 7 3 2 2" xfId="19899" xr:uid="{00000000-0005-0000-0000-0000BC4D0000}"/>
    <cellStyle name="Normal 20 7 3 3" xfId="19900" xr:uid="{00000000-0005-0000-0000-0000BD4D0000}"/>
    <cellStyle name="Normal 20 7 4" xfId="19901" xr:uid="{00000000-0005-0000-0000-0000BE4D0000}"/>
    <cellStyle name="Normal 20 7 4 2" xfId="19902" xr:uid="{00000000-0005-0000-0000-0000BF4D0000}"/>
    <cellStyle name="Normal 20 7 4 2 2" xfId="19903" xr:uid="{00000000-0005-0000-0000-0000C04D0000}"/>
    <cellStyle name="Normal 20 7 4 3" xfId="19904" xr:uid="{00000000-0005-0000-0000-0000C14D0000}"/>
    <cellStyle name="Normal 20 7 5" xfId="19905" xr:uid="{00000000-0005-0000-0000-0000C24D0000}"/>
    <cellStyle name="Normal 20 7 5 2" xfId="19906" xr:uid="{00000000-0005-0000-0000-0000C34D0000}"/>
    <cellStyle name="Normal 20 7 5 2 2" xfId="19907" xr:uid="{00000000-0005-0000-0000-0000C44D0000}"/>
    <cellStyle name="Normal 20 7 5 3" xfId="19908" xr:uid="{00000000-0005-0000-0000-0000C54D0000}"/>
    <cellStyle name="Normal 20 7 6" xfId="19909" xr:uid="{00000000-0005-0000-0000-0000C64D0000}"/>
    <cellStyle name="Normal 20 7 6 2" xfId="19910" xr:uid="{00000000-0005-0000-0000-0000C74D0000}"/>
    <cellStyle name="Normal 20 7 7" xfId="19911" xr:uid="{00000000-0005-0000-0000-0000C84D0000}"/>
    <cellStyle name="Normal 20 7 7 2" xfId="19912" xr:uid="{00000000-0005-0000-0000-0000C94D0000}"/>
    <cellStyle name="Normal 20 7 8" xfId="19913" xr:uid="{00000000-0005-0000-0000-0000CA4D0000}"/>
    <cellStyle name="Normal 20 8" xfId="19914" xr:uid="{00000000-0005-0000-0000-0000CB4D0000}"/>
    <cellStyle name="Normal 20 8 2" xfId="19915" xr:uid="{00000000-0005-0000-0000-0000CC4D0000}"/>
    <cellStyle name="Normal 20 8 2 2" xfId="19916" xr:uid="{00000000-0005-0000-0000-0000CD4D0000}"/>
    <cellStyle name="Normal 20 8 2 2 2" xfId="19917" xr:uid="{00000000-0005-0000-0000-0000CE4D0000}"/>
    <cellStyle name="Normal 20 8 2 3" xfId="19918" xr:uid="{00000000-0005-0000-0000-0000CF4D0000}"/>
    <cellStyle name="Normal 20 8 3" xfId="19919" xr:uid="{00000000-0005-0000-0000-0000D04D0000}"/>
    <cellStyle name="Normal 20 8 3 2" xfId="19920" xr:uid="{00000000-0005-0000-0000-0000D14D0000}"/>
    <cellStyle name="Normal 20 8 3 2 2" xfId="19921" xr:uid="{00000000-0005-0000-0000-0000D24D0000}"/>
    <cellStyle name="Normal 20 8 3 3" xfId="19922" xr:uid="{00000000-0005-0000-0000-0000D34D0000}"/>
    <cellStyle name="Normal 20 8 4" xfId="19923" xr:uid="{00000000-0005-0000-0000-0000D44D0000}"/>
    <cellStyle name="Normal 20 8 4 2" xfId="19924" xr:uid="{00000000-0005-0000-0000-0000D54D0000}"/>
    <cellStyle name="Normal 20 8 4 2 2" xfId="19925" xr:uid="{00000000-0005-0000-0000-0000D64D0000}"/>
    <cellStyle name="Normal 20 8 4 3" xfId="19926" xr:uid="{00000000-0005-0000-0000-0000D74D0000}"/>
    <cellStyle name="Normal 20 8 5" xfId="19927" xr:uid="{00000000-0005-0000-0000-0000D84D0000}"/>
    <cellStyle name="Normal 20 8 5 2" xfId="19928" xr:uid="{00000000-0005-0000-0000-0000D94D0000}"/>
    <cellStyle name="Normal 20 8 6" xfId="19929" xr:uid="{00000000-0005-0000-0000-0000DA4D0000}"/>
    <cellStyle name="Normal 20 8 6 2" xfId="19930" xr:uid="{00000000-0005-0000-0000-0000DB4D0000}"/>
    <cellStyle name="Normal 20 8 7" xfId="19931" xr:uid="{00000000-0005-0000-0000-0000DC4D0000}"/>
    <cellStyle name="Normal 20 9" xfId="19932" xr:uid="{00000000-0005-0000-0000-0000DD4D0000}"/>
    <cellStyle name="Normal 20 9 2" xfId="19933" xr:uid="{00000000-0005-0000-0000-0000DE4D0000}"/>
    <cellStyle name="Normal 20 9 2 2" xfId="19934" xr:uid="{00000000-0005-0000-0000-0000DF4D0000}"/>
    <cellStyle name="Normal 20 9 2 2 2" xfId="19935" xr:uid="{00000000-0005-0000-0000-0000E04D0000}"/>
    <cellStyle name="Normal 20 9 2 3" xfId="19936" xr:uid="{00000000-0005-0000-0000-0000E14D0000}"/>
    <cellStyle name="Normal 20 9 3" xfId="19937" xr:uid="{00000000-0005-0000-0000-0000E24D0000}"/>
    <cellStyle name="Normal 20 9 3 2" xfId="19938" xr:uid="{00000000-0005-0000-0000-0000E34D0000}"/>
    <cellStyle name="Normal 20 9 3 2 2" xfId="19939" xr:uid="{00000000-0005-0000-0000-0000E44D0000}"/>
    <cellStyle name="Normal 20 9 3 3" xfId="19940" xr:uid="{00000000-0005-0000-0000-0000E54D0000}"/>
    <cellStyle name="Normal 20 9 4" xfId="19941" xr:uid="{00000000-0005-0000-0000-0000E64D0000}"/>
    <cellStyle name="Normal 20 9 4 2" xfId="19942" xr:uid="{00000000-0005-0000-0000-0000E74D0000}"/>
    <cellStyle name="Normal 20 9 4 2 2" xfId="19943" xr:uid="{00000000-0005-0000-0000-0000E84D0000}"/>
    <cellStyle name="Normal 20 9 4 3" xfId="19944" xr:uid="{00000000-0005-0000-0000-0000E94D0000}"/>
    <cellStyle name="Normal 20 9 5" xfId="19945" xr:uid="{00000000-0005-0000-0000-0000EA4D0000}"/>
    <cellStyle name="Normal 20 9 5 2" xfId="19946" xr:uid="{00000000-0005-0000-0000-0000EB4D0000}"/>
    <cellStyle name="Normal 20 9 6" xfId="19947" xr:uid="{00000000-0005-0000-0000-0000EC4D0000}"/>
    <cellStyle name="Normal 20 9 6 2" xfId="19948" xr:uid="{00000000-0005-0000-0000-0000ED4D0000}"/>
    <cellStyle name="Normal 20 9 7" xfId="19949" xr:uid="{00000000-0005-0000-0000-0000EE4D0000}"/>
    <cellStyle name="Normal 20_Confidential Information" xfId="19950" xr:uid="{00000000-0005-0000-0000-0000EF4D0000}"/>
    <cellStyle name="Normal 21" xfId="19951" xr:uid="{00000000-0005-0000-0000-0000F04D0000}"/>
    <cellStyle name="Normal 21 2" xfId="19952" xr:uid="{00000000-0005-0000-0000-0000F14D0000}"/>
    <cellStyle name="Normal 22" xfId="19953" xr:uid="{00000000-0005-0000-0000-0000F24D0000}"/>
    <cellStyle name="Normal 22 10" xfId="19954" xr:uid="{00000000-0005-0000-0000-0000F34D0000}"/>
    <cellStyle name="Normal 22 10 2" xfId="19955" xr:uid="{00000000-0005-0000-0000-0000F44D0000}"/>
    <cellStyle name="Normal 22 10 2 2" xfId="19956" xr:uid="{00000000-0005-0000-0000-0000F54D0000}"/>
    <cellStyle name="Normal 22 10 3" xfId="19957" xr:uid="{00000000-0005-0000-0000-0000F64D0000}"/>
    <cellStyle name="Normal 22 11" xfId="19958" xr:uid="{00000000-0005-0000-0000-0000F74D0000}"/>
    <cellStyle name="Normal 22 11 2" xfId="19959" xr:uid="{00000000-0005-0000-0000-0000F84D0000}"/>
    <cellStyle name="Normal 22 11 2 2" xfId="19960" xr:uid="{00000000-0005-0000-0000-0000F94D0000}"/>
    <cellStyle name="Normal 22 11 3" xfId="19961" xr:uid="{00000000-0005-0000-0000-0000FA4D0000}"/>
    <cellStyle name="Normal 22 12" xfId="19962" xr:uid="{00000000-0005-0000-0000-0000FB4D0000}"/>
    <cellStyle name="Normal 22 12 2" xfId="19963" xr:uid="{00000000-0005-0000-0000-0000FC4D0000}"/>
    <cellStyle name="Normal 22 13" xfId="19964" xr:uid="{00000000-0005-0000-0000-0000FD4D0000}"/>
    <cellStyle name="Normal 22 13 2" xfId="19965" xr:uid="{00000000-0005-0000-0000-0000FE4D0000}"/>
    <cellStyle name="Normal 22 14" xfId="19966" xr:uid="{00000000-0005-0000-0000-0000FF4D0000}"/>
    <cellStyle name="Normal 22 2" xfId="19967" xr:uid="{00000000-0005-0000-0000-0000004E0000}"/>
    <cellStyle name="Normal 22 2 10" xfId="19968" xr:uid="{00000000-0005-0000-0000-0000014E0000}"/>
    <cellStyle name="Normal 22 2 10 2" xfId="19969" xr:uid="{00000000-0005-0000-0000-0000024E0000}"/>
    <cellStyle name="Normal 22 2 10 2 2" xfId="19970" xr:uid="{00000000-0005-0000-0000-0000034E0000}"/>
    <cellStyle name="Normal 22 2 10 3" xfId="19971" xr:uid="{00000000-0005-0000-0000-0000044E0000}"/>
    <cellStyle name="Normal 22 2 11" xfId="19972" xr:uid="{00000000-0005-0000-0000-0000054E0000}"/>
    <cellStyle name="Normal 22 2 11 2" xfId="19973" xr:uid="{00000000-0005-0000-0000-0000064E0000}"/>
    <cellStyle name="Normal 22 2 12" xfId="19974" xr:uid="{00000000-0005-0000-0000-0000074E0000}"/>
    <cellStyle name="Normal 22 2 12 2" xfId="19975" xr:uid="{00000000-0005-0000-0000-0000084E0000}"/>
    <cellStyle name="Normal 22 2 13" xfId="19976" xr:uid="{00000000-0005-0000-0000-0000094E0000}"/>
    <cellStyle name="Normal 22 2 2" xfId="19977" xr:uid="{00000000-0005-0000-0000-00000A4E0000}"/>
    <cellStyle name="Normal 22 2 2 10" xfId="19978" xr:uid="{00000000-0005-0000-0000-00000B4E0000}"/>
    <cellStyle name="Normal 22 2 2 10 2" xfId="19979" xr:uid="{00000000-0005-0000-0000-00000C4E0000}"/>
    <cellStyle name="Normal 22 2 2 11" xfId="19980" xr:uid="{00000000-0005-0000-0000-00000D4E0000}"/>
    <cellStyle name="Normal 22 2 2 2" xfId="19981" xr:uid="{00000000-0005-0000-0000-00000E4E0000}"/>
    <cellStyle name="Normal 22 2 2 2 2" xfId="19982" xr:uid="{00000000-0005-0000-0000-00000F4E0000}"/>
    <cellStyle name="Normal 22 2 2 2 2 2" xfId="19983" xr:uid="{00000000-0005-0000-0000-0000104E0000}"/>
    <cellStyle name="Normal 22 2 2 2 2 2 2" xfId="19984" xr:uid="{00000000-0005-0000-0000-0000114E0000}"/>
    <cellStyle name="Normal 22 2 2 2 2 2 2 2" xfId="19985" xr:uid="{00000000-0005-0000-0000-0000124E0000}"/>
    <cellStyle name="Normal 22 2 2 2 2 2 3" xfId="19986" xr:uid="{00000000-0005-0000-0000-0000134E0000}"/>
    <cellStyle name="Normal 22 2 2 2 2 3" xfId="19987" xr:uid="{00000000-0005-0000-0000-0000144E0000}"/>
    <cellStyle name="Normal 22 2 2 2 2 3 2" xfId="19988" xr:uid="{00000000-0005-0000-0000-0000154E0000}"/>
    <cellStyle name="Normal 22 2 2 2 2 3 2 2" xfId="19989" xr:uid="{00000000-0005-0000-0000-0000164E0000}"/>
    <cellStyle name="Normal 22 2 2 2 2 3 3" xfId="19990" xr:uid="{00000000-0005-0000-0000-0000174E0000}"/>
    <cellStyle name="Normal 22 2 2 2 2 4" xfId="19991" xr:uid="{00000000-0005-0000-0000-0000184E0000}"/>
    <cellStyle name="Normal 22 2 2 2 2 4 2" xfId="19992" xr:uid="{00000000-0005-0000-0000-0000194E0000}"/>
    <cellStyle name="Normal 22 2 2 2 2 4 2 2" xfId="19993" xr:uid="{00000000-0005-0000-0000-00001A4E0000}"/>
    <cellStyle name="Normal 22 2 2 2 2 4 3" xfId="19994" xr:uid="{00000000-0005-0000-0000-00001B4E0000}"/>
    <cellStyle name="Normal 22 2 2 2 2 5" xfId="19995" xr:uid="{00000000-0005-0000-0000-00001C4E0000}"/>
    <cellStyle name="Normal 22 2 2 2 2 5 2" xfId="19996" xr:uid="{00000000-0005-0000-0000-00001D4E0000}"/>
    <cellStyle name="Normal 22 2 2 2 2 6" xfId="19997" xr:uid="{00000000-0005-0000-0000-00001E4E0000}"/>
    <cellStyle name="Normal 22 2 2 2 2 6 2" xfId="19998" xr:uid="{00000000-0005-0000-0000-00001F4E0000}"/>
    <cellStyle name="Normal 22 2 2 2 2 7" xfId="19999" xr:uid="{00000000-0005-0000-0000-0000204E0000}"/>
    <cellStyle name="Normal 22 2 2 2 3" xfId="20000" xr:uid="{00000000-0005-0000-0000-0000214E0000}"/>
    <cellStyle name="Normal 22 2 2 2 3 2" xfId="20001" xr:uid="{00000000-0005-0000-0000-0000224E0000}"/>
    <cellStyle name="Normal 22 2 2 2 3 2 2" xfId="20002" xr:uid="{00000000-0005-0000-0000-0000234E0000}"/>
    <cellStyle name="Normal 22 2 2 2 3 2 2 2" xfId="20003" xr:uid="{00000000-0005-0000-0000-0000244E0000}"/>
    <cellStyle name="Normal 22 2 2 2 3 2 3" xfId="20004" xr:uid="{00000000-0005-0000-0000-0000254E0000}"/>
    <cellStyle name="Normal 22 2 2 2 3 3" xfId="20005" xr:uid="{00000000-0005-0000-0000-0000264E0000}"/>
    <cellStyle name="Normal 22 2 2 2 3 3 2" xfId="20006" xr:uid="{00000000-0005-0000-0000-0000274E0000}"/>
    <cellStyle name="Normal 22 2 2 2 3 3 2 2" xfId="20007" xr:uid="{00000000-0005-0000-0000-0000284E0000}"/>
    <cellStyle name="Normal 22 2 2 2 3 3 3" xfId="20008" xr:uid="{00000000-0005-0000-0000-0000294E0000}"/>
    <cellStyle name="Normal 22 2 2 2 3 4" xfId="20009" xr:uid="{00000000-0005-0000-0000-00002A4E0000}"/>
    <cellStyle name="Normal 22 2 2 2 3 4 2" xfId="20010" xr:uid="{00000000-0005-0000-0000-00002B4E0000}"/>
    <cellStyle name="Normal 22 2 2 2 3 4 2 2" xfId="20011" xr:uid="{00000000-0005-0000-0000-00002C4E0000}"/>
    <cellStyle name="Normal 22 2 2 2 3 4 3" xfId="20012" xr:uid="{00000000-0005-0000-0000-00002D4E0000}"/>
    <cellStyle name="Normal 22 2 2 2 3 5" xfId="20013" xr:uid="{00000000-0005-0000-0000-00002E4E0000}"/>
    <cellStyle name="Normal 22 2 2 2 3 5 2" xfId="20014" xr:uid="{00000000-0005-0000-0000-00002F4E0000}"/>
    <cellStyle name="Normal 22 2 2 2 3 6" xfId="20015" xr:uid="{00000000-0005-0000-0000-0000304E0000}"/>
    <cellStyle name="Normal 22 2 2 2 3 6 2" xfId="20016" xr:uid="{00000000-0005-0000-0000-0000314E0000}"/>
    <cellStyle name="Normal 22 2 2 2 3 7" xfId="20017" xr:uid="{00000000-0005-0000-0000-0000324E0000}"/>
    <cellStyle name="Normal 22 2 2 2 4" xfId="20018" xr:uid="{00000000-0005-0000-0000-0000334E0000}"/>
    <cellStyle name="Normal 22 2 2 2 4 2" xfId="20019" xr:uid="{00000000-0005-0000-0000-0000344E0000}"/>
    <cellStyle name="Normal 22 2 2 2 4 2 2" xfId="20020" xr:uid="{00000000-0005-0000-0000-0000354E0000}"/>
    <cellStyle name="Normal 22 2 2 2 4 3" xfId="20021" xr:uid="{00000000-0005-0000-0000-0000364E0000}"/>
    <cellStyle name="Normal 22 2 2 2 5" xfId="20022" xr:uid="{00000000-0005-0000-0000-0000374E0000}"/>
    <cellStyle name="Normal 22 2 2 2 5 2" xfId="20023" xr:uid="{00000000-0005-0000-0000-0000384E0000}"/>
    <cellStyle name="Normal 22 2 2 2 5 2 2" xfId="20024" xr:uid="{00000000-0005-0000-0000-0000394E0000}"/>
    <cellStyle name="Normal 22 2 2 2 5 3" xfId="20025" xr:uid="{00000000-0005-0000-0000-00003A4E0000}"/>
    <cellStyle name="Normal 22 2 2 2 6" xfId="20026" xr:uid="{00000000-0005-0000-0000-00003B4E0000}"/>
    <cellStyle name="Normal 22 2 2 2 6 2" xfId="20027" xr:uid="{00000000-0005-0000-0000-00003C4E0000}"/>
    <cellStyle name="Normal 22 2 2 2 6 2 2" xfId="20028" xr:uid="{00000000-0005-0000-0000-00003D4E0000}"/>
    <cellStyle name="Normal 22 2 2 2 6 3" xfId="20029" xr:uid="{00000000-0005-0000-0000-00003E4E0000}"/>
    <cellStyle name="Normal 22 2 2 2 7" xfId="20030" xr:uid="{00000000-0005-0000-0000-00003F4E0000}"/>
    <cellStyle name="Normal 22 2 2 2 7 2" xfId="20031" xr:uid="{00000000-0005-0000-0000-0000404E0000}"/>
    <cellStyle name="Normal 22 2 2 2 8" xfId="20032" xr:uid="{00000000-0005-0000-0000-0000414E0000}"/>
    <cellStyle name="Normal 22 2 2 2 8 2" xfId="20033" xr:uid="{00000000-0005-0000-0000-0000424E0000}"/>
    <cellStyle name="Normal 22 2 2 2 9" xfId="20034" xr:uid="{00000000-0005-0000-0000-0000434E0000}"/>
    <cellStyle name="Normal 22 2 2 3" xfId="20035" xr:uid="{00000000-0005-0000-0000-0000444E0000}"/>
    <cellStyle name="Normal 22 2 2 3 2" xfId="20036" xr:uid="{00000000-0005-0000-0000-0000454E0000}"/>
    <cellStyle name="Normal 22 2 2 3 2 2" xfId="20037" xr:uid="{00000000-0005-0000-0000-0000464E0000}"/>
    <cellStyle name="Normal 22 2 2 3 2 2 2" xfId="20038" xr:uid="{00000000-0005-0000-0000-0000474E0000}"/>
    <cellStyle name="Normal 22 2 2 3 2 2 2 2" xfId="20039" xr:uid="{00000000-0005-0000-0000-0000484E0000}"/>
    <cellStyle name="Normal 22 2 2 3 2 2 3" xfId="20040" xr:uid="{00000000-0005-0000-0000-0000494E0000}"/>
    <cellStyle name="Normal 22 2 2 3 2 3" xfId="20041" xr:uid="{00000000-0005-0000-0000-00004A4E0000}"/>
    <cellStyle name="Normal 22 2 2 3 2 3 2" xfId="20042" xr:uid="{00000000-0005-0000-0000-00004B4E0000}"/>
    <cellStyle name="Normal 22 2 2 3 2 3 2 2" xfId="20043" xr:uid="{00000000-0005-0000-0000-00004C4E0000}"/>
    <cellStyle name="Normal 22 2 2 3 2 3 3" xfId="20044" xr:uid="{00000000-0005-0000-0000-00004D4E0000}"/>
    <cellStyle name="Normal 22 2 2 3 2 4" xfId="20045" xr:uid="{00000000-0005-0000-0000-00004E4E0000}"/>
    <cellStyle name="Normal 22 2 2 3 2 4 2" xfId="20046" xr:uid="{00000000-0005-0000-0000-00004F4E0000}"/>
    <cellStyle name="Normal 22 2 2 3 2 4 2 2" xfId="20047" xr:uid="{00000000-0005-0000-0000-0000504E0000}"/>
    <cellStyle name="Normal 22 2 2 3 2 4 3" xfId="20048" xr:uid="{00000000-0005-0000-0000-0000514E0000}"/>
    <cellStyle name="Normal 22 2 2 3 2 5" xfId="20049" xr:uid="{00000000-0005-0000-0000-0000524E0000}"/>
    <cellStyle name="Normal 22 2 2 3 2 5 2" xfId="20050" xr:uid="{00000000-0005-0000-0000-0000534E0000}"/>
    <cellStyle name="Normal 22 2 2 3 2 6" xfId="20051" xr:uid="{00000000-0005-0000-0000-0000544E0000}"/>
    <cellStyle name="Normal 22 2 2 3 2 6 2" xfId="20052" xr:uid="{00000000-0005-0000-0000-0000554E0000}"/>
    <cellStyle name="Normal 22 2 2 3 2 7" xfId="20053" xr:uid="{00000000-0005-0000-0000-0000564E0000}"/>
    <cellStyle name="Normal 22 2 2 3 3" xfId="20054" xr:uid="{00000000-0005-0000-0000-0000574E0000}"/>
    <cellStyle name="Normal 22 2 2 3 3 2" xfId="20055" xr:uid="{00000000-0005-0000-0000-0000584E0000}"/>
    <cellStyle name="Normal 22 2 2 3 3 2 2" xfId="20056" xr:uid="{00000000-0005-0000-0000-0000594E0000}"/>
    <cellStyle name="Normal 22 2 2 3 3 3" xfId="20057" xr:uid="{00000000-0005-0000-0000-00005A4E0000}"/>
    <cellStyle name="Normal 22 2 2 3 4" xfId="20058" xr:uid="{00000000-0005-0000-0000-00005B4E0000}"/>
    <cellStyle name="Normal 22 2 2 3 4 2" xfId="20059" xr:uid="{00000000-0005-0000-0000-00005C4E0000}"/>
    <cellStyle name="Normal 22 2 2 3 4 2 2" xfId="20060" xr:uid="{00000000-0005-0000-0000-00005D4E0000}"/>
    <cellStyle name="Normal 22 2 2 3 4 3" xfId="20061" xr:uid="{00000000-0005-0000-0000-00005E4E0000}"/>
    <cellStyle name="Normal 22 2 2 3 5" xfId="20062" xr:uid="{00000000-0005-0000-0000-00005F4E0000}"/>
    <cellStyle name="Normal 22 2 2 3 5 2" xfId="20063" xr:uid="{00000000-0005-0000-0000-0000604E0000}"/>
    <cellStyle name="Normal 22 2 2 3 5 2 2" xfId="20064" xr:uid="{00000000-0005-0000-0000-0000614E0000}"/>
    <cellStyle name="Normal 22 2 2 3 5 3" xfId="20065" xr:uid="{00000000-0005-0000-0000-0000624E0000}"/>
    <cellStyle name="Normal 22 2 2 3 6" xfId="20066" xr:uid="{00000000-0005-0000-0000-0000634E0000}"/>
    <cellStyle name="Normal 22 2 2 3 6 2" xfId="20067" xr:uid="{00000000-0005-0000-0000-0000644E0000}"/>
    <cellStyle name="Normal 22 2 2 3 7" xfId="20068" xr:uid="{00000000-0005-0000-0000-0000654E0000}"/>
    <cellStyle name="Normal 22 2 2 3 7 2" xfId="20069" xr:uid="{00000000-0005-0000-0000-0000664E0000}"/>
    <cellStyle name="Normal 22 2 2 3 8" xfId="20070" xr:uid="{00000000-0005-0000-0000-0000674E0000}"/>
    <cellStyle name="Normal 22 2 2 4" xfId="20071" xr:uid="{00000000-0005-0000-0000-0000684E0000}"/>
    <cellStyle name="Normal 22 2 2 4 2" xfId="20072" xr:uid="{00000000-0005-0000-0000-0000694E0000}"/>
    <cellStyle name="Normal 22 2 2 4 2 2" xfId="20073" xr:uid="{00000000-0005-0000-0000-00006A4E0000}"/>
    <cellStyle name="Normal 22 2 2 4 2 2 2" xfId="20074" xr:uid="{00000000-0005-0000-0000-00006B4E0000}"/>
    <cellStyle name="Normal 22 2 2 4 2 3" xfId="20075" xr:uid="{00000000-0005-0000-0000-00006C4E0000}"/>
    <cellStyle name="Normal 22 2 2 4 3" xfId="20076" xr:uid="{00000000-0005-0000-0000-00006D4E0000}"/>
    <cellStyle name="Normal 22 2 2 4 3 2" xfId="20077" xr:uid="{00000000-0005-0000-0000-00006E4E0000}"/>
    <cellStyle name="Normal 22 2 2 4 3 2 2" xfId="20078" xr:uid="{00000000-0005-0000-0000-00006F4E0000}"/>
    <cellStyle name="Normal 22 2 2 4 3 3" xfId="20079" xr:uid="{00000000-0005-0000-0000-0000704E0000}"/>
    <cellStyle name="Normal 22 2 2 4 4" xfId="20080" xr:uid="{00000000-0005-0000-0000-0000714E0000}"/>
    <cellStyle name="Normal 22 2 2 4 4 2" xfId="20081" xr:uid="{00000000-0005-0000-0000-0000724E0000}"/>
    <cellStyle name="Normal 22 2 2 4 4 2 2" xfId="20082" xr:uid="{00000000-0005-0000-0000-0000734E0000}"/>
    <cellStyle name="Normal 22 2 2 4 4 3" xfId="20083" xr:uid="{00000000-0005-0000-0000-0000744E0000}"/>
    <cellStyle name="Normal 22 2 2 4 5" xfId="20084" xr:uid="{00000000-0005-0000-0000-0000754E0000}"/>
    <cellStyle name="Normal 22 2 2 4 5 2" xfId="20085" xr:uid="{00000000-0005-0000-0000-0000764E0000}"/>
    <cellStyle name="Normal 22 2 2 4 6" xfId="20086" xr:uid="{00000000-0005-0000-0000-0000774E0000}"/>
    <cellStyle name="Normal 22 2 2 4 6 2" xfId="20087" xr:uid="{00000000-0005-0000-0000-0000784E0000}"/>
    <cellStyle name="Normal 22 2 2 4 7" xfId="20088" xr:uid="{00000000-0005-0000-0000-0000794E0000}"/>
    <cellStyle name="Normal 22 2 2 5" xfId="20089" xr:uid="{00000000-0005-0000-0000-00007A4E0000}"/>
    <cellStyle name="Normal 22 2 2 5 2" xfId="20090" xr:uid="{00000000-0005-0000-0000-00007B4E0000}"/>
    <cellStyle name="Normal 22 2 2 5 2 2" xfId="20091" xr:uid="{00000000-0005-0000-0000-00007C4E0000}"/>
    <cellStyle name="Normal 22 2 2 5 2 2 2" xfId="20092" xr:uid="{00000000-0005-0000-0000-00007D4E0000}"/>
    <cellStyle name="Normal 22 2 2 5 2 3" xfId="20093" xr:uid="{00000000-0005-0000-0000-00007E4E0000}"/>
    <cellStyle name="Normal 22 2 2 5 3" xfId="20094" xr:uid="{00000000-0005-0000-0000-00007F4E0000}"/>
    <cellStyle name="Normal 22 2 2 5 3 2" xfId="20095" xr:uid="{00000000-0005-0000-0000-0000804E0000}"/>
    <cellStyle name="Normal 22 2 2 5 3 2 2" xfId="20096" xr:uid="{00000000-0005-0000-0000-0000814E0000}"/>
    <cellStyle name="Normal 22 2 2 5 3 3" xfId="20097" xr:uid="{00000000-0005-0000-0000-0000824E0000}"/>
    <cellStyle name="Normal 22 2 2 5 4" xfId="20098" xr:uid="{00000000-0005-0000-0000-0000834E0000}"/>
    <cellStyle name="Normal 22 2 2 5 4 2" xfId="20099" xr:uid="{00000000-0005-0000-0000-0000844E0000}"/>
    <cellStyle name="Normal 22 2 2 5 4 2 2" xfId="20100" xr:uid="{00000000-0005-0000-0000-0000854E0000}"/>
    <cellStyle name="Normal 22 2 2 5 4 3" xfId="20101" xr:uid="{00000000-0005-0000-0000-0000864E0000}"/>
    <cellStyle name="Normal 22 2 2 5 5" xfId="20102" xr:uid="{00000000-0005-0000-0000-0000874E0000}"/>
    <cellStyle name="Normal 22 2 2 5 5 2" xfId="20103" xr:uid="{00000000-0005-0000-0000-0000884E0000}"/>
    <cellStyle name="Normal 22 2 2 5 6" xfId="20104" xr:uid="{00000000-0005-0000-0000-0000894E0000}"/>
    <cellStyle name="Normal 22 2 2 5 6 2" xfId="20105" xr:uid="{00000000-0005-0000-0000-00008A4E0000}"/>
    <cellStyle name="Normal 22 2 2 5 7" xfId="20106" xr:uid="{00000000-0005-0000-0000-00008B4E0000}"/>
    <cellStyle name="Normal 22 2 2 6" xfId="20107" xr:uid="{00000000-0005-0000-0000-00008C4E0000}"/>
    <cellStyle name="Normal 22 2 2 6 2" xfId="20108" xr:uid="{00000000-0005-0000-0000-00008D4E0000}"/>
    <cellStyle name="Normal 22 2 2 6 2 2" xfId="20109" xr:uid="{00000000-0005-0000-0000-00008E4E0000}"/>
    <cellStyle name="Normal 22 2 2 6 3" xfId="20110" xr:uid="{00000000-0005-0000-0000-00008F4E0000}"/>
    <cellStyle name="Normal 22 2 2 7" xfId="20111" xr:uid="{00000000-0005-0000-0000-0000904E0000}"/>
    <cellStyle name="Normal 22 2 2 7 2" xfId="20112" xr:uid="{00000000-0005-0000-0000-0000914E0000}"/>
    <cellStyle name="Normal 22 2 2 7 2 2" xfId="20113" xr:uid="{00000000-0005-0000-0000-0000924E0000}"/>
    <cellStyle name="Normal 22 2 2 7 3" xfId="20114" xr:uid="{00000000-0005-0000-0000-0000934E0000}"/>
    <cellStyle name="Normal 22 2 2 8" xfId="20115" xr:uid="{00000000-0005-0000-0000-0000944E0000}"/>
    <cellStyle name="Normal 22 2 2 8 2" xfId="20116" xr:uid="{00000000-0005-0000-0000-0000954E0000}"/>
    <cellStyle name="Normal 22 2 2 8 2 2" xfId="20117" xr:uid="{00000000-0005-0000-0000-0000964E0000}"/>
    <cellStyle name="Normal 22 2 2 8 3" xfId="20118" xr:uid="{00000000-0005-0000-0000-0000974E0000}"/>
    <cellStyle name="Normal 22 2 2 9" xfId="20119" xr:uid="{00000000-0005-0000-0000-0000984E0000}"/>
    <cellStyle name="Normal 22 2 2 9 2" xfId="20120" xr:uid="{00000000-0005-0000-0000-0000994E0000}"/>
    <cellStyle name="Normal 22 2 3" xfId="20121" xr:uid="{00000000-0005-0000-0000-00009A4E0000}"/>
    <cellStyle name="Normal 22 2 3 10" xfId="20122" xr:uid="{00000000-0005-0000-0000-00009B4E0000}"/>
    <cellStyle name="Normal 22 2 3 10 2" xfId="20123" xr:uid="{00000000-0005-0000-0000-00009C4E0000}"/>
    <cellStyle name="Normal 22 2 3 11" xfId="20124" xr:uid="{00000000-0005-0000-0000-00009D4E0000}"/>
    <cellStyle name="Normal 22 2 3 2" xfId="20125" xr:uid="{00000000-0005-0000-0000-00009E4E0000}"/>
    <cellStyle name="Normal 22 2 3 2 2" xfId="20126" xr:uid="{00000000-0005-0000-0000-00009F4E0000}"/>
    <cellStyle name="Normal 22 2 3 2 2 2" xfId="20127" xr:uid="{00000000-0005-0000-0000-0000A04E0000}"/>
    <cellStyle name="Normal 22 2 3 2 2 2 2" xfId="20128" xr:uid="{00000000-0005-0000-0000-0000A14E0000}"/>
    <cellStyle name="Normal 22 2 3 2 2 2 2 2" xfId="20129" xr:uid="{00000000-0005-0000-0000-0000A24E0000}"/>
    <cellStyle name="Normal 22 2 3 2 2 2 3" xfId="20130" xr:uid="{00000000-0005-0000-0000-0000A34E0000}"/>
    <cellStyle name="Normal 22 2 3 2 2 3" xfId="20131" xr:uid="{00000000-0005-0000-0000-0000A44E0000}"/>
    <cellStyle name="Normal 22 2 3 2 2 3 2" xfId="20132" xr:uid="{00000000-0005-0000-0000-0000A54E0000}"/>
    <cellStyle name="Normal 22 2 3 2 2 3 2 2" xfId="20133" xr:uid="{00000000-0005-0000-0000-0000A64E0000}"/>
    <cellStyle name="Normal 22 2 3 2 2 3 3" xfId="20134" xr:uid="{00000000-0005-0000-0000-0000A74E0000}"/>
    <cellStyle name="Normal 22 2 3 2 2 4" xfId="20135" xr:uid="{00000000-0005-0000-0000-0000A84E0000}"/>
    <cellStyle name="Normal 22 2 3 2 2 4 2" xfId="20136" xr:uid="{00000000-0005-0000-0000-0000A94E0000}"/>
    <cellStyle name="Normal 22 2 3 2 2 4 2 2" xfId="20137" xr:uid="{00000000-0005-0000-0000-0000AA4E0000}"/>
    <cellStyle name="Normal 22 2 3 2 2 4 3" xfId="20138" xr:uid="{00000000-0005-0000-0000-0000AB4E0000}"/>
    <cellStyle name="Normal 22 2 3 2 2 5" xfId="20139" xr:uid="{00000000-0005-0000-0000-0000AC4E0000}"/>
    <cellStyle name="Normal 22 2 3 2 2 5 2" xfId="20140" xr:uid="{00000000-0005-0000-0000-0000AD4E0000}"/>
    <cellStyle name="Normal 22 2 3 2 2 6" xfId="20141" xr:uid="{00000000-0005-0000-0000-0000AE4E0000}"/>
    <cellStyle name="Normal 22 2 3 2 2 6 2" xfId="20142" xr:uid="{00000000-0005-0000-0000-0000AF4E0000}"/>
    <cellStyle name="Normal 22 2 3 2 2 7" xfId="20143" xr:uid="{00000000-0005-0000-0000-0000B04E0000}"/>
    <cellStyle name="Normal 22 2 3 2 3" xfId="20144" xr:uid="{00000000-0005-0000-0000-0000B14E0000}"/>
    <cellStyle name="Normal 22 2 3 2 3 2" xfId="20145" xr:uid="{00000000-0005-0000-0000-0000B24E0000}"/>
    <cellStyle name="Normal 22 2 3 2 3 2 2" xfId="20146" xr:uid="{00000000-0005-0000-0000-0000B34E0000}"/>
    <cellStyle name="Normal 22 2 3 2 3 2 2 2" xfId="20147" xr:uid="{00000000-0005-0000-0000-0000B44E0000}"/>
    <cellStyle name="Normal 22 2 3 2 3 2 3" xfId="20148" xr:uid="{00000000-0005-0000-0000-0000B54E0000}"/>
    <cellStyle name="Normal 22 2 3 2 3 3" xfId="20149" xr:uid="{00000000-0005-0000-0000-0000B64E0000}"/>
    <cellStyle name="Normal 22 2 3 2 3 3 2" xfId="20150" xr:uid="{00000000-0005-0000-0000-0000B74E0000}"/>
    <cellStyle name="Normal 22 2 3 2 3 3 2 2" xfId="20151" xr:uid="{00000000-0005-0000-0000-0000B84E0000}"/>
    <cellStyle name="Normal 22 2 3 2 3 3 3" xfId="20152" xr:uid="{00000000-0005-0000-0000-0000B94E0000}"/>
    <cellStyle name="Normal 22 2 3 2 3 4" xfId="20153" xr:uid="{00000000-0005-0000-0000-0000BA4E0000}"/>
    <cellStyle name="Normal 22 2 3 2 3 4 2" xfId="20154" xr:uid="{00000000-0005-0000-0000-0000BB4E0000}"/>
    <cellStyle name="Normal 22 2 3 2 3 4 2 2" xfId="20155" xr:uid="{00000000-0005-0000-0000-0000BC4E0000}"/>
    <cellStyle name="Normal 22 2 3 2 3 4 3" xfId="20156" xr:uid="{00000000-0005-0000-0000-0000BD4E0000}"/>
    <cellStyle name="Normal 22 2 3 2 3 5" xfId="20157" xr:uid="{00000000-0005-0000-0000-0000BE4E0000}"/>
    <cellStyle name="Normal 22 2 3 2 3 5 2" xfId="20158" xr:uid="{00000000-0005-0000-0000-0000BF4E0000}"/>
    <cellStyle name="Normal 22 2 3 2 3 6" xfId="20159" xr:uid="{00000000-0005-0000-0000-0000C04E0000}"/>
    <cellStyle name="Normal 22 2 3 2 3 6 2" xfId="20160" xr:uid="{00000000-0005-0000-0000-0000C14E0000}"/>
    <cellStyle name="Normal 22 2 3 2 3 7" xfId="20161" xr:uid="{00000000-0005-0000-0000-0000C24E0000}"/>
    <cellStyle name="Normal 22 2 3 2 4" xfId="20162" xr:uid="{00000000-0005-0000-0000-0000C34E0000}"/>
    <cellStyle name="Normal 22 2 3 2 4 2" xfId="20163" xr:uid="{00000000-0005-0000-0000-0000C44E0000}"/>
    <cellStyle name="Normal 22 2 3 2 4 2 2" xfId="20164" xr:uid="{00000000-0005-0000-0000-0000C54E0000}"/>
    <cellStyle name="Normal 22 2 3 2 4 3" xfId="20165" xr:uid="{00000000-0005-0000-0000-0000C64E0000}"/>
    <cellStyle name="Normal 22 2 3 2 5" xfId="20166" xr:uid="{00000000-0005-0000-0000-0000C74E0000}"/>
    <cellStyle name="Normal 22 2 3 2 5 2" xfId="20167" xr:uid="{00000000-0005-0000-0000-0000C84E0000}"/>
    <cellStyle name="Normal 22 2 3 2 5 2 2" xfId="20168" xr:uid="{00000000-0005-0000-0000-0000C94E0000}"/>
    <cellStyle name="Normal 22 2 3 2 5 3" xfId="20169" xr:uid="{00000000-0005-0000-0000-0000CA4E0000}"/>
    <cellStyle name="Normal 22 2 3 2 6" xfId="20170" xr:uid="{00000000-0005-0000-0000-0000CB4E0000}"/>
    <cellStyle name="Normal 22 2 3 2 6 2" xfId="20171" xr:uid="{00000000-0005-0000-0000-0000CC4E0000}"/>
    <cellStyle name="Normal 22 2 3 2 6 2 2" xfId="20172" xr:uid="{00000000-0005-0000-0000-0000CD4E0000}"/>
    <cellStyle name="Normal 22 2 3 2 6 3" xfId="20173" xr:uid="{00000000-0005-0000-0000-0000CE4E0000}"/>
    <cellStyle name="Normal 22 2 3 2 7" xfId="20174" xr:uid="{00000000-0005-0000-0000-0000CF4E0000}"/>
    <cellStyle name="Normal 22 2 3 2 7 2" xfId="20175" xr:uid="{00000000-0005-0000-0000-0000D04E0000}"/>
    <cellStyle name="Normal 22 2 3 2 8" xfId="20176" xr:uid="{00000000-0005-0000-0000-0000D14E0000}"/>
    <cellStyle name="Normal 22 2 3 2 8 2" xfId="20177" xr:uid="{00000000-0005-0000-0000-0000D24E0000}"/>
    <cellStyle name="Normal 22 2 3 2 9" xfId="20178" xr:uid="{00000000-0005-0000-0000-0000D34E0000}"/>
    <cellStyle name="Normal 22 2 3 3" xfId="20179" xr:uid="{00000000-0005-0000-0000-0000D44E0000}"/>
    <cellStyle name="Normal 22 2 3 3 2" xfId="20180" xr:uid="{00000000-0005-0000-0000-0000D54E0000}"/>
    <cellStyle name="Normal 22 2 3 3 2 2" xfId="20181" xr:uid="{00000000-0005-0000-0000-0000D64E0000}"/>
    <cellStyle name="Normal 22 2 3 3 2 2 2" xfId="20182" xr:uid="{00000000-0005-0000-0000-0000D74E0000}"/>
    <cellStyle name="Normal 22 2 3 3 2 2 2 2" xfId="20183" xr:uid="{00000000-0005-0000-0000-0000D84E0000}"/>
    <cellStyle name="Normal 22 2 3 3 2 2 3" xfId="20184" xr:uid="{00000000-0005-0000-0000-0000D94E0000}"/>
    <cellStyle name="Normal 22 2 3 3 2 3" xfId="20185" xr:uid="{00000000-0005-0000-0000-0000DA4E0000}"/>
    <cellStyle name="Normal 22 2 3 3 2 3 2" xfId="20186" xr:uid="{00000000-0005-0000-0000-0000DB4E0000}"/>
    <cellStyle name="Normal 22 2 3 3 2 3 2 2" xfId="20187" xr:uid="{00000000-0005-0000-0000-0000DC4E0000}"/>
    <cellStyle name="Normal 22 2 3 3 2 3 3" xfId="20188" xr:uid="{00000000-0005-0000-0000-0000DD4E0000}"/>
    <cellStyle name="Normal 22 2 3 3 2 4" xfId="20189" xr:uid="{00000000-0005-0000-0000-0000DE4E0000}"/>
    <cellStyle name="Normal 22 2 3 3 2 4 2" xfId="20190" xr:uid="{00000000-0005-0000-0000-0000DF4E0000}"/>
    <cellStyle name="Normal 22 2 3 3 2 4 2 2" xfId="20191" xr:uid="{00000000-0005-0000-0000-0000E04E0000}"/>
    <cellStyle name="Normal 22 2 3 3 2 4 3" xfId="20192" xr:uid="{00000000-0005-0000-0000-0000E14E0000}"/>
    <cellStyle name="Normal 22 2 3 3 2 5" xfId="20193" xr:uid="{00000000-0005-0000-0000-0000E24E0000}"/>
    <cellStyle name="Normal 22 2 3 3 2 5 2" xfId="20194" xr:uid="{00000000-0005-0000-0000-0000E34E0000}"/>
    <cellStyle name="Normal 22 2 3 3 2 6" xfId="20195" xr:uid="{00000000-0005-0000-0000-0000E44E0000}"/>
    <cellStyle name="Normal 22 2 3 3 2 6 2" xfId="20196" xr:uid="{00000000-0005-0000-0000-0000E54E0000}"/>
    <cellStyle name="Normal 22 2 3 3 2 7" xfId="20197" xr:uid="{00000000-0005-0000-0000-0000E64E0000}"/>
    <cellStyle name="Normal 22 2 3 3 3" xfId="20198" xr:uid="{00000000-0005-0000-0000-0000E74E0000}"/>
    <cellStyle name="Normal 22 2 3 3 3 2" xfId="20199" xr:uid="{00000000-0005-0000-0000-0000E84E0000}"/>
    <cellStyle name="Normal 22 2 3 3 3 2 2" xfId="20200" xr:uid="{00000000-0005-0000-0000-0000E94E0000}"/>
    <cellStyle name="Normal 22 2 3 3 3 3" xfId="20201" xr:uid="{00000000-0005-0000-0000-0000EA4E0000}"/>
    <cellStyle name="Normal 22 2 3 3 4" xfId="20202" xr:uid="{00000000-0005-0000-0000-0000EB4E0000}"/>
    <cellStyle name="Normal 22 2 3 3 4 2" xfId="20203" xr:uid="{00000000-0005-0000-0000-0000EC4E0000}"/>
    <cellStyle name="Normal 22 2 3 3 4 2 2" xfId="20204" xr:uid="{00000000-0005-0000-0000-0000ED4E0000}"/>
    <cellStyle name="Normal 22 2 3 3 4 3" xfId="20205" xr:uid="{00000000-0005-0000-0000-0000EE4E0000}"/>
    <cellStyle name="Normal 22 2 3 3 5" xfId="20206" xr:uid="{00000000-0005-0000-0000-0000EF4E0000}"/>
    <cellStyle name="Normal 22 2 3 3 5 2" xfId="20207" xr:uid="{00000000-0005-0000-0000-0000F04E0000}"/>
    <cellStyle name="Normal 22 2 3 3 5 2 2" xfId="20208" xr:uid="{00000000-0005-0000-0000-0000F14E0000}"/>
    <cellStyle name="Normal 22 2 3 3 5 3" xfId="20209" xr:uid="{00000000-0005-0000-0000-0000F24E0000}"/>
    <cellStyle name="Normal 22 2 3 3 6" xfId="20210" xr:uid="{00000000-0005-0000-0000-0000F34E0000}"/>
    <cellStyle name="Normal 22 2 3 3 6 2" xfId="20211" xr:uid="{00000000-0005-0000-0000-0000F44E0000}"/>
    <cellStyle name="Normal 22 2 3 3 7" xfId="20212" xr:uid="{00000000-0005-0000-0000-0000F54E0000}"/>
    <cellStyle name="Normal 22 2 3 3 7 2" xfId="20213" xr:uid="{00000000-0005-0000-0000-0000F64E0000}"/>
    <cellStyle name="Normal 22 2 3 3 8" xfId="20214" xr:uid="{00000000-0005-0000-0000-0000F74E0000}"/>
    <cellStyle name="Normal 22 2 3 4" xfId="20215" xr:uid="{00000000-0005-0000-0000-0000F84E0000}"/>
    <cellStyle name="Normal 22 2 3 4 2" xfId="20216" xr:uid="{00000000-0005-0000-0000-0000F94E0000}"/>
    <cellStyle name="Normal 22 2 3 4 2 2" xfId="20217" xr:uid="{00000000-0005-0000-0000-0000FA4E0000}"/>
    <cellStyle name="Normal 22 2 3 4 2 2 2" xfId="20218" xr:uid="{00000000-0005-0000-0000-0000FB4E0000}"/>
    <cellStyle name="Normal 22 2 3 4 2 3" xfId="20219" xr:uid="{00000000-0005-0000-0000-0000FC4E0000}"/>
    <cellStyle name="Normal 22 2 3 4 3" xfId="20220" xr:uid="{00000000-0005-0000-0000-0000FD4E0000}"/>
    <cellStyle name="Normal 22 2 3 4 3 2" xfId="20221" xr:uid="{00000000-0005-0000-0000-0000FE4E0000}"/>
    <cellStyle name="Normal 22 2 3 4 3 2 2" xfId="20222" xr:uid="{00000000-0005-0000-0000-0000FF4E0000}"/>
    <cellStyle name="Normal 22 2 3 4 3 3" xfId="20223" xr:uid="{00000000-0005-0000-0000-0000004F0000}"/>
    <cellStyle name="Normal 22 2 3 4 4" xfId="20224" xr:uid="{00000000-0005-0000-0000-0000014F0000}"/>
    <cellStyle name="Normal 22 2 3 4 4 2" xfId="20225" xr:uid="{00000000-0005-0000-0000-0000024F0000}"/>
    <cellStyle name="Normal 22 2 3 4 4 2 2" xfId="20226" xr:uid="{00000000-0005-0000-0000-0000034F0000}"/>
    <cellStyle name="Normal 22 2 3 4 4 3" xfId="20227" xr:uid="{00000000-0005-0000-0000-0000044F0000}"/>
    <cellStyle name="Normal 22 2 3 4 5" xfId="20228" xr:uid="{00000000-0005-0000-0000-0000054F0000}"/>
    <cellStyle name="Normal 22 2 3 4 5 2" xfId="20229" xr:uid="{00000000-0005-0000-0000-0000064F0000}"/>
    <cellStyle name="Normal 22 2 3 4 6" xfId="20230" xr:uid="{00000000-0005-0000-0000-0000074F0000}"/>
    <cellStyle name="Normal 22 2 3 4 6 2" xfId="20231" xr:uid="{00000000-0005-0000-0000-0000084F0000}"/>
    <cellStyle name="Normal 22 2 3 4 7" xfId="20232" xr:uid="{00000000-0005-0000-0000-0000094F0000}"/>
    <cellStyle name="Normal 22 2 3 5" xfId="20233" xr:uid="{00000000-0005-0000-0000-00000A4F0000}"/>
    <cellStyle name="Normal 22 2 3 5 2" xfId="20234" xr:uid="{00000000-0005-0000-0000-00000B4F0000}"/>
    <cellStyle name="Normal 22 2 3 5 2 2" xfId="20235" xr:uid="{00000000-0005-0000-0000-00000C4F0000}"/>
    <cellStyle name="Normal 22 2 3 5 2 2 2" xfId="20236" xr:uid="{00000000-0005-0000-0000-00000D4F0000}"/>
    <cellStyle name="Normal 22 2 3 5 2 3" xfId="20237" xr:uid="{00000000-0005-0000-0000-00000E4F0000}"/>
    <cellStyle name="Normal 22 2 3 5 3" xfId="20238" xr:uid="{00000000-0005-0000-0000-00000F4F0000}"/>
    <cellStyle name="Normal 22 2 3 5 3 2" xfId="20239" xr:uid="{00000000-0005-0000-0000-0000104F0000}"/>
    <cellStyle name="Normal 22 2 3 5 3 2 2" xfId="20240" xr:uid="{00000000-0005-0000-0000-0000114F0000}"/>
    <cellStyle name="Normal 22 2 3 5 3 3" xfId="20241" xr:uid="{00000000-0005-0000-0000-0000124F0000}"/>
    <cellStyle name="Normal 22 2 3 5 4" xfId="20242" xr:uid="{00000000-0005-0000-0000-0000134F0000}"/>
    <cellStyle name="Normal 22 2 3 5 4 2" xfId="20243" xr:uid="{00000000-0005-0000-0000-0000144F0000}"/>
    <cellStyle name="Normal 22 2 3 5 4 2 2" xfId="20244" xr:uid="{00000000-0005-0000-0000-0000154F0000}"/>
    <cellStyle name="Normal 22 2 3 5 4 3" xfId="20245" xr:uid="{00000000-0005-0000-0000-0000164F0000}"/>
    <cellStyle name="Normal 22 2 3 5 5" xfId="20246" xr:uid="{00000000-0005-0000-0000-0000174F0000}"/>
    <cellStyle name="Normal 22 2 3 5 5 2" xfId="20247" xr:uid="{00000000-0005-0000-0000-0000184F0000}"/>
    <cellStyle name="Normal 22 2 3 5 6" xfId="20248" xr:uid="{00000000-0005-0000-0000-0000194F0000}"/>
    <cellStyle name="Normal 22 2 3 5 6 2" xfId="20249" xr:uid="{00000000-0005-0000-0000-00001A4F0000}"/>
    <cellStyle name="Normal 22 2 3 5 7" xfId="20250" xr:uid="{00000000-0005-0000-0000-00001B4F0000}"/>
    <cellStyle name="Normal 22 2 3 6" xfId="20251" xr:uid="{00000000-0005-0000-0000-00001C4F0000}"/>
    <cellStyle name="Normal 22 2 3 6 2" xfId="20252" xr:uid="{00000000-0005-0000-0000-00001D4F0000}"/>
    <cellStyle name="Normal 22 2 3 6 2 2" xfId="20253" xr:uid="{00000000-0005-0000-0000-00001E4F0000}"/>
    <cellStyle name="Normal 22 2 3 6 3" xfId="20254" xr:uid="{00000000-0005-0000-0000-00001F4F0000}"/>
    <cellStyle name="Normal 22 2 3 7" xfId="20255" xr:uid="{00000000-0005-0000-0000-0000204F0000}"/>
    <cellStyle name="Normal 22 2 3 7 2" xfId="20256" xr:uid="{00000000-0005-0000-0000-0000214F0000}"/>
    <cellStyle name="Normal 22 2 3 7 2 2" xfId="20257" xr:uid="{00000000-0005-0000-0000-0000224F0000}"/>
    <cellStyle name="Normal 22 2 3 7 3" xfId="20258" xr:uid="{00000000-0005-0000-0000-0000234F0000}"/>
    <cellStyle name="Normal 22 2 3 8" xfId="20259" xr:uid="{00000000-0005-0000-0000-0000244F0000}"/>
    <cellStyle name="Normal 22 2 3 8 2" xfId="20260" xr:uid="{00000000-0005-0000-0000-0000254F0000}"/>
    <cellStyle name="Normal 22 2 3 8 2 2" xfId="20261" xr:uid="{00000000-0005-0000-0000-0000264F0000}"/>
    <cellStyle name="Normal 22 2 3 8 3" xfId="20262" xr:uid="{00000000-0005-0000-0000-0000274F0000}"/>
    <cellStyle name="Normal 22 2 3 9" xfId="20263" xr:uid="{00000000-0005-0000-0000-0000284F0000}"/>
    <cellStyle name="Normal 22 2 3 9 2" xfId="20264" xr:uid="{00000000-0005-0000-0000-0000294F0000}"/>
    <cellStyle name="Normal 22 2 4" xfId="20265" xr:uid="{00000000-0005-0000-0000-00002A4F0000}"/>
    <cellStyle name="Normal 22 2 4 2" xfId="20266" xr:uid="{00000000-0005-0000-0000-00002B4F0000}"/>
    <cellStyle name="Normal 22 2 4 2 2" xfId="20267" xr:uid="{00000000-0005-0000-0000-00002C4F0000}"/>
    <cellStyle name="Normal 22 2 4 2 2 2" xfId="20268" xr:uid="{00000000-0005-0000-0000-00002D4F0000}"/>
    <cellStyle name="Normal 22 2 4 2 2 2 2" xfId="20269" xr:uid="{00000000-0005-0000-0000-00002E4F0000}"/>
    <cellStyle name="Normal 22 2 4 2 2 3" xfId="20270" xr:uid="{00000000-0005-0000-0000-00002F4F0000}"/>
    <cellStyle name="Normal 22 2 4 2 3" xfId="20271" xr:uid="{00000000-0005-0000-0000-0000304F0000}"/>
    <cellStyle name="Normal 22 2 4 2 3 2" xfId="20272" xr:uid="{00000000-0005-0000-0000-0000314F0000}"/>
    <cellStyle name="Normal 22 2 4 2 3 2 2" xfId="20273" xr:uid="{00000000-0005-0000-0000-0000324F0000}"/>
    <cellStyle name="Normal 22 2 4 2 3 3" xfId="20274" xr:uid="{00000000-0005-0000-0000-0000334F0000}"/>
    <cellStyle name="Normal 22 2 4 2 4" xfId="20275" xr:uid="{00000000-0005-0000-0000-0000344F0000}"/>
    <cellStyle name="Normal 22 2 4 2 4 2" xfId="20276" xr:uid="{00000000-0005-0000-0000-0000354F0000}"/>
    <cellStyle name="Normal 22 2 4 2 4 2 2" xfId="20277" xr:uid="{00000000-0005-0000-0000-0000364F0000}"/>
    <cellStyle name="Normal 22 2 4 2 4 3" xfId="20278" xr:uid="{00000000-0005-0000-0000-0000374F0000}"/>
    <cellStyle name="Normal 22 2 4 2 5" xfId="20279" xr:uid="{00000000-0005-0000-0000-0000384F0000}"/>
    <cellStyle name="Normal 22 2 4 2 5 2" xfId="20280" xr:uid="{00000000-0005-0000-0000-0000394F0000}"/>
    <cellStyle name="Normal 22 2 4 2 6" xfId="20281" xr:uid="{00000000-0005-0000-0000-00003A4F0000}"/>
    <cellStyle name="Normal 22 2 4 2 6 2" xfId="20282" xr:uid="{00000000-0005-0000-0000-00003B4F0000}"/>
    <cellStyle name="Normal 22 2 4 2 7" xfId="20283" xr:uid="{00000000-0005-0000-0000-00003C4F0000}"/>
    <cellStyle name="Normal 22 2 4 3" xfId="20284" xr:uid="{00000000-0005-0000-0000-00003D4F0000}"/>
    <cellStyle name="Normal 22 2 4 3 2" xfId="20285" xr:uid="{00000000-0005-0000-0000-00003E4F0000}"/>
    <cellStyle name="Normal 22 2 4 3 2 2" xfId="20286" xr:uid="{00000000-0005-0000-0000-00003F4F0000}"/>
    <cellStyle name="Normal 22 2 4 3 2 2 2" xfId="20287" xr:uid="{00000000-0005-0000-0000-0000404F0000}"/>
    <cellStyle name="Normal 22 2 4 3 2 3" xfId="20288" xr:uid="{00000000-0005-0000-0000-0000414F0000}"/>
    <cellStyle name="Normal 22 2 4 3 3" xfId="20289" xr:uid="{00000000-0005-0000-0000-0000424F0000}"/>
    <cellStyle name="Normal 22 2 4 3 3 2" xfId="20290" xr:uid="{00000000-0005-0000-0000-0000434F0000}"/>
    <cellStyle name="Normal 22 2 4 3 3 2 2" xfId="20291" xr:uid="{00000000-0005-0000-0000-0000444F0000}"/>
    <cellStyle name="Normal 22 2 4 3 3 3" xfId="20292" xr:uid="{00000000-0005-0000-0000-0000454F0000}"/>
    <cellStyle name="Normal 22 2 4 3 4" xfId="20293" xr:uid="{00000000-0005-0000-0000-0000464F0000}"/>
    <cellStyle name="Normal 22 2 4 3 4 2" xfId="20294" xr:uid="{00000000-0005-0000-0000-0000474F0000}"/>
    <cellStyle name="Normal 22 2 4 3 4 2 2" xfId="20295" xr:uid="{00000000-0005-0000-0000-0000484F0000}"/>
    <cellStyle name="Normal 22 2 4 3 4 3" xfId="20296" xr:uid="{00000000-0005-0000-0000-0000494F0000}"/>
    <cellStyle name="Normal 22 2 4 3 5" xfId="20297" xr:uid="{00000000-0005-0000-0000-00004A4F0000}"/>
    <cellStyle name="Normal 22 2 4 3 5 2" xfId="20298" xr:uid="{00000000-0005-0000-0000-00004B4F0000}"/>
    <cellStyle name="Normal 22 2 4 3 6" xfId="20299" xr:uid="{00000000-0005-0000-0000-00004C4F0000}"/>
    <cellStyle name="Normal 22 2 4 3 6 2" xfId="20300" xr:uid="{00000000-0005-0000-0000-00004D4F0000}"/>
    <cellStyle name="Normal 22 2 4 3 7" xfId="20301" xr:uid="{00000000-0005-0000-0000-00004E4F0000}"/>
    <cellStyle name="Normal 22 2 4 4" xfId="20302" xr:uid="{00000000-0005-0000-0000-00004F4F0000}"/>
    <cellStyle name="Normal 22 2 4 4 2" xfId="20303" xr:uid="{00000000-0005-0000-0000-0000504F0000}"/>
    <cellStyle name="Normal 22 2 4 4 2 2" xfId="20304" xr:uid="{00000000-0005-0000-0000-0000514F0000}"/>
    <cellStyle name="Normal 22 2 4 4 3" xfId="20305" xr:uid="{00000000-0005-0000-0000-0000524F0000}"/>
    <cellStyle name="Normal 22 2 4 5" xfId="20306" xr:uid="{00000000-0005-0000-0000-0000534F0000}"/>
    <cellStyle name="Normal 22 2 4 5 2" xfId="20307" xr:uid="{00000000-0005-0000-0000-0000544F0000}"/>
    <cellStyle name="Normal 22 2 4 5 2 2" xfId="20308" xr:uid="{00000000-0005-0000-0000-0000554F0000}"/>
    <cellStyle name="Normal 22 2 4 5 3" xfId="20309" xr:uid="{00000000-0005-0000-0000-0000564F0000}"/>
    <cellStyle name="Normal 22 2 4 6" xfId="20310" xr:uid="{00000000-0005-0000-0000-0000574F0000}"/>
    <cellStyle name="Normal 22 2 4 6 2" xfId="20311" xr:uid="{00000000-0005-0000-0000-0000584F0000}"/>
    <cellStyle name="Normal 22 2 4 6 2 2" xfId="20312" xr:uid="{00000000-0005-0000-0000-0000594F0000}"/>
    <cellStyle name="Normal 22 2 4 6 3" xfId="20313" xr:uid="{00000000-0005-0000-0000-00005A4F0000}"/>
    <cellStyle name="Normal 22 2 4 7" xfId="20314" xr:uid="{00000000-0005-0000-0000-00005B4F0000}"/>
    <cellStyle name="Normal 22 2 4 7 2" xfId="20315" xr:uid="{00000000-0005-0000-0000-00005C4F0000}"/>
    <cellStyle name="Normal 22 2 4 8" xfId="20316" xr:uid="{00000000-0005-0000-0000-00005D4F0000}"/>
    <cellStyle name="Normal 22 2 4 8 2" xfId="20317" xr:uid="{00000000-0005-0000-0000-00005E4F0000}"/>
    <cellStyle name="Normal 22 2 4 9" xfId="20318" xr:uid="{00000000-0005-0000-0000-00005F4F0000}"/>
    <cellStyle name="Normal 22 2 5" xfId="20319" xr:uid="{00000000-0005-0000-0000-0000604F0000}"/>
    <cellStyle name="Normal 22 2 5 2" xfId="20320" xr:uid="{00000000-0005-0000-0000-0000614F0000}"/>
    <cellStyle name="Normal 22 2 5 2 2" xfId="20321" xr:uid="{00000000-0005-0000-0000-0000624F0000}"/>
    <cellStyle name="Normal 22 2 5 2 2 2" xfId="20322" xr:uid="{00000000-0005-0000-0000-0000634F0000}"/>
    <cellStyle name="Normal 22 2 5 2 2 2 2" xfId="20323" xr:uid="{00000000-0005-0000-0000-0000644F0000}"/>
    <cellStyle name="Normal 22 2 5 2 2 3" xfId="20324" xr:uid="{00000000-0005-0000-0000-0000654F0000}"/>
    <cellStyle name="Normal 22 2 5 2 3" xfId="20325" xr:uid="{00000000-0005-0000-0000-0000664F0000}"/>
    <cellStyle name="Normal 22 2 5 2 3 2" xfId="20326" xr:uid="{00000000-0005-0000-0000-0000674F0000}"/>
    <cellStyle name="Normal 22 2 5 2 3 2 2" xfId="20327" xr:uid="{00000000-0005-0000-0000-0000684F0000}"/>
    <cellStyle name="Normal 22 2 5 2 3 3" xfId="20328" xr:uid="{00000000-0005-0000-0000-0000694F0000}"/>
    <cellStyle name="Normal 22 2 5 2 4" xfId="20329" xr:uid="{00000000-0005-0000-0000-00006A4F0000}"/>
    <cellStyle name="Normal 22 2 5 2 4 2" xfId="20330" xr:uid="{00000000-0005-0000-0000-00006B4F0000}"/>
    <cellStyle name="Normal 22 2 5 2 4 2 2" xfId="20331" xr:uid="{00000000-0005-0000-0000-00006C4F0000}"/>
    <cellStyle name="Normal 22 2 5 2 4 3" xfId="20332" xr:uid="{00000000-0005-0000-0000-00006D4F0000}"/>
    <cellStyle name="Normal 22 2 5 2 5" xfId="20333" xr:uid="{00000000-0005-0000-0000-00006E4F0000}"/>
    <cellStyle name="Normal 22 2 5 2 5 2" xfId="20334" xr:uid="{00000000-0005-0000-0000-00006F4F0000}"/>
    <cellStyle name="Normal 22 2 5 2 6" xfId="20335" xr:uid="{00000000-0005-0000-0000-0000704F0000}"/>
    <cellStyle name="Normal 22 2 5 2 6 2" xfId="20336" xr:uid="{00000000-0005-0000-0000-0000714F0000}"/>
    <cellStyle name="Normal 22 2 5 2 7" xfId="20337" xr:uid="{00000000-0005-0000-0000-0000724F0000}"/>
    <cellStyle name="Normal 22 2 5 3" xfId="20338" xr:uid="{00000000-0005-0000-0000-0000734F0000}"/>
    <cellStyle name="Normal 22 2 5 3 2" xfId="20339" xr:uid="{00000000-0005-0000-0000-0000744F0000}"/>
    <cellStyle name="Normal 22 2 5 3 2 2" xfId="20340" xr:uid="{00000000-0005-0000-0000-0000754F0000}"/>
    <cellStyle name="Normal 22 2 5 3 3" xfId="20341" xr:uid="{00000000-0005-0000-0000-0000764F0000}"/>
    <cellStyle name="Normal 22 2 5 4" xfId="20342" xr:uid="{00000000-0005-0000-0000-0000774F0000}"/>
    <cellStyle name="Normal 22 2 5 4 2" xfId="20343" xr:uid="{00000000-0005-0000-0000-0000784F0000}"/>
    <cellStyle name="Normal 22 2 5 4 2 2" xfId="20344" xr:uid="{00000000-0005-0000-0000-0000794F0000}"/>
    <cellStyle name="Normal 22 2 5 4 3" xfId="20345" xr:uid="{00000000-0005-0000-0000-00007A4F0000}"/>
    <cellStyle name="Normal 22 2 5 5" xfId="20346" xr:uid="{00000000-0005-0000-0000-00007B4F0000}"/>
    <cellStyle name="Normal 22 2 5 5 2" xfId="20347" xr:uid="{00000000-0005-0000-0000-00007C4F0000}"/>
    <cellStyle name="Normal 22 2 5 5 2 2" xfId="20348" xr:uid="{00000000-0005-0000-0000-00007D4F0000}"/>
    <cellStyle name="Normal 22 2 5 5 3" xfId="20349" xr:uid="{00000000-0005-0000-0000-00007E4F0000}"/>
    <cellStyle name="Normal 22 2 5 6" xfId="20350" xr:uid="{00000000-0005-0000-0000-00007F4F0000}"/>
    <cellStyle name="Normal 22 2 5 6 2" xfId="20351" xr:uid="{00000000-0005-0000-0000-0000804F0000}"/>
    <cellStyle name="Normal 22 2 5 7" xfId="20352" xr:uid="{00000000-0005-0000-0000-0000814F0000}"/>
    <cellStyle name="Normal 22 2 5 7 2" xfId="20353" xr:uid="{00000000-0005-0000-0000-0000824F0000}"/>
    <cellStyle name="Normal 22 2 5 8" xfId="20354" xr:uid="{00000000-0005-0000-0000-0000834F0000}"/>
    <cellStyle name="Normal 22 2 6" xfId="20355" xr:uid="{00000000-0005-0000-0000-0000844F0000}"/>
    <cellStyle name="Normal 22 2 6 2" xfId="20356" xr:uid="{00000000-0005-0000-0000-0000854F0000}"/>
    <cellStyle name="Normal 22 2 6 2 2" xfId="20357" xr:uid="{00000000-0005-0000-0000-0000864F0000}"/>
    <cellStyle name="Normal 22 2 6 2 2 2" xfId="20358" xr:uid="{00000000-0005-0000-0000-0000874F0000}"/>
    <cellStyle name="Normal 22 2 6 2 3" xfId="20359" xr:uid="{00000000-0005-0000-0000-0000884F0000}"/>
    <cellStyle name="Normal 22 2 6 3" xfId="20360" xr:uid="{00000000-0005-0000-0000-0000894F0000}"/>
    <cellStyle name="Normal 22 2 6 3 2" xfId="20361" xr:uid="{00000000-0005-0000-0000-00008A4F0000}"/>
    <cellStyle name="Normal 22 2 6 3 2 2" xfId="20362" xr:uid="{00000000-0005-0000-0000-00008B4F0000}"/>
    <cellStyle name="Normal 22 2 6 3 3" xfId="20363" xr:uid="{00000000-0005-0000-0000-00008C4F0000}"/>
    <cellStyle name="Normal 22 2 6 4" xfId="20364" xr:uid="{00000000-0005-0000-0000-00008D4F0000}"/>
    <cellStyle name="Normal 22 2 6 4 2" xfId="20365" xr:uid="{00000000-0005-0000-0000-00008E4F0000}"/>
    <cellStyle name="Normal 22 2 6 4 2 2" xfId="20366" xr:uid="{00000000-0005-0000-0000-00008F4F0000}"/>
    <cellStyle name="Normal 22 2 6 4 3" xfId="20367" xr:uid="{00000000-0005-0000-0000-0000904F0000}"/>
    <cellStyle name="Normal 22 2 6 5" xfId="20368" xr:uid="{00000000-0005-0000-0000-0000914F0000}"/>
    <cellStyle name="Normal 22 2 6 5 2" xfId="20369" xr:uid="{00000000-0005-0000-0000-0000924F0000}"/>
    <cellStyle name="Normal 22 2 6 6" xfId="20370" xr:uid="{00000000-0005-0000-0000-0000934F0000}"/>
    <cellStyle name="Normal 22 2 6 6 2" xfId="20371" xr:uid="{00000000-0005-0000-0000-0000944F0000}"/>
    <cellStyle name="Normal 22 2 6 7" xfId="20372" xr:uid="{00000000-0005-0000-0000-0000954F0000}"/>
    <cellStyle name="Normal 22 2 7" xfId="20373" xr:uid="{00000000-0005-0000-0000-0000964F0000}"/>
    <cellStyle name="Normal 22 2 7 2" xfId="20374" xr:uid="{00000000-0005-0000-0000-0000974F0000}"/>
    <cellStyle name="Normal 22 2 7 2 2" xfId="20375" xr:uid="{00000000-0005-0000-0000-0000984F0000}"/>
    <cellStyle name="Normal 22 2 7 2 2 2" xfId="20376" xr:uid="{00000000-0005-0000-0000-0000994F0000}"/>
    <cellStyle name="Normal 22 2 7 2 3" xfId="20377" xr:uid="{00000000-0005-0000-0000-00009A4F0000}"/>
    <cellStyle name="Normal 22 2 7 3" xfId="20378" xr:uid="{00000000-0005-0000-0000-00009B4F0000}"/>
    <cellStyle name="Normal 22 2 7 3 2" xfId="20379" xr:uid="{00000000-0005-0000-0000-00009C4F0000}"/>
    <cellStyle name="Normal 22 2 7 3 2 2" xfId="20380" xr:uid="{00000000-0005-0000-0000-00009D4F0000}"/>
    <cellStyle name="Normal 22 2 7 3 3" xfId="20381" xr:uid="{00000000-0005-0000-0000-00009E4F0000}"/>
    <cellStyle name="Normal 22 2 7 4" xfId="20382" xr:uid="{00000000-0005-0000-0000-00009F4F0000}"/>
    <cellStyle name="Normal 22 2 7 4 2" xfId="20383" xr:uid="{00000000-0005-0000-0000-0000A04F0000}"/>
    <cellStyle name="Normal 22 2 7 4 2 2" xfId="20384" xr:uid="{00000000-0005-0000-0000-0000A14F0000}"/>
    <cellStyle name="Normal 22 2 7 4 3" xfId="20385" xr:uid="{00000000-0005-0000-0000-0000A24F0000}"/>
    <cellStyle name="Normal 22 2 7 5" xfId="20386" xr:uid="{00000000-0005-0000-0000-0000A34F0000}"/>
    <cellStyle name="Normal 22 2 7 5 2" xfId="20387" xr:uid="{00000000-0005-0000-0000-0000A44F0000}"/>
    <cellStyle name="Normal 22 2 7 6" xfId="20388" xr:uid="{00000000-0005-0000-0000-0000A54F0000}"/>
    <cellStyle name="Normal 22 2 7 6 2" xfId="20389" xr:uid="{00000000-0005-0000-0000-0000A64F0000}"/>
    <cellStyle name="Normal 22 2 7 7" xfId="20390" xr:uid="{00000000-0005-0000-0000-0000A74F0000}"/>
    <cellStyle name="Normal 22 2 8" xfId="20391" xr:uid="{00000000-0005-0000-0000-0000A84F0000}"/>
    <cellStyle name="Normal 22 2 8 2" xfId="20392" xr:uid="{00000000-0005-0000-0000-0000A94F0000}"/>
    <cellStyle name="Normal 22 2 8 2 2" xfId="20393" xr:uid="{00000000-0005-0000-0000-0000AA4F0000}"/>
    <cellStyle name="Normal 22 2 8 3" xfId="20394" xr:uid="{00000000-0005-0000-0000-0000AB4F0000}"/>
    <cellStyle name="Normal 22 2 9" xfId="20395" xr:uid="{00000000-0005-0000-0000-0000AC4F0000}"/>
    <cellStyle name="Normal 22 2 9 2" xfId="20396" xr:uid="{00000000-0005-0000-0000-0000AD4F0000}"/>
    <cellStyle name="Normal 22 2 9 2 2" xfId="20397" xr:uid="{00000000-0005-0000-0000-0000AE4F0000}"/>
    <cellStyle name="Normal 22 2 9 3" xfId="20398" xr:uid="{00000000-0005-0000-0000-0000AF4F0000}"/>
    <cellStyle name="Normal 22 2_Confidential Information" xfId="20399" xr:uid="{00000000-0005-0000-0000-0000B04F0000}"/>
    <cellStyle name="Normal 22 3" xfId="20400" xr:uid="{00000000-0005-0000-0000-0000B14F0000}"/>
    <cellStyle name="Normal 22 3 10" xfId="20401" xr:uid="{00000000-0005-0000-0000-0000B24F0000}"/>
    <cellStyle name="Normal 22 3 10 2" xfId="20402" xr:uid="{00000000-0005-0000-0000-0000B34F0000}"/>
    <cellStyle name="Normal 22 3 11" xfId="20403" xr:uid="{00000000-0005-0000-0000-0000B44F0000}"/>
    <cellStyle name="Normal 22 3 2" xfId="20404" xr:uid="{00000000-0005-0000-0000-0000B54F0000}"/>
    <cellStyle name="Normal 22 3 2 2" xfId="20405" xr:uid="{00000000-0005-0000-0000-0000B64F0000}"/>
    <cellStyle name="Normal 22 3 2 2 2" xfId="20406" xr:uid="{00000000-0005-0000-0000-0000B74F0000}"/>
    <cellStyle name="Normal 22 3 2 2 2 2" xfId="20407" xr:uid="{00000000-0005-0000-0000-0000B84F0000}"/>
    <cellStyle name="Normal 22 3 2 2 2 2 2" xfId="20408" xr:uid="{00000000-0005-0000-0000-0000B94F0000}"/>
    <cellStyle name="Normal 22 3 2 2 2 3" xfId="20409" xr:uid="{00000000-0005-0000-0000-0000BA4F0000}"/>
    <cellStyle name="Normal 22 3 2 2 3" xfId="20410" xr:uid="{00000000-0005-0000-0000-0000BB4F0000}"/>
    <cellStyle name="Normal 22 3 2 2 3 2" xfId="20411" xr:uid="{00000000-0005-0000-0000-0000BC4F0000}"/>
    <cellStyle name="Normal 22 3 2 2 3 2 2" xfId="20412" xr:uid="{00000000-0005-0000-0000-0000BD4F0000}"/>
    <cellStyle name="Normal 22 3 2 2 3 3" xfId="20413" xr:uid="{00000000-0005-0000-0000-0000BE4F0000}"/>
    <cellStyle name="Normal 22 3 2 2 4" xfId="20414" xr:uid="{00000000-0005-0000-0000-0000BF4F0000}"/>
    <cellStyle name="Normal 22 3 2 2 4 2" xfId="20415" xr:uid="{00000000-0005-0000-0000-0000C04F0000}"/>
    <cellStyle name="Normal 22 3 2 2 4 2 2" xfId="20416" xr:uid="{00000000-0005-0000-0000-0000C14F0000}"/>
    <cellStyle name="Normal 22 3 2 2 4 3" xfId="20417" xr:uid="{00000000-0005-0000-0000-0000C24F0000}"/>
    <cellStyle name="Normal 22 3 2 2 5" xfId="20418" xr:uid="{00000000-0005-0000-0000-0000C34F0000}"/>
    <cellStyle name="Normal 22 3 2 2 5 2" xfId="20419" xr:uid="{00000000-0005-0000-0000-0000C44F0000}"/>
    <cellStyle name="Normal 22 3 2 2 6" xfId="20420" xr:uid="{00000000-0005-0000-0000-0000C54F0000}"/>
    <cellStyle name="Normal 22 3 2 2 6 2" xfId="20421" xr:uid="{00000000-0005-0000-0000-0000C64F0000}"/>
    <cellStyle name="Normal 22 3 2 2 7" xfId="20422" xr:uid="{00000000-0005-0000-0000-0000C74F0000}"/>
    <cellStyle name="Normal 22 3 2 3" xfId="20423" xr:uid="{00000000-0005-0000-0000-0000C84F0000}"/>
    <cellStyle name="Normal 22 3 2 3 2" xfId="20424" xr:uid="{00000000-0005-0000-0000-0000C94F0000}"/>
    <cellStyle name="Normal 22 3 2 3 2 2" xfId="20425" xr:uid="{00000000-0005-0000-0000-0000CA4F0000}"/>
    <cellStyle name="Normal 22 3 2 3 2 2 2" xfId="20426" xr:uid="{00000000-0005-0000-0000-0000CB4F0000}"/>
    <cellStyle name="Normal 22 3 2 3 2 3" xfId="20427" xr:uid="{00000000-0005-0000-0000-0000CC4F0000}"/>
    <cellStyle name="Normal 22 3 2 3 3" xfId="20428" xr:uid="{00000000-0005-0000-0000-0000CD4F0000}"/>
    <cellStyle name="Normal 22 3 2 3 3 2" xfId="20429" xr:uid="{00000000-0005-0000-0000-0000CE4F0000}"/>
    <cellStyle name="Normal 22 3 2 3 3 2 2" xfId="20430" xr:uid="{00000000-0005-0000-0000-0000CF4F0000}"/>
    <cellStyle name="Normal 22 3 2 3 3 3" xfId="20431" xr:uid="{00000000-0005-0000-0000-0000D04F0000}"/>
    <cellStyle name="Normal 22 3 2 3 4" xfId="20432" xr:uid="{00000000-0005-0000-0000-0000D14F0000}"/>
    <cellStyle name="Normal 22 3 2 3 4 2" xfId="20433" xr:uid="{00000000-0005-0000-0000-0000D24F0000}"/>
    <cellStyle name="Normal 22 3 2 3 4 2 2" xfId="20434" xr:uid="{00000000-0005-0000-0000-0000D34F0000}"/>
    <cellStyle name="Normal 22 3 2 3 4 3" xfId="20435" xr:uid="{00000000-0005-0000-0000-0000D44F0000}"/>
    <cellStyle name="Normal 22 3 2 3 5" xfId="20436" xr:uid="{00000000-0005-0000-0000-0000D54F0000}"/>
    <cellStyle name="Normal 22 3 2 3 5 2" xfId="20437" xr:uid="{00000000-0005-0000-0000-0000D64F0000}"/>
    <cellStyle name="Normal 22 3 2 3 6" xfId="20438" xr:uid="{00000000-0005-0000-0000-0000D74F0000}"/>
    <cellStyle name="Normal 22 3 2 3 6 2" xfId="20439" xr:uid="{00000000-0005-0000-0000-0000D84F0000}"/>
    <cellStyle name="Normal 22 3 2 3 7" xfId="20440" xr:uid="{00000000-0005-0000-0000-0000D94F0000}"/>
    <cellStyle name="Normal 22 3 2 4" xfId="20441" xr:uid="{00000000-0005-0000-0000-0000DA4F0000}"/>
    <cellStyle name="Normal 22 3 2 4 2" xfId="20442" xr:uid="{00000000-0005-0000-0000-0000DB4F0000}"/>
    <cellStyle name="Normal 22 3 2 4 2 2" xfId="20443" xr:uid="{00000000-0005-0000-0000-0000DC4F0000}"/>
    <cellStyle name="Normal 22 3 2 4 3" xfId="20444" xr:uid="{00000000-0005-0000-0000-0000DD4F0000}"/>
    <cellStyle name="Normal 22 3 2 5" xfId="20445" xr:uid="{00000000-0005-0000-0000-0000DE4F0000}"/>
    <cellStyle name="Normal 22 3 2 5 2" xfId="20446" xr:uid="{00000000-0005-0000-0000-0000DF4F0000}"/>
    <cellStyle name="Normal 22 3 2 5 2 2" xfId="20447" xr:uid="{00000000-0005-0000-0000-0000E04F0000}"/>
    <cellStyle name="Normal 22 3 2 5 3" xfId="20448" xr:uid="{00000000-0005-0000-0000-0000E14F0000}"/>
    <cellStyle name="Normal 22 3 2 6" xfId="20449" xr:uid="{00000000-0005-0000-0000-0000E24F0000}"/>
    <cellStyle name="Normal 22 3 2 6 2" xfId="20450" xr:uid="{00000000-0005-0000-0000-0000E34F0000}"/>
    <cellStyle name="Normal 22 3 2 6 2 2" xfId="20451" xr:uid="{00000000-0005-0000-0000-0000E44F0000}"/>
    <cellStyle name="Normal 22 3 2 6 3" xfId="20452" xr:uid="{00000000-0005-0000-0000-0000E54F0000}"/>
    <cellStyle name="Normal 22 3 2 7" xfId="20453" xr:uid="{00000000-0005-0000-0000-0000E64F0000}"/>
    <cellStyle name="Normal 22 3 2 7 2" xfId="20454" xr:uid="{00000000-0005-0000-0000-0000E74F0000}"/>
    <cellStyle name="Normal 22 3 2 8" xfId="20455" xr:uid="{00000000-0005-0000-0000-0000E84F0000}"/>
    <cellStyle name="Normal 22 3 2 8 2" xfId="20456" xr:uid="{00000000-0005-0000-0000-0000E94F0000}"/>
    <cellStyle name="Normal 22 3 2 9" xfId="20457" xr:uid="{00000000-0005-0000-0000-0000EA4F0000}"/>
    <cellStyle name="Normal 22 3 3" xfId="20458" xr:uid="{00000000-0005-0000-0000-0000EB4F0000}"/>
    <cellStyle name="Normal 22 3 3 2" xfId="20459" xr:uid="{00000000-0005-0000-0000-0000EC4F0000}"/>
    <cellStyle name="Normal 22 3 3 2 2" xfId="20460" xr:uid="{00000000-0005-0000-0000-0000ED4F0000}"/>
    <cellStyle name="Normal 22 3 3 2 2 2" xfId="20461" xr:uid="{00000000-0005-0000-0000-0000EE4F0000}"/>
    <cellStyle name="Normal 22 3 3 2 2 2 2" xfId="20462" xr:uid="{00000000-0005-0000-0000-0000EF4F0000}"/>
    <cellStyle name="Normal 22 3 3 2 2 3" xfId="20463" xr:uid="{00000000-0005-0000-0000-0000F04F0000}"/>
    <cellStyle name="Normal 22 3 3 2 3" xfId="20464" xr:uid="{00000000-0005-0000-0000-0000F14F0000}"/>
    <cellStyle name="Normal 22 3 3 2 3 2" xfId="20465" xr:uid="{00000000-0005-0000-0000-0000F24F0000}"/>
    <cellStyle name="Normal 22 3 3 2 3 2 2" xfId="20466" xr:uid="{00000000-0005-0000-0000-0000F34F0000}"/>
    <cellStyle name="Normal 22 3 3 2 3 3" xfId="20467" xr:uid="{00000000-0005-0000-0000-0000F44F0000}"/>
    <cellStyle name="Normal 22 3 3 2 4" xfId="20468" xr:uid="{00000000-0005-0000-0000-0000F54F0000}"/>
    <cellStyle name="Normal 22 3 3 2 4 2" xfId="20469" xr:uid="{00000000-0005-0000-0000-0000F64F0000}"/>
    <cellStyle name="Normal 22 3 3 2 4 2 2" xfId="20470" xr:uid="{00000000-0005-0000-0000-0000F74F0000}"/>
    <cellStyle name="Normal 22 3 3 2 4 3" xfId="20471" xr:uid="{00000000-0005-0000-0000-0000F84F0000}"/>
    <cellStyle name="Normal 22 3 3 2 5" xfId="20472" xr:uid="{00000000-0005-0000-0000-0000F94F0000}"/>
    <cellStyle name="Normal 22 3 3 2 5 2" xfId="20473" xr:uid="{00000000-0005-0000-0000-0000FA4F0000}"/>
    <cellStyle name="Normal 22 3 3 2 6" xfId="20474" xr:uid="{00000000-0005-0000-0000-0000FB4F0000}"/>
    <cellStyle name="Normal 22 3 3 2 6 2" xfId="20475" xr:uid="{00000000-0005-0000-0000-0000FC4F0000}"/>
    <cellStyle name="Normal 22 3 3 2 7" xfId="20476" xr:uid="{00000000-0005-0000-0000-0000FD4F0000}"/>
    <cellStyle name="Normal 22 3 3 3" xfId="20477" xr:uid="{00000000-0005-0000-0000-0000FE4F0000}"/>
    <cellStyle name="Normal 22 3 3 3 2" xfId="20478" xr:uid="{00000000-0005-0000-0000-0000FF4F0000}"/>
    <cellStyle name="Normal 22 3 3 3 2 2" xfId="20479" xr:uid="{00000000-0005-0000-0000-000000500000}"/>
    <cellStyle name="Normal 22 3 3 3 3" xfId="20480" xr:uid="{00000000-0005-0000-0000-000001500000}"/>
    <cellStyle name="Normal 22 3 3 4" xfId="20481" xr:uid="{00000000-0005-0000-0000-000002500000}"/>
    <cellStyle name="Normal 22 3 3 4 2" xfId="20482" xr:uid="{00000000-0005-0000-0000-000003500000}"/>
    <cellStyle name="Normal 22 3 3 4 2 2" xfId="20483" xr:uid="{00000000-0005-0000-0000-000004500000}"/>
    <cellStyle name="Normal 22 3 3 4 3" xfId="20484" xr:uid="{00000000-0005-0000-0000-000005500000}"/>
    <cellStyle name="Normal 22 3 3 5" xfId="20485" xr:uid="{00000000-0005-0000-0000-000006500000}"/>
    <cellStyle name="Normal 22 3 3 5 2" xfId="20486" xr:uid="{00000000-0005-0000-0000-000007500000}"/>
    <cellStyle name="Normal 22 3 3 5 2 2" xfId="20487" xr:uid="{00000000-0005-0000-0000-000008500000}"/>
    <cellStyle name="Normal 22 3 3 5 3" xfId="20488" xr:uid="{00000000-0005-0000-0000-000009500000}"/>
    <cellStyle name="Normal 22 3 3 6" xfId="20489" xr:uid="{00000000-0005-0000-0000-00000A500000}"/>
    <cellStyle name="Normal 22 3 3 6 2" xfId="20490" xr:uid="{00000000-0005-0000-0000-00000B500000}"/>
    <cellStyle name="Normal 22 3 3 7" xfId="20491" xr:uid="{00000000-0005-0000-0000-00000C500000}"/>
    <cellStyle name="Normal 22 3 3 7 2" xfId="20492" xr:uid="{00000000-0005-0000-0000-00000D500000}"/>
    <cellStyle name="Normal 22 3 3 8" xfId="20493" xr:uid="{00000000-0005-0000-0000-00000E500000}"/>
    <cellStyle name="Normal 22 3 4" xfId="20494" xr:uid="{00000000-0005-0000-0000-00000F500000}"/>
    <cellStyle name="Normal 22 3 4 2" xfId="20495" xr:uid="{00000000-0005-0000-0000-000010500000}"/>
    <cellStyle name="Normal 22 3 4 2 2" xfId="20496" xr:uid="{00000000-0005-0000-0000-000011500000}"/>
    <cellStyle name="Normal 22 3 4 2 2 2" xfId="20497" xr:uid="{00000000-0005-0000-0000-000012500000}"/>
    <cellStyle name="Normal 22 3 4 2 3" xfId="20498" xr:uid="{00000000-0005-0000-0000-000013500000}"/>
    <cellStyle name="Normal 22 3 4 3" xfId="20499" xr:uid="{00000000-0005-0000-0000-000014500000}"/>
    <cellStyle name="Normal 22 3 4 3 2" xfId="20500" xr:uid="{00000000-0005-0000-0000-000015500000}"/>
    <cellStyle name="Normal 22 3 4 3 2 2" xfId="20501" xr:uid="{00000000-0005-0000-0000-000016500000}"/>
    <cellStyle name="Normal 22 3 4 3 3" xfId="20502" xr:uid="{00000000-0005-0000-0000-000017500000}"/>
    <cellStyle name="Normal 22 3 4 4" xfId="20503" xr:uid="{00000000-0005-0000-0000-000018500000}"/>
    <cellStyle name="Normal 22 3 4 4 2" xfId="20504" xr:uid="{00000000-0005-0000-0000-000019500000}"/>
    <cellStyle name="Normal 22 3 4 4 2 2" xfId="20505" xr:uid="{00000000-0005-0000-0000-00001A500000}"/>
    <cellStyle name="Normal 22 3 4 4 3" xfId="20506" xr:uid="{00000000-0005-0000-0000-00001B500000}"/>
    <cellStyle name="Normal 22 3 4 5" xfId="20507" xr:uid="{00000000-0005-0000-0000-00001C500000}"/>
    <cellStyle name="Normal 22 3 4 5 2" xfId="20508" xr:uid="{00000000-0005-0000-0000-00001D500000}"/>
    <cellStyle name="Normal 22 3 4 6" xfId="20509" xr:uid="{00000000-0005-0000-0000-00001E500000}"/>
    <cellStyle name="Normal 22 3 4 6 2" xfId="20510" xr:uid="{00000000-0005-0000-0000-00001F500000}"/>
    <cellStyle name="Normal 22 3 4 7" xfId="20511" xr:uid="{00000000-0005-0000-0000-000020500000}"/>
    <cellStyle name="Normal 22 3 5" xfId="20512" xr:uid="{00000000-0005-0000-0000-000021500000}"/>
    <cellStyle name="Normal 22 3 5 2" xfId="20513" xr:uid="{00000000-0005-0000-0000-000022500000}"/>
    <cellStyle name="Normal 22 3 5 2 2" xfId="20514" xr:uid="{00000000-0005-0000-0000-000023500000}"/>
    <cellStyle name="Normal 22 3 5 2 2 2" xfId="20515" xr:uid="{00000000-0005-0000-0000-000024500000}"/>
    <cellStyle name="Normal 22 3 5 2 3" xfId="20516" xr:uid="{00000000-0005-0000-0000-000025500000}"/>
    <cellStyle name="Normal 22 3 5 3" xfId="20517" xr:uid="{00000000-0005-0000-0000-000026500000}"/>
    <cellStyle name="Normal 22 3 5 3 2" xfId="20518" xr:uid="{00000000-0005-0000-0000-000027500000}"/>
    <cellStyle name="Normal 22 3 5 3 2 2" xfId="20519" xr:uid="{00000000-0005-0000-0000-000028500000}"/>
    <cellStyle name="Normal 22 3 5 3 3" xfId="20520" xr:uid="{00000000-0005-0000-0000-000029500000}"/>
    <cellStyle name="Normal 22 3 5 4" xfId="20521" xr:uid="{00000000-0005-0000-0000-00002A500000}"/>
    <cellStyle name="Normal 22 3 5 4 2" xfId="20522" xr:uid="{00000000-0005-0000-0000-00002B500000}"/>
    <cellStyle name="Normal 22 3 5 4 2 2" xfId="20523" xr:uid="{00000000-0005-0000-0000-00002C500000}"/>
    <cellStyle name="Normal 22 3 5 4 3" xfId="20524" xr:uid="{00000000-0005-0000-0000-00002D500000}"/>
    <cellStyle name="Normal 22 3 5 5" xfId="20525" xr:uid="{00000000-0005-0000-0000-00002E500000}"/>
    <cellStyle name="Normal 22 3 5 5 2" xfId="20526" xr:uid="{00000000-0005-0000-0000-00002F500000}"/>
    <cellStyle name="Normal 22 3 5 6" xfId="20527" xr:uid="{00000000-0005-0000-0000-000030500000}"/>
    <cellStyle name="Normal 22 3 5 6 2" xfId="20528" xr:uid="{00000000-0005-0000-0000-000031500000}"/>
    <cellStyle name="Normal 22 3 5 7" xfId="20529" xr:uid="{00000000-0005-0000-0000-000032500000}"/>
    <cellStyle name="Normal 22 3 6" xfId="20530" xr:uid="{00000000-0005-0000-0000-000033500000}"/>
    <cellStyle name="Normal 22 3 6 2" xfId="20531" xr:uid="{00000000-0005-0000-0000-000034500000}"/>
    <cellStyle name="Normal 22 3 6 2 2" xfId="20532" xr:uid="{00000000-0005-0000-0000-000035500000}"/>
    <cellStyle name="Normal 22 3 6 3" xfId="20533" xr:uid="{00000000-0005-0000-0000-000036500000}"/>
    <cellStyle name="Normal 22 3 7" xfId="20534" xr:uid="{00000000-0005-0000-0000-000037500000}"/>
    <cellStyle name="Normal 22 3 7 2" xfId="20535" xr:uid="{00000000-0005-0000-0000-000038500000}"/>
    <cellStyle name="Normal 22 3 7 2 2" xfId="20536" xr:uid="{00000000-0005-0000-0000-000039500000}"/>
    <cellStyle name="Normal 22 3 7 3" xfId="20537" xr:uid="{00000000-0005-0000-0000-00003A500000}"/>
    <cellStyle name="Normal 22 3 8" xfId="20538" xr:uid="{00000000-0005-0000-0000-00003B500000}"/>
    <cellStyle name="Normal 22 3 8 2" xfId="20539" xr:uid="{00000000-0005-0000-0000-00003C500000}"/>
    <cellStyle name="Normal 22 3 8 2 2" xfId="20540" xr:uid="{00000000-0005-0000-0000-00003D500000}"/>
    <cellStyle name="Normal 22 3 8 3" xfId="20541" xr:uid="{00000000-0005-0000-0000-00003E500000}"/>
    <cellStyle name="Normal 22 3 9" xfId="20542" xr:uid="{00000000-0005-0000-0000-00003F500000}"/>
    <cellStyle name="Normal 22 3 9 2" xfId="20543" xr:uid="{00000000-0005-0000-0000-000040500000}"/>
    <cellStyle name="Normal 22 4" xfId="20544" xr:uid="{00000000-0005-0000-0000-000041500000}"/>
    <cellStyle name="Normal 22 4 10" xfId="20545" xr:uid="{00000000-0005-0000-0000-000042500000}"/>
    <cellStyle name="Normal 22 4 10 2" xfId="20546" xr:uid="{00000000-0005-0000-0000-000043500000}"/>
    <cellStyle name="Normal 22 4 11" xfId="20547" xr:uid="{00000000-0005-0000-0000-000044500000}"/>
    <cellStyle name="Normal 22 4 2" xfId="20548" xr:uid="{00000000-0005-0000-0000-000045500000}"/>
    <cellStyle name="Normal 22 4 2 2" xfId="20549" xr:uid="{00000000-0005-0000-0000-000046500000}"/>
    <cellStyle name="Normal 22 4 2 2 2" xfId="20550" xr:uid="{00000000-0005-0000-0000-000047500000}"/>
    <cellStyle name="Normal 22 4 2 2 2 2" xfId="20551" xr:uid="{00000000-0005-0000-0000-000048500000}"/>
    <cellStyle name="Normal 22 4 2 2 2 2 2" xfId="20552" xr:uid="{00000000-0005-0000-0000-000049500000}"/>
    <cellStyle name="Normal 22 4 2 2 2 3" xfId="20553" xr:uid="{00000000-0005-0000-0000-00004A500000}"/>
    <cellStyle name="Normal 22 4 2 2 3" xfId="20554" xr:uid="{00000000-0005-0000-0000-00004B500000}"/>
    <cellStyle name="Normal 22 4 2 2 3 2" xfId="20555" xr:uid="{00000000-0005-0000-0000-00004C500000}"/>
    <cellStyle name="Normal 22 4 2 2 3 2 2" xfId="20556" xr:uid="{00000000-0005-0000-0000-00004D500000}"/>
    <cellStyle name="Normal 22 4 2 2 3 3" xfId="20557" xr:uid="{00000000-0005-0000-0000-00004E500000}"/>
    <cellStyle name="Normal 22 4 2 2 4" xfId="20558" xr:uid="{00000000-0005-0000-0000-00004F500000}"/>
    <cellStyle name="Normal 22 4 2 2 4 2" xfId="20559" xr:uid="{00000000-0005-0000-0000-000050500000}"/>
    <cellStyle name="Normal 22 4 2 2 4 2 2" xfId="20560" xr:uid="{00000000-0005-0000-0000-000051500000}"/>
    <cellStyle name="Normal 22 4 2 2 4 3" xfId="20561" xr:uid="{00000000-0005-0000-0000-000052500000}"/>
    <cellStyle name="Normal 22 4 2 2 5" xfId="20562" xr:uid="{00000000-0005-0000-0000-000053500000}"/>
    <cellStyle name="Normal 22 4 2 2 5 2" xfId="20563" xr:uid="{00000000-0005-0000-0000-000054500000}"/>
    <cellStyle name="Normal 22 4 2 2 6" xfId="20564" xr:uid="{00000000-0005-0000-0000-000055500000}"/>
    <cellStyle name="Normal 22 4 2 2 6 2" xfId="20565" xr:uid="{00000000-0005-0000-0000-000056500000}"/>
    <cellStyle name="Normal 22 4 2 2 7" xfId="20566" xr:uid="{00000000-0005-0000-0000-000057500000}"/>
    <cellStyle name="Normal 22 4 2 3" xfId="20567" xr:uid="{00000000-0005-0000-0000-000058500000}"/>
    <cellStyle name="Normal 22 4 2 3 2" xfId="20568" xr:uid="{00000000-0005-0000-0000-000059500000}"/>
    <cellStyle name="Normal 22 4 2 3 2 2" xfId="20569" xr:uid="{00000000-0005-0000-0000-00005A500000}"/>
    <cellStyle name="Normal 22 4 2 3 2 2 2" xfId="20570" xr:uid="{00000000-0005-0000-0000-00005B500000}"/>
    <cellStyle name="Normal 22 4 2 3 2 3" xfId="20571" xr:uid="{00000000-0005-0000-0000-00005C500000}"/>
    <cellStyle name="Normal 22 4 2 3 3" xfId="20572" xr:uid="{00000000-0005-0000-0000-00005D500000}"/>
    <cellStyle name="Normal 22 4 2 3 3 2" xfId="20573" xr:uid="{00000000-0005-0000-0000-00005E500000}"/>
    <cellStyle name="Normal 22 4 2 3 3 2 2" xfId="20574" xr:uid="{00000000-0005-0000-0000-00005F500000}"/>
    <cellStyle name="Normal 22 4 2 3 3 3" xfId="20575" xr:uid="{00000000-0005-0000-0000-000060500000}"/>
    <cellStyle name="Normal 22 4 2 3 4" xfId="20576" xr:uid="{00000000-0005-0000-0000-000061500000}"/>
    <cellStyle name="Normal 22 4 2 3 4 2" xfId="20577" xr:uid="{00000000-0005-0000-0000-000062500000}"/>
    <cellStyle name="Normal 22 4 2 3 4 2 2" xfId="20578" xr:uid="{00000000-0005-0000-0000-000063500000}"/>
    <cellStyle name="Normal 22 4 2 3 4 3" xfId="20579" xr:uid="{00000000-0005-0000-0000-000064500000}"/>
    <cellStyle name="Normal 22 4 2 3 5" xfId="20580" xr:uid="{00000000-0005-0000-0000-000065500000}"/>
    <cellStyle name="Normal 22 4 2 3 5 2" xfId="20581" xr:uid="{00000000-0005-0000-0000-000066500000}"/>
    <cellStyle name="Normal 22 4 2 3 6" xfId="20582" xr:uid="{00000000-0005-0000-0000-000067500000}"/>
    <cellStyle name="Normal 22 4 2 3 6 2" xfId="20583" xr:uid="{00000000-0005-0000-0000-000068500000}"/>
    <cellStyle name="Normal 22 4 2 3 7" xfId="20584" xr:uid="{00000000-0005-0000-0000-000069500000}"/>
    <cellStyle name="Normal 22 4 2 4" xfId="20585" xr:uid="{00000000-0005-0000-0000-00006A500000}"/>
    <cellStyle name="Normal 22 4 2 4 2" xfId="20586" xr:uid="{00000000-0005-0000-0000-00006B500000}"/>
    <cellStyle name="Normal 22 4 2 4 2 2" xfId="20587" xr:uid="{00000000-0005-0000-0000-00006C500000}"/>
    <cellStyle name="Normal 22 4 2 4 3" xfId="20588" xr:uid="{00000000-0005-0000-0000-00006D500000}"/>
    <cellStyle name="Normal 22 4 2 5" xfId="20589" xr:uid="{00000000-0005-0000-0000-00006E500000}"/>
    <cellStyle name="Normal 22 4 2 5 2" xfId="20590" xr:uid="{00000000-0005-0000-0000-00006F500000}"/>
    <cellStyle name="Normal 22 4 2 5 2 2" xfId="20591" xr:uid="{00000000-0005-0000-0000-000070500000}"/>
    <cellStyle name="Normal 22 4 2 5 3" xfId="20592" xr:uid="{00000000-0005-0000-0000-000071500000}"/>
    <cellStyle name="Normal 22 4 2 6" xfId="20593" xr:uid="{00000000-0005-0000-0000-000072500000}"/>
    <cellStyle name="Normal 22 4 2 6 2" xfId="20594" xr:uid="{00000000-0005-0000-0000-000073500000}"/>
    <cellStyle name="Normal 22 4 2 6 2 2" xfId="20595" xr:uid="{00000000-0005-0000-0000-000074500000}"/>
    <cellStyle name="Normal 22 4 2 6 3" xfId="20596" xr:uid="{00000000-0005-0000-0000-000075500000}"/>
    <cellStyle name="Normal 22 4 2 7" xfId="20597" xr:uid="{00000000-0005-0000-0000-000076500000}"/>
    <cellStyle name="Normal 22 4 2 7 2" xfId="20598" xr:uid="{00000000-0005-0000-0000-000077500000}"/>
    <cellStyle name="Normal 22 4 2 8" xfId="20599" xr:uid="{00000000-0005-0000-0000-000078500000}"/>
    <cellStyle name="Normal 22 4 2 8 2" xfId="20600" xr:uid="{00000000-0005-0000-0000-000079500000}"/>
    <cellStyle name="Normal 22 4 2 9" xfId="20601" xr:uid="{00000000-0005-0000-0000-00007A500000}"/>
    <cellStyle name="Normal 22 4 3" xfId="20602" xr:uid="{00000000-0005-0000-0000-00007B500000}"/>
    <cellStyle name="Normal 22 4 3 2" xfId="20603" xr:uid="{00000000-0005-0000-0000-00007C500000}"/>
    <cellStyle name="Normal 22 4 3 2 2" xfId="20604" xr:uid="{00000000-0005-0000-0000-00007D500000}"/>
    <cellStyle name="Normal 22 4 3 2 2 2" xfId="20605" xr:uid="{00000000-0005-0000-0000-00007E500000}"/>
    <cellStyle name="Normal 22 4 3 2 2 2 2" xfId="20606" xr:uid="{00000000-0005-0000-0000-00007F500000}"/>
    <cellStyle name="Normal 22 4 3 2 2 3" xfId="20607" xr:uid="{00000000-0005-0000-0000-000080500000}"/>
    <cellStyle name="Normal 22 4 3 2 3" xfId="20608" xr:uid="{00000000-0005-0000-0000-000081500000}"/>
    <cellStyle name="Normal 22 4 3 2 3 2" xfId="20609" xr:uid="{00000000-0005-0000-0000-000082500000}"/>
    <cellStyle name="Normal 22 4 3 2 3 2 2" xfId="20610" xr:uid="{00000000-0005-0000-0000-000083500000}"/>
    <cellStyle name="Normal 22 4 3 2 3 3" xfId="20611" xr:uid="{00000000-0005-0000-0000-000084500000}"/>
    <cellStyle name="Normal 22 4 3 2 4" xfId="20612" xr:uid="{00000000-0005-0000-0000-000085500000}"/>
    <cellStyle name="Normal 22 4 3 2 4 2" xfId="20613" xr:uid="{00000000-0005-0000-0000-000086500000}"/>
    <cellStyle name="Normal 22 4 3 2 4 2 2" xfId="20614" xr:uid="{00000000-0005-0000-0000-000087500000}"/>
    <cellStyle name="Normal 22 4 3 2 4 3" xfId="20615" xr:uid="{00000000-0005-0000-0000-000088500000}"/>
    <cellStyle name="Normal 22 4 3 2 5" xfId="20616" xr:uid="{00000000-0005-0000-0000-000089500000}"/>
    <cellStyle name="Normal 22 4 3 2 5 2" xfId="20617" xr:uid="{00000000-0005-0000-0000-00008A500000}"/>
    <cellStyle name="Normal 22 4 3 2 6" xfId="20618" xr:uid="{00000000-0005-0000-0000-00008B500000}"/>
    <cellStyle name="Normal 22 4 3 2 6 2" xfId="20619" xr:uid="{00000000-0005-0000-0000-00008C500000}"/>
    <cellStyle name="Normal 22 4 3 2 7" xfId="20620" xr:uid="{00000000-0005-0000-0000-00008D500000}"/>
    <cellStyle name="Normal 22 4 3 3" xfId="20621" xr:uid="{00000000-0005-0000-0000-00008E500000}"/>
    <cellStyle name="Normal 22 4 3 3 2" xfId="20622" xr:uid="{00000000-0005-0000-0000-00008F500000}"/>
    <cellStyle name="Normal 22 4 3 3 2 2" xfId="20623" xr:uid="{00000000-0005-0000-0000-000090500000}"/>
    <cellStyle name="Normal 22 4 3 3 3" xfId="20624" xr:uid="{00000000-0005-0000-0000-000091500000}"/>
    <cellStyle name="Normal 22 4 3 4" xfId="20625" xr:uid="{00000000-0005-0000-0000-000092500000}"/>
    <cellStyle name="Normal 22 4 3 4 2" xfId="20626" xr:uid="{00000000-0005-0000-0000-000093500000}"/>
    <cellStyle name="Normal 22 4 3 4 2 2" xfId="20627" xr:uid="{00000000-0005-0000-0000-000094500000}"/>
    <cellStyle name="Normal 22 4 3 4 3" xfId="20628" xr:uid="{00000000-0005-0000-0000-000095500000}"/>
    <cellStyle name="Normal 22 4 3 5" xfId="20629" xr:uid="{00000000-0005-0000-0000-000096500000}"/>
    <cellStyle name="Normal 22 4 3 5 2" xfId="20630" xr:uid="{00000000-0005-0000-0000-000097500000}"/>
    <cellStyle name="Normal 22 4 3 5 2 2" xfId="20631" xr:uid="{00000000-0005-0000-0000-000098500000}"/>
    <cellStyle name="Normal 22 4 3 5 3" xfId="20632" xr:uid="{00000000-0005-0000-0000-000099500000}"/>
    <cellStyle name="Normal 22 4 3 6" xfId="20633" xr:uid="{00000000-0005-0000-0000-00009A500000}"/>
    <cellStyle name="Normal 22 4 3 6 2" xfId="20634" xr:uid="{00000000-0005-0000-0000-00009B500000}"/>
    <cellStyle name="Normal 22 4 3 7" xfId="20635" xr:uid="{00000000-0005-0000-0000-00009C500000}"/>
    <cellStyle name="Normal 22 4 3 7 2" xfId="20636" xr:uid="{00000000-0005-0000-0000-00009D500000}"/>
    <cellStyle name="Normal 22 4 3 8" xfId="20637" xr:uid="{00000000-0005-0000-0000-00009E500000}"/>
    <cellStyle name="Normal 22 4 4" xfId="20638" xr:uid="{00000000-0005-0000-0000-00009F500000}"/>
    <cellStyle name="Normal 22 4 4 2" xfId="20639" xr:uid="{00000000-0005-0000-0000-0000A0500000}"/>
    <cellStyle name="Normal 22 4 4 2 2" xfId="20640" xr:uid="{00000000-0005-0000-0000-0000A1500000}"/>
    <cellStyle name="Normal 22 4 4 2 2 2" xfId="20641" xr:uid="{00000000-0005-0000-0000-0000A2500000}"/>
    <cellStyle name="Normal 22 4 4 2 3" xfId="20642" xr:uid="{00000000-0005-0000-0000-0000A3500000}"/>
    <cellStyle name="Normal 22 4 4 3" xfId="20643" xr:uid="{00000000-0005-0000-0000-0000A4500000}"/>
    <cellStyle name="Normal 22 4 4 3 2" xfId="20644" xr:uid="{00000000-0005-0000-0000-0000A5500000}"/>
    <cellStyle name="Normal 22 4 4 3 2 2" xfId="20645" xr:uid="{00000000-0005-0000-0000-0000A6500000}"/>
    <cellStyle name="Normal 22 4 4 3 3" xfId="20646" xr:uid="{00000000-0005-0000-0000-0000A7500000}"/>
    <cellStyle name="Normal 22 4 4 4" xfId="20647" xr:uid="{00000000-0005-0000-0000-0000A8500000}"/>
    <cellStyle name="Normal 22 4 4 4 2" xfId="20648" xr:uid="{00000000-0005-0000-0000-0000A9500000}"/>
    <cellStyle name="Normal 22 4 4 4 2 2" xfId="20649" xr:uid="{00000000-0005-0000-0000-0000AA500000}"/>
    <cellStyle name="Normal 22 4 4 4 3" xfId="20650" xr:uid="{00000000-0005-0000-0000-0000AB500000}"/>
    <cellStyle name="Normal 22 4 4 5" xfId="20651" xr:uid="{00000000-0005-0000-0000-0000AC500000}"/>
    <cellStyle name="Normal 22 4 4 5 2" xfId="20652" xr:uid="{00000000-0005-0000-0000-0000AD500000}"/>
    <cellStyle name="Normal 22 4 4 6" xfId="20653" xr:uid="{00000000-0005-0000-0000-0000AE500000}"/>
    <cellStyle name="Normal 22 4 4 6 2" xfId="20654" xr:uid="{00000000-0005-0000-0000-0000AF500000}"/>
    <cellStyle name="Normal 22 4 4 7" xfId="20655" xr:uid="{00000000-0005-0000-0000-0000B0500000}"/>
    <cellStyle name="Normal 22 4 5" xfId="20656" xr:uid="{00000000-0005-0000-0000-0000B1500000}"/>
    <cellStyle name="Normal 22 4 5 2" xfId="20657" xr:uid="{00000000-0005-0000-0000-0000B2500000}"/>
    <cellStyle name="Normal 22 4 5 2 2" xfId="20658" xr:uid="{00000000-0005-0000-0000-0000B3500000}"/>
    <cellStyle name="Normal 22 4 5 2 2 2" xfId="20659" xr:uid="{00000000-0005-0000-0000-0000B4500000}"/>
    <cellStyle name="Normal 22 4 5 2 3" xfId="20660" xr:uid="{00000000-0005-0000-0000-0000B5500000}"/>
    <cellStyle name="Normal 22 4 5 3" xfId="20661" xr:uid="{00000000-0005-0000-0000-0000B6500000}"/>
    <cellStyle name="Normal 22 4 5 3 2" xfId="20662" xr:uid="{00000000-0005-0000-0000-0000B7500000}"/>
    <cellStyle name="Normal 22 4 5 3 2 2" xfId="20663" xr:uid="{00000000-0005-0000-0000-0000B8500000}"/>
    <cellStyle name="Normal 22 4 5 3 3" xfId="20664" xr:uid="{00000000-0005-0000-0000-0000B9500000}"/>
    <cellStyle name="Normal 22 4 5 4" xfId="20665" xr:uid="{00000000-0005-0000-0000-0000BA500000}"/>
    <cellStyle name="Normal 22 4 5 4 2" xfId="20666" xr:uid="{00000000-0005-0000-0000-0000BB500000}"/>
    <cellStyle name="Normal 22 4 5 4 2 2" xfId="20667" xr:uid="{00000000-0005-0000-0000-0000BC500000}"/>
    <cellStyle name="Normal 22 4 5 4 3" xfId="20668" xr:uid="{00000000-0005-0000-0000-0000BD500000}"/>
    <cellStyle name="Normal 22 4 5 5" xfId="20669" xr:uid="{00000000-0005-0000-0000-0000BE500000}"/>
    <cellStyle name="Normal 22 4 5 5 2" xfId="20670" xr:uid="{00000000-0005-0000-0000-0000BF500000}"/>
    <cellStyle name="Normal 22 4 5 6" xfId="20671" xr:uid="{00000000-0005-0000-0000-0000C0500000}"/>
    <cellStyle name="Normal 22 4 5 6 2" xfId="20672" xr:uid="{00000000-0005-0000-0000-0000C1500000}"/>
    <cellStyle name="Normal 22 4 5 7" xfId="20673" xr:uid="{00000000-0005-0000-0000-0000C2500000}"/>
    <cellStyle name="Normal 22 4 6" xfId="20674" xr:uid="{00000000-0005-0000-0000-0000C3500000}"/>
    <cellStyle name="Normal 22 4 6 2" xfId="20675" xr:uid="{00000000-0005-0000-0000-0000C4500000}"/>
    <cellStyle name="Normal 22 4 6 2 2" xfId="20676" xr:uid="{00000000-0005-0000-0000-0000C5500000}"/>
    <cellStyle name="Normal 22 4 6 3" xfId="20677" xr:uid="{00000000-0005-0000-0000-0000C6500000}"/>
    <cellStyle name="Normal 22 4 7" xfId="20678" xr:uid="{00000000-0005-0000-0000-0000C7500000}"/>
    <cellStyle name="Normal 22 4 7 2" xfId="20679" xr:uid="{00000000-0005-0000-0000-0000C8500000}"/>
    <cellStyle name="Normal 22 4 7 2 2" xfId="20680" xr:uid="{00000000-0005-0000-0000-0000C9500000}"/>
    <cellStyle name="Normal 22 4 7 3" xfId="20681" xr:uid="{00000000-0005-0000-0000-0000CA500000}"/>
    <cellStyle name="Normal 22 4 8" xfId="20682" xr:uid="{00000000-0005-0000-0000-0000CB500000}"/>
    <cellStyle name="Normal 22 4 8 2" xfId="20683" xr:uid="{00000000-0005-0000-0000-0000CC500000}"/>
    <cellStyle name="Normal 22 4 8 2 2" xfId="20684" xr:uid="{00000000-0005-0000-0000-0000CD500000}"/>
    <cellStyle name="Normal 22 4 8 3" xfId="20685" xr:uid="{00000000-0005-0000-0000-0000CE500000}"/>
    <cellStyle name="Normal 22 4 9" xfId="20686" xr:uid="{00000000-0005-0000-0000-0000CF500000}"/>
    <cellStyle name="Normal 22 4 9 2" xfId="20687" xr:uid="{00000000-0005-0000-0000-0000D0500000}"/>
    <cellStyle name="Normal 22 5" xfId="20688" xr:uid="{00000000-0005-0000-0000-0000D1500000}"/>
    <cellStyle name="Normal 22 5 2" xfId="20689" xr:uid="{00000000-0005-0000-0000-0000D2500000}"/>
    <cellStyle name="Normal 22 5 2 2" xfId="20690" xr:uid="{00000000-0005-0000-0000-0000D3500000}"/>
    <cellStyle name="Normal 22 5 2 2 2" xfId="20691" xr:uid="{00000000-0005-0000-0000-0000D4500000}"/>
    <cellStyle name="Normal 22 5 2 2 2 2" xfId="20692" xr:uid="{00000000-0005-0000-0000-0000D5500000}"/>
    <cellStyle name="Normal 22 5 2 2 3" xfId="20693" xr:uid="{00000000-0005-0000-0000-0000D6500000}"/>
    <cellStyle name="Normal 22 5 2 3" xfId="20694" xr:uid="{00000000-0005-0000-0000-0000D7500000}"/>
    <cellStyle name="Normal 22 5 2 3 2" xfId="20695" xr:uid="{00000000-0005-0000-0000-0000D8500000}"/>
    <cellStyle name="Normal 22 5 2 3 2 2" xfId="20696" xr:uid="{00000000-0005-0000-0000-0000D9500000}"/>
    <cellStyle name="Normal 22 5 2 3 3" xfId="20697" xr:uid="{00000000-0005-0000-0000-0000DA500000}"/>
    <cellStyle name="Normal 22 5 2 4" xfId="20698" xr:uid="{00000000-0005-0000-0000-0000DB500000}"/>
    <cellStyle name="Normal 22 5 2 4 2" xfId="20699" xr:uid="{00000000-0005-0000-0000-0000DC500000}"/>
    <cellStyle name="Normal 22 5 2 4 2 2" xfId="20700" xr:uid="{00000000-0005-0000-0000-0000DD500000}"/>
    <cellStyle name="Normal 22 5 2 4 3" xfId="20701" xr:uid="{00000000-0005-0000-0000-0000DE500000}"/>
    <cellStyle name="Normal 22 5 2 5" xfId="20702" xr:uid="{00000000-0005-0000-0000-0000DF500000}"/>
    <cellStyle name="Normal 22 5 2 5 2" xfId="20703" xr:uid="{00000000-0005-0000-0000-0000E0500000}"/>
    <cellStyle name="Normal 22 5 2 6" xfId="20704" xr:uid="{00000000-0005-0000-0000-0000E1500000}"/>
    <cellStyle name="Normal 22 5 2 6 2" xfId="20705" xr:uid="{00000000-0005-0000-0000-0000E2500000}"/>
    <cellStyle name="Normal 22 5 2 7" xfId="20706" xr:uid="{00000000-0005-0000-0000-0000E3500000}"/>
    <cellStyle name="Normal 22 5 3" xfId="20707" xr:uid="{00000000-0005-0000-0000-0000E4500000}"/>
    <cellStyle name="Normal 22 5 3 2" xfId="20708" xr:uid="{00000000-0005-0000-0000-0000E5500000}"/>
    <cellStyle name="Normal 22 5 3 2 2" xfId="20709" xr:uid="{00000000-0005-0000-0000-0000E6500000}"/>
    <cellStyle name="Normal 22 5 3 2 2 2" xfId="20710" xr:uid="{00000000-0005-0000-0000-0000E7500000}"/>
    <cellStyle name="Normal 22 5 3 2 3" xfId="20711" xr:uid="{00000000-0005-0000-0000-0000E8500000}"/>
    <cellStyle name="Normal 22 5 3 3" xfId="20712" xr:uid="{00000000-0005-0000-0000-0000E9500000}"/>
    <cellStyle name="Normal 22 5 3 3 2" xfId="20713" xr:uid="{00000000-0005-0000-0000-0000EA500000}"/>
    <cellStyle name="Normal 22 5 3 3 2 2" xfId="20714" xr:uid="{00000000-0005-0000-0000-0000EB500000}"/>
    <cellStyle name="Normal 22 5 3 3 3" xfId="20715" xr:uid="{00000000-0005-0000-0000-0000EC500000}"/>
    <cellStyle name="Normal 22 5 3 4" xfId="20716" xr:uid="{00000000-0005-0000-0000-0000ED500000}"/>
    <cellStyle name="Normal 22 5 3 4 2" xfId="20717" xr:uid="{00000000-0005-0000-0000-0000EE500000}"/>
    <cellStyle name="Normal 22 5 3 4 2 2" xfId="20718" xr:uid="{00000000-0005-0000-0000-0000EF500000}"/>
    <cellStyle name="Normal 22 5 3 4 3" xfId="20719" xr:uid="{00000000-0005-0000-0000-0000F0500000}"/>
    <cellStyle name="Normal 22 5 3 5" xfId="20720" xr:uid="{00000000-0005-0000-0000-0000F1500000}"/>
    <cellStyle name="Normal 22 5 3 5 2" xfId="20721" xr:uid="{00000000-0005-0000-0000-0000F2500000}"/>
    <cellStyle name="Normal 22 5 3 6" xfId="20722" xr:uid="{00000000-0005-0000-0000-0000F3500000}"/>
    <cellStyle name="Normal 22 5 3 6 2" xfId="20723" xr:uid="{00000000-0005-0000-0000-0000F4500000}"/>
    <cellStyle name="Normal 22 5 3 7" xfId="20724" xr:uid="{00000000-0005-0000-0000-0000F5500000}"/>
    <cellStyle name="Normal 22 5 4" xfId="20725" xr:uid="{00000000-0005-0000-0000-0000F6500000}"/>
    <cellStyle name="Normal 22 5 4 2" xfId="20726" xr:uid="{00000000-0005-0000-0000-0000F7500000}"/>
    <cellStyle name="Normal 22 5 4 2 2" xfId="20727" xr:uid="{00000000-0005-0000-0000-0000F8500000}"/>
    <cellStyle name="Normal 22 5 4 3" xfId="20728" xr:uid="{00000000-0005-0000-0000-0000F9500000}"/>
    <cellStyle name="Normal 22 5 5" xfId="20729" xr:uid="{00000000-0005-0000-0000-0000FA500000}"/>
    <cellStyle name="Normal 22 5 5 2" xfId="20730" xr:uid="{00000000-0005-0000-0000-0000FB500000}"/>
    <cellStyle name="Normal 22 5 5 2 2" xfId="20731" xr:uid="{00000000-0005-0000-0000-0000FC500000}"/>
    <cellStyle name="Normal 22 5 5 3" xfId="20732" xr:uid="{00000000-0005-0000-0000-0000FD500000}"/>
    <cellStyle name="Normal 22 5 6" xfId="20733" xr:uid="{00000000-0005-0000-0000-0000FE500000}"/>
    <cellStyle name="Normal 22 5 6 2" xfId="20734" xr:uid="{00000000-0005-0000-0000-0000FF500000}"/>
    <cellStyle name="Normal 22 5 6 2 2" xfId="20735" xr:uid="{00000000-0005-0000-0000-000000510000}"/>
    <cellStyle name="Normal 22 5 6 3" xfId="20736" xr:uid="{00000000-0005-0000-0000-000001510000}"/>
    <cellStyle name="Normal 22 5 7" xfId="20737" xr:uid="{00000000-0005-0000-0000-000002510000}"/>
    <cellStyle name="Normal 22 5 7 2" xfId="20738" xr:uid="{00000000-0005-0000-0000-000003510000}"/>
    <cellStyle name="Normal 22 5 8" xfId="20739" xr:uid="{00000000-0005-0000-0000-000004510000}"/>
    <cellStyle name="Normal 22 5 8 2" xfId="20740" xr:uid="{00000000-0005-0000-0000-000005510000}"/>
    <cellStyle name="Normal 22 5 9" xfId="20741" xr:uid="{00000000-0005-0000-0000-000006510000}"/>
    <cellStyle name="Normal 22 6" xfId="20742" xr:uid="{00000000-0005-0000-0000-000007510000}"/>
    <cellStyle name="Normal 22 6 2" xfId="20743" xr:uid="{00000000-0005-0000-0000-000008510000}"/>
    <cellStyle name="Normal 22 6 2 2" xfId="20744" xr:uid="{00000000-0005-0000-0000-000009510000}"/>
    <cellStyle name="Normal 22 6 2 2 2" xfId="20745" xr:uid="{00000000-0005-0000-0000-00000A510000}"/>
    <cellStyle name="Normal 22 6 2 2 2 2" xfId="20746" xr:uid="{00000000-0005-0000-0000-00000B510000}"/>
    <cellStyle name="Normal 22 6 2 2 3" xfId="20747" xr:uid="{00000000-0005-0000-0000-00000C510000}"/>
    <cellStyle name="Normal 22 6 2 3" xfId="20748" xr:uid="{00000000-0005-0000-0000-00000D510000}"/>
    <cellStyle name="Normal 22 6 2 3 2" xfId="20749" xr:uid="{00000000-0005-0000-0000-00000E510000}"/>
    <cellStyle name="Normal 22 6 2 3 2 2" xfId="20750" xr:uid="{00000000-0005-0000-0000-00000F510000}"/>
    <cellStyle name="Normal 22 6 2 3 3" xfId="20751" xr:uid="{00000000-0005-0000-0000-000010510000}"/>
    <cellStyle name="Normal 22 6 2 4" xfId="20752" xr:uid="{00000000-0005-0000-0000-000011510000}"/>
    <cellStyle name="Normal 22 6 2 4 2" xfId="20753" xr:uid="{00000000-0005-0000-0000-000012510000}"/>
    <cellStyle name="Normal 22 6 2 4 2 2" xfId="20754" xr:uid="{00000000-0005-0000-0000-000013510000}"/>
    <cellStyle name="Normal 22 6 2 4 3" xfId="20755" xr:uid="{00000000-0005-0000-0000-000014510000}"/>
    <cellStyle name="Normal 22 6 2 5" xfId="20756" xr:uid="{00000000-0005-0000-0000-000015510000}"/>
    <cellStyle name="Normal 22 6 2 5 2" xfId="20757" xr:uid="{00000000-0005-0000-0000-000016510000}"/>
    <cellStyle name="Normal 22 6 2 6" xfId="20758" xr:uid="{00000000-0005-0000-0000-000017510000}"/>
    <cellStyle name="Normal 22 6 2 6 2" xfId="20759" xr:uid="{00000000-0005-0000-0000-000018510000}"/>
    <cellStyle name="Normal 22 6 2 7" xfId="20760" xr:uid="{00000000-0005-0000-0000-000019510000}"/>
    <cellStyle name="Normal 22 6 3" xfId="20761" xr:uid="{00000000-0005-0000-0000-00001A510000}"/>
    <cellStyle name="Normal 22 6 3 2" xfId="20762" xr:uid="{00000000-0005-0000-0000-00001B510000}"/>
    <cellStyle name="Normal 22 6 3 2 2" xfId="20763" xr:uid="{00000000-0005-0000-0000-00001C510000}"/>
    <cellStyle name="Normal 22 6 3 3" xfId="20764" xr:uid="{00000000-0005-0000-0000-00001D510000}"/>
    <cellStyle name="Normal 22 6 4" xfId="20765" xr:uid="{00000000-0005-0000-0000-00001E510000}"/>
    <cellStyle name="Normal 22 6 4 2" xfId="20766" xr:uid="{00000000-0005-0000-0000-00001F510000}"/>
    <cellStyle name="Normal 22 6 4 2 2" xfId="20767" xr:uid="{00000000-0005-0000-0000-000020510000}"/>
    <cellStyle name="Normal 22 6 4 3" xfId="20768" xr:uid="{00000000-0005-0000-0000-000021510000}"/>
    <cellStyle name="Normal 22 6 5" xfId="20769" xr:uid="{00000000-0005-0000-0000-000022510000}"/>
    <cellStyle name="Normal 22 6 5 2" xfId="20770" xr:uid="{00000000-0005-0000-0000-000023510000}"/>
    <cellStyle name="Normal 22 6 5 2 2" xfId="20771" xr:uid="{00000000-0005-0000-0000-000024510000}"/>
    <cellStyle name="Normal 22 6 5 3" xfId="20772" xr:uid="{00000000-0005-0000-0000-000025510000}"/>
    <cellStyle name="Normal 22 6 6" xfId="20773" xr:uid="{00000000-0005-0000-0000-000026510000}"/>
    <cellStyle name="Normal 22 6 6 2" xfId="20774" xr:uid="{00000000-0005-0000-0000-000027510000}"/>
    <cellStyle name="Normal 22 6 7" xfId="20775" xr:uid="{00000000-0005-0000-0000-000028510000}"/>
    <cellStyle name="Normal 22 6 7 2" xfId="20776" xr:uid="{00000000-0005-0000-0000-000029510000}"/>
    <cellStyle name="Normal 22 6 8" xfId="20777" xr:uid="{00000000-0005-0000-0000-00002A510000}"/>
    <cellStyle name="Normal 22 7" xfId="20778" xr:uid="{00000000-0005-0000-0000-00002B510000}"/>
    <cellStyle name="Normal 22 7 2" xfId="20779" xr:uid="{00000000-0005-0000-0000-00002C510000}"/>
    <cellStyle name="Normal 22 7 2 2" xfId="20780" xr:uid="{00000000-0005-0000-0000-00002D510000}"/>
    <cellStyle name="Normal 22 7 2 2 2" xfId="20781" xr:uid="{00000000-0005-0000-0000-00002E510000}"/>
    <cellStyle name="Normal 22 7 2 3" xfId="20782" xr:uid="{00000000-0005-0000-0000-00002F510000}"/>
    <cellStyle name="Normal 22 7 3" xfId="20783" xr:uid="{00000000-0005-0000-0000-000030510000}"/>
    <cellStyle name="Normal 22 7 3 2" xfId="20784" xr:uid="{00000000-0005-0000-0000-000031510000}"/>
    <cellStyle name="Normal 22 7 3 2 2" xfId="20785" xr:uid="{00000000-0005-0000-0000-000032510000}"/>
    <cellStyle name="Normal 22 7 3 3" xfId="20786" xr:uid="{00000000-0005-0000-0000-000033510000}"/>
    <cellStyle name="Normal 22 7 4" xfId="20787" xr:uid="{00000000-0005-0000-0000-000034510000}"/>
    <cellStyle name="Normal 22 7 4 2" xfId="20788" xr:uid="{00000000-0005-0000-0000-000035510000}"/>
    <cellStyle name="Normal 22 7 4 2 2" xfId="20789" xr:uid="{00000000-0005-0000-0000-000036510000}"/>
    <cellStyle name="Normal 22 7 4 3" xfId="20790" xr:uid="{00000000-0005-0000-0000-000037510000}"/>
    <cellStyle name="Normal 22 7 5" xfId="20791" xr:uid="{00000000-0005-0000-0000-000038510000}"/>
    <cellStyle name="Normal 22 7 5 2" xfId="20792" xr:uid="{00000000-0005-0000-0000-000039510000}"/>
    <cellStyle name="Normal 22 7 6" xfId="20793" xr:uid="{00000000-0005-0000-0000-00003A510000}"/>
    <cellStyle name="Normal 22 7 6 2" xfId="20794" xr:uid="{00000000-0005-0000-0000-00003B510000}"/>
    <cellStyle name="Normal 22 7 7" xfId="20795" xr:uid="{00000000-0005-0000-0000-00003C510000}"/>
    <cellStyle name="Normal 22 8" xfId="20796" xr:uid="{00000000-0005-0000-0000-00003D510000}"/>
    <cellStyle name="Normal 22 8 2" xfId="20797" xr:uid="{00000000-0005-0000-0000-00003E510000}"/>
    <cellStyle name="Normal 22 8 2 2" xfId="20798" xr:uid="{00000000-0005-0000-0000-00003F510000}"/>
    <cellStyle name="Normal 22 8 2 2 2" xfId="20799" xr:uid="{00000000-0005-0000-0000-000040510000}"/>
    <cellStyle name="Normal 22 8 2 3" xfId="20800" xr:uid="{00000000-0005-0000-0000-000041510000}"/>
    <cellStyle name="Normal 22 8 3" xfId="20801" xr:uid="{00000000-0005-0000-0000-000042510000}"/>
    <cellStyle name="Normal 22 8 3 2" xfId="20802" xr:uid="{00000000-0005-0000-0000-000043510000}"/>
    <cellStyle name="Normal 22 8 3 2 2" xfId="20803" xr:uid="{00000000-0005-0000-0000-000044510000}"/>
    <cellStyle name="Normal 22 8 3 3" xfId="20804" xr:uid="{00000000-0005-0000-0000-000045510000}"/>
    <cellStyle name="Normal 22 8 4" xfId="20805" xr:uid="{00000000-0005-0000-0000-000046510000}"/>
    <cellStyle name="Normal 22 8 4 2" xfId="20806" xr:uid="{00000000-0005-0000-0000-000047510000}"/>
    <cellStyle name="Normal 22 8 4 2 2" xfId="20807" xr:uid="{00000000-0005-0000-0000-000048510000}"/>
    <cellStyle name="Normal 22 8 4 3" xfId="20808" xr:uid="{00000000-0005-0000-0000-000049510000}"/>
    <cellStyle name="Normal 22 8 5" xfId="20809" xr:uid="{00000000-0005-0000-0000-00004A510000}"/>
    <cellStyle name="Normal 22 8 5 2" xfId="20810" xr:uid="{00000000-0005-0000-0000-00004B510000}"/>
    <cellStyle name="Normal 22 8 6" xfId="20811" xr:uid="{00000000-0005-0000-0000-00004C510000}"/>
    <cellStyle name="Normal 22 8 6 2" xfId="20812" xr:uid="{00000000-0005-0000-0000-00004D510000}"/>
    <cellStyle name="Normal 22 8 7" xfId="20813" xr:uid="{00000000-0005-0000-0000-00004E510000}"/>
    <cellStyle name="Normal 22 9" xfId="20814" xr:uid="{00000000-0005-0000-0000-00004F510000}"/>
    <cellStyle name="Normal 22 9 2" xfId="20815" xr:uid="{00000000-0005-0000-0000-000050510000}"/>
    <cellStyle name="Normal 22 9 2 2" xfId="20816" xr:uid="{00000000-0005-0000-0000-000051510000}"/>
    <cellStyle name="Normal 22 9 3" xfId="20817" xr:uid="{00000000-0005-0000-0000-000052510000}"/>
    <cellStyle name="Normal 22_Confidential Information" xfId="20818" xr:uid="{00000000-0005-0000-0000-000053510000}"/>
    <cellStyle name="Normal 23" xfId="20819" xr:uid="{00000000-0005-0000-0000-000054510000}"/>
    <cellStyle name="Normal 23 10" xfId="20820" xr:uid="{00000000-0005-0000-0000-000055510000}"/>
    <cellStyle name="Normal 23 10 2" xfId="20821" xr:uid="{00000000-0005-0000-0000-000056510000}"/>
    <cellStyle name="Normal 23 10 2 2" xfId="20822" xr:uid="{00000000-0005-0000-0000-000057510000}"/>
    <cellStyle name="Normal 23 10 3" xfId="20823" xr:uid="{00000000-0005-0000-0000-000058510000}"/>
    <cellStyle name="Normal 23 11" xfId="20824" xr:uid="{00000000-0005-0000-0000-000059510000}"/>
    <cellStyle name="Normal 23 11 2" xfId="20825" xr:uid="{00000000-0005-0000-0000-00005A510000}"/>
    <cellStyle name="Normal 23 12" xfId="20826" xr:uid="{00000000-0005-0000-0000-00005B510000}"/>
    <cellStyle name="Normal 23 12 2" xfId="20827" xr:uid="{00000000-0005-0000-0000-00005C510000}"/>
    <cellStyle name="Normal 23 13" xfId="20828" xr:uid="{00000000-0005-0000-0000-00005D510000}"/>
    <cellStyle name="Normal 23 2" xfId="20829" xr:uid="{00000000-0005-0000-0000-00005E510000}"/>
    <cellStyle name="Normal 23 2 10" xfId="20830" xr:uid="{00000000-0005-0000-0000-00005F510000}"/>
    <cellStyle name="Normal 23 2 10 2" xfId="20831" xr:uid="{00000000-0005-0000-0000-000060510000}"/>
    <cellStyle name="Normal 23 2 11" xfId="20832" xr:uid="{00000000-0005-0000-0000-000061510000}"/>
    <cellStyle name="Normal 23 2 2" xfId="20833" xr:uid="{00000000-0005-0000-0000-000062510000}"/>
    <cellStyle name="Normal 23 2 2 2" xfId="20834" xr:uid="{00000000-0005-0000-0000-000063510000}"/>
    <cellStyle name="Normal 23 2 2 2 2" xfId="20835" xr:uid="{00000000-0005-0000-0000-000064510000}"/>
    <cellStyle name="Normal 23 2 2 2 2 2" xfId="20836" xr:uid="{00000000-0005-0000-0000-000065510000}"/>
    <cellStyle name="Normal 23 2 2 2 2 2 2" xfId="20837" xr:uid="{00000000-0005-0000-0000-000066510000}"/>
    <cellStyle name="Normal 23 2 2 2 2 3" xfId="20838" xr:uid="{00000000-0005-0000-0000-000067510000}"/>
    <cellStyle name="Normal 23 2 2 2 3" xfId="20839" xr:uid="{00000000-0005-0000-0000-000068510000}"/>
    <cellStyle name="Normal 23 2 2 2 3 2" xfId="20840" xr:uid="{00000000-0005-0000-0000-000069510000}"/>
    <cellStyle name="Normal 23 2 2 2 3 2 2" xfId="20841" xr:uid="{00000000-0005-0000-0000-00006A510000}"/>
    <cellStyle name="Normal 23 2 2 2 3 3" xfId="20842" xr:uid="{00000000-0005-0000-0000-00006B510000}"/>
    <cellStyle name="Normal 23 2 2 2 4" xfId="20843" xr:uid="{00000000-0005-0000-0000-00006C510000}"/>
    <cellStyle name="Normal 23 2 2 2 4 2" xfId="20844" xr:uid="{00000000-0005-0000-0000-00006D510000}"/>
    <cellStyle name="Normal 23 2 2 2 4 2 2" xfId="20845" xr:uid="{00000000-0005-0000-0000-00006E510000}"/>
    <cellStyle name="Normal 23 2 2 2 4 3" xfId="20846" xr:uid="{00000000-0005-0000-0000-00006F510000}"/>
    <cellStyle name="Normal 23 2 2 2 5" xfId="20847" xr:uid="{00000000-0005-0000-0000-000070510000}"/>
    <cellStyle name="Normal 23 2 2 2 5 2" xfId="20848" xr:uid="{00000000-0005-0000-0000-000071510000}"/>
    <cellStyle name="Normal 23 2 2 2 6" xfId="20849" xr:uid="{00000000-0005-0000-0000-000072510000}"/>
    <cellStyle name="Normal 23 2 2 2 6 2" xfId="20850" xr:uid="{00000000-0005-0000-0000-000073510000}"/>
    <cellStyle name="Normal 23 2 2 2 7" xfId="20851" xr:uid="{00000000-0005-0000-0000-000074510000}"/>
    <cellStyle name="Normal 23 2 2 3" xfId="20852" xr:uid="{00000000-0005-0000-0000-000075510000}"/>
    <cellStyle name="Normal 23 2 2 3 2" xfId="20853" xr:uid="{00000000-0005-0000-0000-000076510000}"/>
    <cellStyle name="Normal 23 2 2 3 2 2" xfId="20854" xr:uid="{00000000-0005-0000-0000-000077510000}"/>
    <cellStyle name="Normal 23 2 2 3 2 2 2" xfId="20855" xr:uid="{00000000-0005-0000-0000-000078510000}"/>
    <cellStyle name="Normal 23 2 2 3 2 3" xfId="20856" xr:uid="{00000000-0005-0000-0000-000079510000}"/>
    <cellStyle name="Normal 23 2 2 3 3" xfId="20857" xr:uid="{00000000-0005-0000-0000-00007A510000}"/>
    <cellStyle name="Normal 23 2 2 3 3 2" xfId="20858" xr:uid="{00000000-0005-0000-0000-00007B510000}"/>
    <cellStyle name="Normal 23 2 2 3 3 2 2" xfId="20859" xr:uid="{00000000-0005-0000-0000-00007C510000}"/>
    <cellStyle name="Normal 23 2 2 3 3 3" xfId="20860" xr:uid="{00000000-0005-0000-0000-00007D510000}"/>
    <cellStyle name="Normal 23 2 2 3 4" xfId="20861" xr:uid="{00000000-0005-0000-0000-00007E510000}"/>
    <cellStyle name="Normal 23 2 2 3 4 2" xfId="20862" xr:uid="{00000000-0005-0000-0000-00007F510000}"/>
    <cellStyle name="Normal 23 2 2 3 4 2 2" xfId="20863" xr:uid="{00000000-0005-0000-0000-000080510000}"/>
    <cellStyle name="Normal 23 2 2 3 4 3" xfId="20864" xr:uid="{00000000-0005-0000-0000-000081510000}"/>
    <cellStyle name="Normal 23 2 2 3 5" xfId="20865" xr:uid="{00000000-0005-0000-0000-000082510000}"/>
    <cellStyle name="Normal 23 2 2 3 5 2" xfId="20866" xr:uid="{00000000-0005-0000-0000-000083510000}"/>
    <cellStyle name="Normal 23 2 2 3 6" xfId="20867" xr:uid="{00000000-0005-0000-0000-000084510000}"/>
    <cellStyle name="Normal 23 2 2 3 6 2" xfId="20868" xr:uid="{00000000-0005-0000-0000-000085510000}"/>
    <cellStyle name="Normal 23 2 2 3 7" xfId="20869" xr:uid="{00000000-0005-0000-0000-000086510000}"/>
    <cellStyle name="Normal 23 2 2 4" xfId="20870" xr:uid="{00000000-0005-0000-0000-000087510000}"/>
    <cellStyle name="Normal 23 2 2 4 2" xfId="20871" xr:uid="{00000000-0005-0000-0000-000088510000}"/>
    <cellStyle name="Normal 23 2 2 4 2 2" xfId="20872" xr:uid="{00000000-0005-0000-0000-000089510000}"/>
    <cellStyle name="Normal 23 2 2 4 3" xfId="20873" xr:uid="{00000000-0005-0000-0000-00008A510000}"/>
    <cellStyle name="Normal 23 2 2 5" xfId="20874" xr:uid="{00000000-0005-0000-0000-00008B510000}"/>
    <cellStyle name="Normal 23 2 2 5 2" xfId="20875" xr:uid="{00000000-0005-0000-0000-00008C510000}"/>
    <cellStyle name="Normal 23 2 2 5 2 2" xfId="20876" xr:uid="{00000000-0005-0000-0000-00008D510000}"/>
    <cellStyle name="Normal 23 2 2 5 3" xfId="20877" xr:uid="{00000000-0005-0000-0000-00008E510000}"/>
    <cellStyle name="Normal 23 2 2 6" xfId="20878" xr:uid="{00000000-0005-0000-0000-00008F510000}"/>
    <cellStyle name="Normal 23 2 2 6 2" xfId="20879" xr:uid="{00000000-0005-0000-0000-000090510000}"/>
    <cellStyle name="Normal 23 2 2 6 2 2" xfId="20880" xr:uid="{00000000-0005-0000-0000-000091510000}"/>
    <cellStyle name="Normal 23 2 2 6 3" xfId="20881" xr:uid="{00000000-0005-0000-0000-000092510000}"/>
    <cellStyle name="Normal 23 2 2 7" xfId="20882" xr:uid="{00000000-0005-0000-0000-000093510000}"/>
    <cellStyle name="Normal 23 2 2 7 2" xfId="20883" xr:uid="{00000000-0005-0000-0000-000094510000}"/>
    <cellStyle name="Normal 23 2 2 8" xfId="20884" xr:uid="{00000000-0005-0000-0000-000095510000}"/>
    <cellStyle name="Normal 23 2 2 8 2" xfId="20885" xr:uid="{00000000-0005-0000-0000-000096510000}"/>
    <cellStyle name="Normal 23 2 2 9" xfId="20886" xr:uid="{00000000-0005-0000-0000-000097510000}"/>
    <cellStyle name="Normal 23 2 3" xfId="20887" xr:uid="{00000000-0005-0000-0000-000098510000}"/>
    <cellStyle name="Normal 23 2 3 2" xfId="20888" xr:uid="{00000000-0005-0000-0000-000099510000}"/>
    <cellStyle name="Normal 23 2 3 2 2" xfId="20889" xr:uid="{00000000-0005-0000-0000-00009A510000}"/>
    <cellStyle name="Normal 23 2 3 2 2 2" xfId="20890" xr:uid="{00000000-0005-0000-0000-00009B510000}"/>
    <cellStyle name="Normal 23 2 3 2 2 2 2" xfId="20891" xr:uid="{00000000-0005-0000-0000-00009C510000}"/>
    <cellStyle name="Normal 23 2 3 2 2 3" xfId="20892" xr:uid="{00000000-0005-0000-0000-00009D510000}"/>
    <cellStyle name="Normal 23 2 3 2 3" xfId="20893" xr:uid="{00000000-0005-0000-0000-00009E510000}"/>
    <cellStyle name="Normal 23 2 3 2 3 2" xfId="20894" xr:uid="{00000000-0005-0000-0000-00009F510000}"/>
    <cellStyle name="Normal 23 2 3 2 3 2 2" xfId="20895" xr:uid="{00000000-0005-0000-0000-0000A0510000}"/>
    <cellStyle name="Normal 23 2 3 2 3 3" xfId="20896" xr:uid="{00000000-0005-0000-0000-0000A1510000}"/>
    <cellStyle name="Normal 23 2 3 2 4" xfId="20897" xr:uid="{00000000-0005-0000-0000-0000A2510000}"/>
    <cellStyle name="Normal 23 2 3 2 4 2" xfId="20898" xr:uid="{00000000-0005-0000-0000-0000A3510000}"/>
    <cellStyle name="Normal 23 2 3 2 4 2 2" xfId="20899" xr:uid="{00000000-0005-0000-0000-0000A4510000}"/>
    <cellStyle name="Normal 23 2 3 2 4 3" xfId="20900" xr:uid="{00000000-0005-0000-0000-0000A5510000}"/>
    <cellStyle name="Normal 23 2 3 2 5" xfId="20901" xr:uid="{00000000-0005-0000-0000-0000A6510000}"/>
    <cellStyle name="Normal 23 2 3 2 5 2" xfId="20902" xr:uid="{00000000-0005-0000-0000-0000A7510000}"/>
    <cellStyle name="Normal 23 2 3 2 6" xfId="20903" xr:uid="{00000000-0005-0000-0000-0000A8510000}"/>
    <cellStyle name="Normal 23 2 3 2 6 2" xfId="20904" xr:uid="{00000000-0005-0000-0000-0000A9510000}"/>
    <cellStyle name="Normal 23 2 3 2 7" xfId="20905" xr:uid="{00000000-0005-0000-0000-0000AA510000}"/>
    <cellStyle name="Normal 23 2 3 3" xfId="20906" xr:uid="{00000000-0005-0000-0000-0000AB510000}"/>
    <cellStyle name="Normal 23 2 3 3 2" xfId="20907" xr:uid="{00000000-0005-0000-0000-0000AC510000}"/>
    <cellStyle name="Normal 23 2 3 3 2 2" xfId="20908" xr:uid="{00000000-0005-0000-0000-0000AD510000}"/>
    <cellStyle name="Normal 23 2 3 3 3" xfId="20909" xr:uid="{00000000-0005-0000-0000-0000AE510000}"/>
    <cellStyle name="Normal 23 2 3 4" xfId="20910" xr:uid="{00000000-0005-0000-0000-0000AF510000}"/>
    <cellStyle name="Normal 23 2 3 4 2" xfId="20911" xr:uid="{00000000-0005-0000-0000-0000B0510000}"/>
    <cellStyle name="Normal 23 2 3 4 2 2" xfId="20912" xr:uid="{00000000-0005-0000-0000-0000B1510000}"/>
    <cellStyle name="Normal 23 2 3 4 3" xfId="20913" xr:uid="{00000000-0005-0000-0000-0000B2510000}"/>
    <cellStyle name="Normal 23 2 3 5" xfId="20914" xr:uid="{00000000-0005-0000-0000-0000B3510000}"/>
    <cellStyle name="Normal 23 2 3 5 2" xfId="20915" xr:uid="{00000000-0005-0000-0000-0000B4510000}"/>
    <cellStyle name="Normal 23 2 3 5 2 2" xfId="20916" xr:uid="{00000000-0005-0000-0000-0000B5510000}"/>
    <cellStyle name="Normal 23 2 3 5 3" xfId="20917" xr:uid="{00000000-0005-0000-0000-0000B6510000}"/>
    <cellStyle name="Normal 23 2 3 6" xfId="20918" xr:uid="{00000000-0005-0000-0000-0000B7510000}"/>
    <cellStyle name="Normal 23 2 3 6 2" xfId="20919" xr:uid="{00000000-0005-0000-0000-0000B8510000}"/>
    <cellStyle name="Normal 23 2 3 7" xfId="20920" xr:uid="{00000000-0005-0000-0000-0000B9510000}"/>
    <cellStyle name="Normal 23 2 3 7 2" xfId="20921" xr:uid="{00000000-0005-0000-0000-0000BA510000}"/>
    <cellStyle name="Normal 23 2 3 8" xfId="20922" xr:uid="{00000000-0005-0000-0000-0000BB510000}"/>
    <cellStyle name="Normal 23 2 4" xfId="20923" xr:uid="{00000000-0005-0000-0000-0000BC510000}"/>
    <cellStyle name="Normal 23 2 4 2" xfId="20924" xr:uid="{00000000-0005-0000-0000-0000BD510000}"/>
    <cellStyle name="Normal 23 2 4 2 2" xfId="20925" xr:uid="{00000000-0005-0000-0000-0000BE510000}"/>
    <cellStyle name="Normal 23 2 4 2 2 2" xfId="20926" xr:uid="{00000000-0005-0000-0000-0000BF510000}"/>
    <cellStyle name="Normal 23 2 4 2 3" xfId="20927" xr:uid="{00000000-0005-0000-0000-0000C0510000}"/>
    <cellStyle name="Normal 23 2 4 3" xfId="20928" xr:uid="{00000000-0005-0000-0000-0000C1510000}"/>
    <cellStyle name="Normal 23 2 4 3 2" xfId="20929" xr:uid="{00000000-0005-0000-0000-0000C2510000}"/>
    <cellStyle name="Normal 23 2 4 3 2 2" xfId="20930" xr:uid="{00000000-0005-0000-0000-0000C3510000}"/>
    <cellStyle name="Normal 23 2 4 3 3" xfId="20931" xr:uid="{00000000-0005-0000-0000-0000C4510000}"/>
    <cellStyle name="Normal 23 2 4 4" xfId="20932" xr:uid="{00000000-0005-0000-0000-0000C5510000}"/>
    <cellStyle name="Normal 23 2 4 4 2" xfId="20933" xr:uid="{00000000-0005-0000-0000-0000C6510000}"/>
    <cellStyle name="Normal 23 2 4 4 2 2" xfId="20934" xr:uid="{00000000-0005-0000-0000-0000C7510000}"/>
    <cellStyle name="Normal 23 2 4 4 3" xfId="20935" xr:uid="{00000000-0005-0000-0000-0000C8510000}"/>
    <cellStyle name="Normal 23 2 4 5" xfId="20936" xr:uid="{00000000-0005-0000-0000-0000C9510000}"/>
    <cellStyle name="Normal 23 2 4 5 2" xfId="20937" xr:uid="{00000000-0005-0000-0000-0000CA510000}"/>
    <cellStyle name="Normal 23 2 4 6" xfId="20938" xr:uid="{00000000-0005-0000-0000-0000CB510000}"/>
    <cellStyle name="Normal 23 2 4 6 2" xfId="20939" xr:uid="{00000000-0005-0000-0000-0000CC510000}"/>
    <cellStyle name="Normal 23 2 4 7" xfId="20940" xr:uid="{00000000-0005-0000-0000-0000CD510000}"/>
    <cellStyle name="Normal 23 2 5" xfId="20941" xr:uid="{00000000-0005-0000-0000-0000CE510000}"/>
    <cellStyle name="Normal 23 2 5 2" xfId="20942" xr:uid="{00000000-0005-0000-0000-0000CF510000}"/>
    <cellStyle name="Normal 23 2 5 2 2" xfId="20943" xr:uid="{00000000-0005-0000-0000-0000D0510000}"/>
    <cellStyle name="Normal 23 2 5 2 2 2" xfId="20944" xr:uid="{00000000-0005-0000-0000-0000D1510000}"/>
    <cellStyle name="Normal 23 2 5 2 3" xfId="20945" xr:uid="{00000000-0005-0000-0000-0000D2510000}"/>
    <cellStyle name="Normal 23 2 5 3" xfId="20946" xr:uid="{00000000-0005-0000-0000-0000D3510000}"/>
    <cellStyle name="Normal 23 2 5 3 2" xfId="20947" xr:uid="{00000000-0005-0000-0000-0000D4510000}"/>
    <cellStyle name="Normal 23 2 5 3 2 2" xfId="20948" xr:uid="{00000000-0005-0000-0000-0000D5510000}"/>
    <cellStyle name="Normal 23 2 5 3 3" xfId="20949" xr:uid="{00000000-0005-0000-0000-0000D6510000}"/>
    <cellStyle name="Normal 23 2 5 4" xfId="20950" xr:uid="{00000000-0005-0000-0000-0000D7510000}"/>
    <cellStyle name="Normal 23 2 5 4 2" xfId="20951" xr:uid="{00000000-0005-0000-0000-0000D8510000}"/>
    <cellStyle name="Normal 23 2 5 4 2 2" xfId="20952" xr:uid="{00000000-0005-0000-0000-0000D9510000}"/>
    <cellStyle name="Normal 23 2 5 4 3" xfId="20953" xr:uid="{00000000-0005-0000-0000-0000DA510000}"/>
    <cellStyle name="Normal 23 2 5 5" xfId="20954" xr:uid="{00000000-0005-0000-0000-0000DB510000}"/>
    <cellStyle name="Normal 23 2 5 5 2" xfId="20955" xr:uid="{00000000-0005-0000-0000-0000DC510000}"/>
    <cellStyle name="Normal 23 2 5 6" xfId="20956" xr:uid="{00000000-0005-0000-0000-0000DD510000}"/>
    <cellStyle name="Normal 23 2 5 6 2" xfId="20957" xr:uid="{00000000-0005-0000-0000-0000DE510000}"/>
    <cellStyle name="Normal 23 2 5 7" xfId="20958" xr:uid="{00000000-0005-0000-0000-0000DF510000}"/>
    <cellStyle name="Normal 23 2 6" xfId="20959" xr:uid="{00000000-0005-0000-0000-0000E0510000}"/>
    <cellStyle name="Normal 23 2 6 2" xfId="20960" xr:uid="{00000000-0005-0000-0000-0000E1510000}"/>
    <cellStyle name="Normal 23 2 6 2 2" xfId="20961" xr:uid="{00000000-0005-0000-0000-0000E2510000}"/>
    <cellStyle name="Normal 23 2 6 3" xfId="20962" xr:uid="{00000000-0005-0000-0000-0000E3510000}"/>
    <cellStyle name="Normal 23 2 7" xfId="20963" xr:uid="{00000000-0005-0000-0000-0000E4510000}"/>
    <cellStyle name="Normal 23 2 7 2" xfId="20964" xr:uid="{00000000-0005-0000-0000-0000E5510000}"/>
    <cellStyle name="Normal 23 2 7 2 2" xfId="20965" xr:uid="{00000000-0005-0000-0000-0000E6510000}"/>
    <cellStyle name="Normal 23 2 7 3" xfId="20966" xr:uid="{00000000-0005-0000-0000-0000E7510000}"/>
    <cellStyle name="Normal 23 2 8" xfId="20967" xr:uid="{00000000-0005-0000-0000-0000E8510000}"/>
    <cellStyle name="Normal 23 2 8 2" xfId="20968" xr:uid="{00000000-0005-0000-0000-0000E9510000}"/>
    <cellStyle name="Normal 23 2 8 2 2" xfId="20969" xr:uid="{00000000-0005-0000-0000-0000EA510000}"/>
    <cellStyle name="Normal 23 2 8 3" xfId="20970" xr:uid="{00000000-0005-0000-0000-0000EB510000}"/>
    <cellStyle name="Normal 23 2 9" xfId="20971" xr:uid="{00000000-0005-0000-0000-0000EC510000}"/>
    <cellStyle name="Normal 23 2 9 2" xfId="20972" xr:uid="{00000000-0005-0000-0000-0000ED510000}"/>
    <cellStyle name="Normal 23 3" xfId="20973" xr:uid="{00000000-0005-0000-0000-0000EE510000}"/>
    <cellStyle name="Normal 23 3 10" xfId="20974" xr:uid="{00000000-0005-0000-0000-0000EF510000}"/>
    <cellStyle name="Normal 23 3 10 2" xfId="20975" xr:uid="{00000000-0005-0000-0000-0000F0510000}"/>
    <cellStyle name="Normal 23 3 11" xfId="20976" xr:uid="{00000000-0005-0000-0000-0000F1510000}"/>
    <cellStyle name="Normal 23 3 2" xfId="20977" xr:uid="{00000000-0005-0000-0000-0000F2510000}"/>
    <cellStyle name="Normal 23 3 2 2" xfId="20978" xr:uid="{00000000-0005-0000-0000-0000F3510000}"/>
    <cellStyle name="Normal 23 3 2 2 2" xfId="20979" xr:uid="{00000000-0005-0000-0000-0000F4510000}"/>
    <cellStyle name="Normal 23 3 2 2 2 2" xfId="20980" xr:uid="{00000000-0005-0000-0000-0000F5510000}"/>
    <cellStyle name="Normal 23 3 2 2 2 2 2" xfId="20981" xr:uid="{00000000-0005-0000-0000-0000F6510000}"/>
    <cellStyle name="Normal 23 3 2 2 2 3" xfId="20982" xr:uid="{00000000-0005-0000-0000-0000F7510000}"/>
    <cellStyle name="Normal 23 3 2 2 3" xfId="20983" xr:uid="{00000000-0005-0000-0000-0000F8510000}"/>
    <cellStyle name="Normal 23 3 2 2 3 2" xfId="20984" xr:uid="{00000000-0005-0000-0000-0000F9510000}"/>
    <cellStyle name="Normal 23 3 2 2 3 2 2" xfId="20985" xr:uid="{00000000-0005-0000-0000-0000FA510000}"/>
    <cellStyle name="Normal 23 3 2 2 3 3" xfId="20986" xr:uid="{00000000-0005-0000-0000-0000FB510000}"/>
    <cellStyle name="Normal 23 3 2 2 4" xfId="20987" xr:uid="{00000000-0005-0000-0000-0000FC510000}"/>
    <cellStyle name="Normal 23 3 2 2 4 2" xfId="20988" xr:uid="{00000000-0005-0000-0000-0000FD510000}"/>
    <cellStyle name="Normal 23 3 2 2 4 2 2" xfId="20989" xr:uid="{00000000-0005-0000-0000-0000FE510000}"/>
    <cellStyle name="Normal 23 3 2 2 4 3" xfId="20990" xr:uid="{00000000-0005-0000-0000-0000FF510000}"/>
    <cellStyle name="Normal 23 3 2 2 5" xfId="20991" xr:uid="{00000000-0005-0000-0000-000000520000}"/>
    <cellStyle name="Normal 23 3 2 2 5 2" xfId="20992" xr:uid="{00000000-0005-0000-0000-000001520000}"/>
    <cellStyle name="Normal 23 3 2 2 6" xfId="20993" xr:uid="{00000000-0005-0000-0000-000002520000}"/>
    <cellStyle name="Normal 23 3 2 2 6 2" xfId="20994" xr:uid="{00000000-0005-0000-0000-000003520000}"/>
    <cellStyle name="Normal 23 3 2 2 7" xfId="20995" xr:uid="{00000000-0005-0000-0000-000004520000}"/>
    <cellStyle name="Normal 23 3 2 3" xfId="20996" xr:uid="{00000000-0005-0000-0000-000005520000}"/>
    <cellStyle name="Normal 23 3 2 3 2" xfId="20997" xr:uid="{00000000-0005-0000-0000-000006520000}"/>
    <cellStyle name="Normal 23 3 2 3 2 2" xfId="20998" xr:uid="{00000000-0005-0000-0000-000007520000}"/>
    <cellStyle name="Normal 23 3 2 3 2 2 2" xfId="20999" xr:uid="{00000000-0005-0000-0000-000008520000}"/>
    <cellStyle name="Normal 23 3 2 3 2 3" xfId="21000" xr:uid="{00000000-0005-0000-0000-000009520000}"/>
    <cellStyle name="Normal 23 3 2 3 3" xfId="21001" xr:uid="{00000000-0005-0000-0000-00000A520000}"/>
    <cellStyle name="Normal 23 3 2 3 3 2" xfId="21002" xr:uid="{00000000-0005-0000-0000-00000B520000}"/>
    <cellStyle name="Normal 23 3 2 3 3 2 2" xfId="21003" xr:uid="{00000000-0005-0000-0000-00000C520000}"/>
    <cellStyle name="Normal 23 3 2 3 3 3" xfId="21004" xr:uid="{00000000-0005-0000-0000-00000D520000}"/>
    <cellStyle name="Normal 23 3 2 3 4" xfId="21005" xr:uid="{00000000-0005-0000-0000-00000E520000}"/>
    <cellStyle name="Normal 23 3 2 3 4 2" xfId="21006" xr:uid="{00000000-0005-0000-0000-00000F520000}"/>
    <cellStyle name="Normal 23 3 2 3 4 2 2" xfId="21007" xr:uid="{00000000-0005-0000-0000-000010520000}"/>
    <cellStyle name="Normal 23 3 2 3 4 3" xfId="21008" xr:uid="{00000000-0005-0000-0000-000011520000}"/>
    <cellStyle name="Normal 23 3 2 3 5" xfId="21009" xr:uid="{00000000-0005-0000-0000-000012520000}"/>
    <cellStyle name="Normal 23 3 2 3 5 2" xfId="21010" xr:uid="{00000000-0005-0000-0000-000013520000}"/>
    <cellStyle name="Normal 23 3 2 3 6" xfId="21011" xr:uid="{00000000-0005-0000-0000-000014520000}"/>
    <cellStyle name="Normal 23 3 2 3 6 2" xfId="21012" xr:uid="{00000000-0005-0000-0000-000015520000}"/>
    <cellStyle name="Normal 23 3 2 3 7" xfId="21013" xr:uid="{00000000-0005-0000-0000-000016520000}"/>
    <cellStyle name="Normal 23 3 2 4" xfId="21014" xr:uid="{00000000-0005-0000-0000-000017520000}"/>
    <cellStyle name="Normal 23 3 2 4 2" xfId="21015" xr:uid="{00000000-0005-0000-0000-000018520000}"/>
    <cellStyle name="Normal 23 3 2 4 2 2" xfId="21016" xr:uid="{00000000-0005-0000-0000-000019520000}"/>
    <cellStyle name="Normal 23 3 2 4 3" xfId="21017" xr:uid="{00000000-0005-0000-0000-00001A520000}"/>
    <cellStyle name="Normal 23 3 2 5" xfId="21018" xr:uid="{00000000-0005-0000-0000-00001B520000}"/>
    <cellStyle name="Normal 23 3 2 5 2" xfId="21019" xr:uid="{00000000-0005-0000-0000-00001C520000}"/>
    <cellStyle name="Normal 23 3 2 5 2 2" xfId="21020" xr:uid="{00000000-0005-0000-0000-00001D520000}"/>
    <cellStyle name="Normal 23 3 2 5 3" xfId="21021" xr:uid="{00000000-0005-0000-0000-00001E520000}"/>
    <cellStyle name="Normal 23 3 2 6" xfId="21022" xr:uid="{00000000-0005-0000-0000-00001F520000}"/>
    <cellStyle name="Normal 23 3 2 6 2" xfId="21023" xr:uid="{00000000-0005-0000-0000-000020520000}"/>
    <cellStyle name="Normal 23 3 2 6 2 2" xfId="21024" xr:uid="{00000000-0005-0000-0000-000021520000}"/>
    <cellStyle name="Normal 23 3 2 6 3" xfId="21025" xr:uid="{00000000-0005-0000-0000-000022520000}"/>
    <cellStyle name="Normal 23 3 2 7" xfId="21026" xr:uid="{00000000-0005-0000-0000-000023520000}"/>
    <cellStyle name="Normal 23 3 2 7 2" xfId="21027" xr:uid="{00000000-0005-0000-0000-000024520000}"/>
    <cellStyle name="Normal 23 3 2 8" xfId="21028" xr:uid="{00000000-0005-0000-0000-000025520000}"/>
    <cellStyle name="Normal 23 3 2 8 2" xfId="21029" xr:uid="{00000000-0005-0000-0000-000026520000}"/>
    <cellStyle name="Normal 23 3 2 9" xfId="21030" xr:uid="{00000000-0005-0000-0000-000027520000}"/>
    <cellStyle name="Normal 23 3 3" xfId="21031" xr:uid="{00000000-0005-0000-0000-000028520000}"/>
    <cellStyle name="Normal 23 3 3 2" xfId="21032" xr:uid="{00000000-0005-0000-0000-000029520000}"/>
    <cellStyle name="Normal 23 3 3 2 2" xfId="21033" xr:uid="{00000000-0005-0000-0000-00002A520000}"/>
    <cellStyle name="Normal 23 3 3 2 2 2" xfId="21034" xr:uid="{00000000-0005-0000-0000-00002B520000}"/>
    <cellStyle name="Normal 23 3 3 2 2 2 2" xfId="21035" xr:uid="{00000000-0005-0000-0000-00002C520000}"/>
    <cellStyle name="Normal 23 3 3 2 2 3" xfId="21036" xr:uid="{00000000-0005-0000-0000-00002D520000}"/>
    <cellStyle name="Normal 23 3 3 2 3" xfId="21037" xr:uid="{00000000-0005-0000-0000-00002E520000}"/>
    <cellStyle name="Normal 23 3 3 2 3 2" xfId="21038" xr:uid="{00000000-0005-0000-0000-00002F520000}"/>
    <cellStyle name="Normal 23 3 3 2 3 2 2" xfId="21039" xr:uid="{00000000-0005-0000-0000-000030520000}"/>
    <cellStyle name="Normal 23 3 3 2 3 3" xfId="21040" xr:uid="{00000000-0005-0000-0000-000031520000}"/>
    <cellStyle name="Normal 23 3 3 2 4" xfId="21041" xr:uid="{00000000-0005-0000-0000-000032520000}"/>
    <cellStyle name="Normal 23 3 3 2 4 2" xfId="21042" xr:uid="{00000000-0005-0000-0000-000033520000}"/>
    <cellStyle name="Normal 23 3 3 2 4 2 2" xfId="21043" xr:uid="{00000000-0005-0000-0000-000034520000}"/>
    <cellStyle name="Normal 23 3 3 2 4 3" xfId="21044" xr:uid="{00000000-0005-0000-0000-000035520000}"/>
    <cellStyle name="Normal 23 3 3 2 5" xfId="21045" xr:uid="{00000000-0005-0000-0000-000036520000}"/>
    <cellStyle name="Normal 23 3 3 2 5 2" xfId="21046" xr:uid="{00000000-0005-0000-0000-000037520000}"/>
    <cellStyle name="Normal 23 3 3 2 6" xfId="21047" xr:uid="{00000000-0005-0000-0000-000038520000}"/>
    <cellStyle name="Normal 23 3 3 2 6 2" xfId="21048" xr:uid="{00000000-0005-0000-0000-000039520000}"/>
    <cellStyle name="Normal 23 3 3 2 7" xfId="21049" xr:uid="{00000000-0005-0000-0000-00003A520000}"/>
    <cellStyle name="Normal 23 3 3 3" xfId="21050" xr:uid="{00000000-0005-0000-0000-00003B520000}"/>
    <cellStyle name="Normal 23 3 3 3 2" xfId="21051" xr:uid="{00000000-0005-0000-0000-00003C520000}"/>
    <cellStyle name="Normal 23 3 3 3 2 2" xfId="21052" xr:uid="{00000000-0005-0000-0000-00003D520000}"/>
    <cellStyle name="Normal 23 3 3 3 3" xfId="21053" xr:uid="{00000000-0005-0000-0000-00003E520000}"/>
    <cellStyle name="Normal 23 3 3 4" xfId="21054" xr:uid="{00000000-0005-0000-0000-00003F520000}"/>
    <cellStyle name="Normal 23 3 3 4 2" xfId="21055" xr:uid="{00000000-0005-0000-0000-000040520000}"/>
    <cellStyle name="Normal 23 3 3 4 2 2" xfId="21056" xr:uid="{00000000-0005-0000-0000-000041520000}"/>
    <cellStyle name="Normal 23 3 3 4 3" xfId="21057" xr:uid="{00000000-0005-0000-0000-000042520000}"/>
    <cellStyle name="Normal 23 3 3 5" xfId="21058" xr:uid="{00000000-0005-0000-0000-000043520000}"/>
    <cellStyle name="Normal 23 3 3 5 2" xfId="21059" xr:uid="{00000000-0005-0000-0000-000044520000}"/>
    <cellStyle name="Normal 23 3 3 5 2 2" xfId="21060" xr:uid="{00000000-0005-0000-0000-000045520000}"/>
    <cellStyle name="Normal 23 3 3 5 3" xfId="21061" xr:uid="{00000000-0005-0000-0000-000046520000}"/>
    <cellStyle name="Normal 23 3 3 6" xfId="21062" xr:uid="{00000000-0005-0000-0000-000047520000}"/>
    <cellStyle name="Normal 23 3 3 6 2" xfId="21063" xr:uid="{00000000-0005-0000-0000-000048520000}"/>
    <cellStyle name="Normal 23 3 3 7" xfId="21064" xr:uid="{00000000-0005-0000-0000-000049520000}"/>
    <cellStyle name="Normal 23 3 3 7 2" xfId="21065" xr:uid="{00000000-0005-0000-0000-00004A520000}"/>
    <cellStyle name="Normal 23 3 3 8" xfId="21066" xr:uid="{00000000-0005-0000-0000-00004B520000}"/>
    <cellStyle name="Normal 23 3 4" xfId="21067" xr:uid="{00000000-0005-0000-0000-00004C520000}"/>
    <cellStyle name="Normal 23 3 4 2" xfId="21068" xr:uid="{00000000-0005-0000-0000-00004D520000}"/>
    <cellStyle name="Normal 23 3 4 2 2" xfId="21069" xr:uid="{00000000-0005-0000-0000-00004E520000}"/>
    <cellStyle name="Normal 23 3 4 2 2 2" xfId="21070" xr:uid="{00000000-0005-0000-0000-00004F520000}"/>
    <cellStyle name="Normal 23 3 4 2 3" xfId="21071" xr:uid="{00000000-0005-0000-0000-000050520000}"/>
    <cellStyle name="Normal 23 3 4 3" xfId="21072" xr:uid="{00000000-0005-0000-0000-000051520000}"/>
    <cellStyle name="Normal 23 3 4 3 2" xfId="21073" xr:uid="{00000000-0005-0000-0000-000052520000}"/>
    <cellStyle name="Normal 23 3 4 3 2 2" xfId="21074" xr:uid="{00000000-0005-0000-0000-000053520000}"/>
    <cellStyle name="Normal 23 3 4 3 3" xfId="21075" xr:uid="{00000000-0005-0000-0000-000054520000}"/>
    <cellStyle name="Normal 23 3 4 4" xfId="21076" xr:uid="{00000000-0005-0000-0000-000055520000}"/>
    <cellStyle name="Normal 23 3 4 4 2" xfId="21077" xr:uid="{00000000-0005-0000-0000-000056520000}"/>
    <cellStyle name="Normal 23 3 4 4 2 2" xfId="21078" xr:uid="{00000000-0005-0000-0000-000057520000}"/>
    <cellStyle name="Normal 23 3 4 4 3" xfId="21079" xr:uid="{00000000-0005-0000-0000-000058520000}"/>
    <cellStyle name="Normal 23 3 4 5" xfId="21080" xr:uid="{00000000-0005-0000-0000-000059520000}"/>
    <cellStyle name="Normal 23 3 4 5 2" xfId="21081" xr:uid="{00000000-0005-0000-0000-00005A520000}"/>
    <cellStyle name="Normal 23 3 4 6" xfId="21082" xr:uid="{00000000-0005-0000-0000-00005B520000}"/>
    <cellStyle name="Normal 23 3 4 6 2" xfId="21083" xr:uid="{00000000-0005-0000-0000-00005C520000}"/>
    <cellStyle name="Normal 23 3 4 7" xfId="21084" xr:uid="{00000000-0005-0000-0000-00005D520000}"/>
    <cellStyle name="Normal 23 3 5" xfId="21085" xr:uid="{00000000-0005-0000-0000-00005E520000}"/>
    <cellStyle name="Normal 23 3 5 2" xfId="21086" xr:uid="{00000000-0005-0000-0000-00005F520000}"/>
    <cellStyle name="Normal 23 3 5 2 2" xfId="21087" xr:uid="{00000000-0005-0000-0000-000060520000}"/>
    <cellStyle name="Normal 23 3 5 2 2 2" xfId="21088" xr:uid="{00000000-0005-0000-0000-000061520000}"/>
    <cellStyle name="Normal 23 3 5 2 3" xfId="21089" xr:uid="{00000000-0005-0000-0000-000062520000}"/>
    <cellStyle name="Normal 23 3 5 3" xfId="21090" xr:uid="{00000000-0005-0000-0000-000063520000}"/>
    <cellStyle name="Normal 23 3 5 3 2" xfId="21091" xr:uid="{00000000-0005-0000-0000-000064520000}"/>
    <cellStyle name="Normal 23 3 5 3 2 2" xfId="21092" xr:uid="{00000000-0005-0000-0000-000065520000}"/>
    <cellStyle name="Normal 23 3 5 3 3" xfId="21093" xr:uid="{00000000-0005-0000-0000-000066520000}"/>
    <cellStyle name="Normal 23 3 5 4" xfId="21094" xr:uid="{00000000-0005-0000-0000-000067520000}"/>
    <cellStyle name="Normal 23 3 5 4 2" xfId="21095" xr:uid="{00000000-0005-0000-0000-000068520000}"/>
    <cellStyle name="Normal 23 3 5 4 2 2" xfId="21096" xr:uid="{00000000-0005-0000-0000-000069520000}"/>
    <cellStyle name="Normal 23 3 5 4 3" xfId="21097" xr:uid="{00000000-0005-0000-0000-00006A520000}"/>
    <cellStyle name="Normal 23 3 5 5" xfId="21098" xr:uid="{00000000-0005-0000-0000-00006B520000}"/>
    <cellStyle name="Normal 23 3 5 5 2" xfId="21099" xr:uid="{00000000-0005-0000-0000-00006C520000}"/>
    <cellStyle name="Normal 23 3 5 6" xfId="21100" xr:uid="{00000000-0005-0000-0000-00006D520000}"/>
    <cellStyle name="Normal 23 3 5 6 2" xfId="21101" xr:uid="{00000000-0005-0000-0000-00006E520000}"/>
    <cellStyle name="Normal 23 3 5 7" xfId="21102" xr:uid="{00000000-0005-0000-0000-00006F520000}"/>
    <cellStyle name="Normal 23 3 6" xfId="21103" xr:uid="{00000000-0005-0000-0000-000070520000}"/>
    <cellStyle name="Normal 23 3 6 2" xfId="21104" xr:uid="{00000000-0005-0000-0000-000071520000}"/>
    <cellStyle name="Normal 23 3 6 2 2" xfId="21105" xr:uid="{00000000-0005-0000-0000-000072520000}"/>
    <cellStyle name="Normal 23 3 6 3" xfId="21106" xr:uid="{00000000-0005-0000-0000-000073520000}"/>
    <cellStyle name="Normal 23 3 7" xfId="21107" xr:uid="{00000000-0005-0000-0000-000074520000}"/>
    <cellStyle name="Normal 23 3 7 2" xfId="21108" xr:uid="{00000000-0005-0000-0000-000075520000}"/>
    <cellStyle name="Normal 23 3 7 2 2" xfId="21109" xr:uid="{00000000-0005-0000-0000-000076520000}"/>
    <cellStyle name="Normal 23 3 7 3" xfId="21110" xr:uid="{00000000-0005-0000-0000-000077520000}"/>
    <cellStyle name="Normal 23 3 8" xfId="21111" xr:uid="{00000000-0005-0000-0000-000078520000}"/>
    <cellStyle name="Normal 23 3 8 2" xfId="21112" xr:uid="{00000000-0005-0000-0000-000079520000}"/>
    <cellStyle name="Normal 23 3 8 2 2" xfId="21113" xr:uid="{00000000-0005-0000-0000-00007A520000}"/>
    <cellStyle name="Normal 23 3 8 3" xfId="21114" xr:uid="{00000000-0005-0000-0000-00007B520000}"/>
    <cellStyle name="Normal 23 3 9" xfId="21115" xr:uid="{00000000-0005-0000-0000-00007C520000}"/>
    <cellStyle name="Normal 23 3 9 2" xfId="21116" xr:uid="{00000000-0005-0000-0000-00007D520000}"/>
    <cellStyle name="Normal 23 4" xfId="21117" xr:uid="{00000000-0005-0000-0000-00007E520000}"/>
    <cellStyle name="Normal 23 4 2" xfId="21118" xr:uid="{00000000-0005-0000-0000-00007F520000}"/>
    <cellStyle name="Normal 23 4 2 2" xfId="21119" xr:uid="{00000000-0005-0000-0000-000080520000}"/>
    <cellStyle name="Normal 23 4 2 2 2" xfId="21120" xr:uid="{00000000-0005-0000-0000-000081520000}"/>
    <cellStyle name="Normal 23 4 2 2 2 2" xfId="21121" xr:uid="{00000000-0005-0000-0000-000082520000}"/>
    <cellStyle name="Normal 23 4 2 2 3" xfId="21122" xr:uid="{00000000-0005-0000-0000-000083520000}"/>
    <cellStyle name="Normal 23 4 2 3" xfId="21123" xr:uid="{00000000-0005-0000-0000-000084520000}"/>
    <cellStyle name="Normal 23 4 2 3 2" xfId="21124" xr:uid="{00000000-0005-0000-0000-000085520000}"/>
    <cellStyle name="Normal 23 4 2 3 2 2" xfId="21125" xr:uid="{00000000-0005-0000-0000-000086520000}"/>
    <cellStyle name="Normal 23 4 2 3 3" xfId="21126" xr:uid="{00000000-0005-0000-0000-000087520000}"/>
    <cellStyle name="Normal 23 4 2 4" xfId="21127" xr:uid="{00000000-0005-0000-0000-000088520000}"/>
    <cellStyle name="Normal 23 4 2 4 2" xfId="21128" xr:uid="{00000000-0005-0000-0000-000089520000}"/>
    <cellStyle name="Normal 23 4 2 4 2 2" xfId="21129" xr:uid="{00000000-0005-0000-0000-00008A520000}"/>
    <cellStyle name="Normal 23 4 2 4 3" xfId="21130" xr:uid="{00000000-0005-0000-0000-00008B520000}"/>
    <cellStyle name="Normal 23 4 2 5" xfId="21131" xr:uid="{00000000-0005-0000-0000-00008C520000}"/>
    <cellStyle name="Normal 23 4 2 5 2" xfId="21132" xr:uid="{00000000-0005-0000-0000-00008D520000}"/>
    <cellStyle name="Normal 23 4 2 6" xfId="21133" xr:uid="{00000000-0005-0000-0000-00008E520000}"/>
    <cellStyle name="Normal 23 4 2 6 2" xfId="21134" xr:uid="{00000000-0005-0000-0000-00008F520000}"/>
    <cellStyle name="Normal 23 4 2 7" xfId="21135" xr:uid="{00000000-0005-0000-0000-000090520000}"/>
    <cellStyle name="Normal 23 4 3" xfId="21136" xr:uid="{00000000-0005-0000-0000-000091520000}"/>
    <cellStyle name="Normal 23 4 3 2" xfId="21137" xr:uid="{00000000-0005-0000-0000-000092520000}"/>
    <cellStyle name="Normal 23 4 3 2 2" xfId="21138" xr:uid="{00000000-0005-0000-0000-000093520000}"/>
    <cellStyle name="Normal 23 4 3 2 2 2" xfId="21139" xr:uid="{00000000-0005-0000-0000-000094520000}"/>
    <cellStyle name="Normal 23 4 3 2 3" xfId="21140" xr:uid="{00000000-0005-0000-0000-000095520000}"/>
    <cellStyle name="Normal 23 4 3 3" xfId="21141" xr:uid="{00000000-0005-0000-0000-000096520000}"/>
    <cellStyle name="Normal 23 4 3 3 2" xfId="21142" xr:uid="{00000000-0005-0000-0000-000097520000}"/>
    <cellStyle name="Normal 23 4 3 3 2 2" xfId="21143" xr:uid="{00000000-0005-0000-0000-000098520000}"/>
    <cellStyle name="Normal 23 4 3 3 3" xfId="21144" xr:uid="{00000000-0005-0000-0000-000099520000}"/>
    <cellStyle name="Normal 23 4 3 4" xfId="21145" xr:uid="{00000000-0005-0000-0000-00009A520000}"/>
    <cellStyle name="Normal 23 4 3 4 2" xfId="21146" xr:uid="{00000000-0005-0000-0000-00009B520000}"/>
    <cellStyle name="Normal 23 4 3 4 2 2" xfId="21147" xr:uid="{00000000-0005-0000-0000-00009C520000}"/>
    <cellStyle name="Normal 23 4 3 4 3" xfId="21148" xr:uid="{00000000-0005-0000-0000-00009D520000}"/>
    <cellStyle name="Normal 23 4 3 5" xfId="21149" xr:uid="{00000000-0005-0000-0000-00009E520000}"/>
    <cellStyle name="Normal 23 4 3 5 2" xfId="21150" xr:uid="{00000000-0005-0000-0000-00009F520000}"/>
    <cellStyle name="Normal 23 4 3 6" xfId="21151" xr:uid="{00000000-0005-0000-0000-0000A0520000}"/>
    <cellStyle name="Normal 23 4 3 6 2" xfId="21152" xr:uid="{00000000-0005-0000-0000-0000A1520000}"/>
    <cellStyle name="Normal 23 4 3 7" xfId="21153" xr:uid="{00000000-0005-0000-0000-0000A2520000}"/>
    <cellStyle name="Normal 23 4 4" xfId="21154" xr:uid="{00000000-0005-0000-0000-0000A3520000}"/>
    <cellStyle name="Normal 23 4 4 2" xfId="21155" xr:uid="{00000000-0005-0000-0000-0000A4520000}"/>
    <cellStyle name="Normal 23 4 4 2 2" xfId="21156" xr:uid="{00000000-0005-0000-0000-0000A5520000}"/>
    <cellStyle name="Normal 23 4 4 3" xfId="21157" xr:uid="{00000000-0005-0000-0000-0000A6520000}"/>
    <cellStyle name="Normal 23 4 5" xfId="21158" xr:uid="{00000000-0005-0000-0000-0000A7520000}"/>
    <cellStyle name="Normal 23 4 5 2" xfId="21159" xr:uid="{00000000-0005-0000-0000-0000A8520000}"/>
    <cellStyle name="Normal 23 4 5 2 2" xfId="21160" xr:uid="{00000000-0005-0000-0000-0000A9520000}"/>
    <cellStyle name="Normal 23 4 5 3" xfId="21161" xr:uid="{00000000-0005-0000-0000-0000AA520000}"/>
    <cellStyle name="Normal 23 4 6" xfId="21162" xr:uid="{00000000-0005-0000-0000-0000AB520000}"/>
    <cellStyle name="Normal 23 4 6 2" xfId="21163" xr:uid="{00000000-0005-0000-0000-0000AC520000}"/>
    <cellStyle name="Normal 23 4 6 2 2" xfId="21164" xr:uid="{00000000-0005-0000-0000-0000AD520000}"/>
    <cellStyle name="Normal 23 4 6 3" xfId="21165" xr:uid="{00000000-0005-0000-0000-0000AE520000}"/>
    <cellStyle name="Normal 23 4 7" xfId="21166" xr:uid="{00000000-0005-0000-0000-0000AF520000}"/>
    <cellStyle name="Normal 23 4 7 2" xfId="21167" xr:uid="{00000000-0005-0000-0000-0000B0520000}"/>
    <cellStyle name="Normal 23 4 8" xfId="21168" xr:uid="{00000000-0005-0000-0000-0000B1520000}"/>
    <cellStyle name="Normal 23 4 8 2" xfId="21169" xr:uid="{00000000-0005-0000-0000-0000B2520000}"/>
    <cellStyle name="Normal 23 4 9" xfId="21170" xr:uid="{00000000-0005-0000-0000-0000B3520000}"/>
    <cellStyle name="Normal 23 5" xfId="21171" xr:uid="{00000000-0005-0000-0000-0000B4520000}"/>
    <cellStyle name="Normal 23 5 2" xfId="21172" xr:uid="{00000000-0005-0000-0000-0000B5520000}"/>
    <cellStyle name="Normal 23 5 2 2" xfId="21173" xr:uid="{00000000-0005-0000-0000-0000B6520000}"/>
    <cellStyle name="Normal 23 5 2 2 2" xfId="21174" xr:uid="{00000000-0005-0000-0000-0000B7520000}"/>
    <cellStyle name="Normal 23 5 2 2 2 2" xfId="21175" xr:uid="{00000000-0005-0000-0000-0000B8520000}"/>
    <cellStyle name="Normal 23 5 2 2 3" xfId="21176" xr:uid="{00000000-0005-0000-0000-0000B9520000}"/>
    <cellStyle name="Normal 23 5 2 3" xfId="21177" xr:uid="{00000000-0005-0000-0000-0000BA520000}"/>
    <cellStyle name="Normal 23 5 2 3 2" xfId="21178" xr:uid="{00000000-0005-0000-0000-0000BB520000}"/>
    <cellStyle name="Normal 23 5 2 3 2 2" xfId="21179" xr:uid="{00000000-0005-0000-0000-0000BC520000}"/>
    <cellStyle name="Normal 23 5 2 3 3" xfId="21180" xr:uid="{00000000-0005-0000-0000-0000BD520000}"/>
    <cellStyle name="Normal 23 5 2 4" xfId="21181" xr:uid="{00000000-0005-0000-0000-0000BE520000}"/>
    <cellStyle name="Normal 23 5 2 4 2" xfId="21182" xr:uid="{00000000-0005-0000-0000-0000BF520000}"/>
    <cellStyle name="Normal 23 5 2 4 2 2" xfId="21183" xr:uid="{00000000-0005-0000-0000-0000C0520000}"/>
    <cellStyle name="Normal 23 5 2 4 3" xfId="21184" xr:uid="{00000000-0005-0000-0000-0000C1520000}"/>
    <cellStyle name="Normal 23 5 2 5" xfId="21185" xr:uid="{00000000-0005-0000-0000-0000C2520000}"/>
    <cellStyle name="Normal 23 5 2 5 2" xfId="21186" xr:uid="{00000000-0005-0000-0000-0000C3520000}"/>
    <cellStyle name="Normal 23 5 2 6" xfId="21187" xr:uid="{00000000-0005-0000-0000-0000C4520000}"/>
    <cellStyle name="Normal 23 5 2 6 2" xfId="21188" xr:uid="{00000000-0005-0000-0000-0000C5520000}"/>
    <cellStyle name="Normal 23 5 2 7" xfId="21189" xr:uid="{00000000-0005-0000-0000-0000C6520000}"/>
    <cellStyle name="Normal 23 5 3" xfId="21190" xr:uid="{00000000-0005-0000-0000-0000C7520000}"/>
    <cellStyle name="Normal 23 5 3 2" xfId="21191" xr:uid="{00000000-0005-0000-0000-0000C8520000}"/>
    <cellStyle name="Normal 23 5 3 2 2" xfId="21192" xr:uid="{00000000-0005-0000-0000-0000C9520000}"/>
    <cellStyle name="Normal 23 5 3 3" xfId="21193" xr:uid="{00000000-0005-0000-0000-0000CA520000}"/>
    <cellStyle name="Normal 23 5 4" xfId="21194" xr:uid="{00000000-0005-0000-0000-0000CB520000}"/>
    <cellStyle name="Normal 23 5 4 2" xfId="21195" xr:uid="{00000000-0005-0000-0000-0000CC520000}"/>
    <cellStyle name="Normal 23 5 4 2 2" xfId="21196" xr:uid="{00000000-0005-0000-0000-0000CD520000}"/>
    <cellStyle name="Normal 23 5 4 3" xfId="21197" xr:uid="{00000000-0005-0000-0000-0000CE520000}"/>
    <cellStyle name="Normal 23 5 5" xfId="21198" xr:uid="{00000000-0005-0000-0000-0000CF520000}"/>
    <cellStyle name="Normal 23 5 5 2" xfId="21199" xr:uid="{00000000-0005-0000-0000-0000D0520000}"/>
    <cellStyle name="Normal 23 5 5 2 2" xfId="21200" xr:uid="{00000000-0005-0000-0000-0000D1520000}"/>
    <cellStyle name="Normal 23 5 5 3" xfId="21201" xr:uid="{00000000-0005-0000-0000-0000D2520000}"/>
    <cellStyle name="Normal 23 5 6" xfId="21202" xr:uid="{00000000-0005-0000-0000-0000D3520000}"/>
    <cellStyle name="Normal 23 5 6 2" xfId="21203" xr:uid="{00000000-0005-0000-0000-0000D4520000}"/>
    <cellStyle name="Normal 23 5 7" xfId="21204" xr:uid="{00000000-0005-0000-0000-0000D5520000}"/>
    <cellStyle name="Normal 23 5 7 2" xfId="21205" xr:uid="{00000000-0005-0000-0000-0000D6520000}"/>
    <cellStyle name="Normal 23 5 8" xfId="21206" xr:uid="{00000000-0005-0000-0000-0000D7520000}"/>
    <cellStyle name="Normal 23 6" xfId="21207" xr:uid="{00000000-0005-0000-0000-0000D8520000}"/>
    <cellStyle name="Normal 23 6 2" xfId="21208" xr:uid="{00000000-0005-0000-0000-0000D9520000}"/>
    <cellStyle name="Normal 23 6 2 2" xfId="21209" xr:uid="{00000000-0005-0000-0000-0000DA520000}"/>
    <cellStyle name="Normal 23 6 2 2 2" xfId="21210" xr:uid="{00000000-0005-0000-0000-0000DB520000}"/>
    <cellStyle name="Normal 23 6 2 3" xfId="21211" xr:uid="{00000000-0005-0000-0000-0000DC520000}"/>
    <cellStyle name="Normal 23 6 3" xfId="21212" xr:uid="{00000000-0005-0000-0000-0000DD520000}"/>
    <cellStyle name="Normal 23 6 3 2" xfId="21213" xr:uid="{00000000-0005-0000-0000-0000DE520000}"/>
    <cellStyle name="Normal 23 6 3 2 2" xfId="21214" xr:uid="{00000000-0005-0000-0000-0000DF520000}"/>
    <cellStyle name="Normal 23 6 3 3" xfId="21215" xr:uid="{00000000-0005-0000-0000-0000E0520000}"/>
    <cellStyle name="Normal 23 6 4" xfId="21216" xr:uid="{00000000-0005-0000-0000-0000E1520000}"/>
    <cellStyle name="Normal 23 6 4 2" xfId="21217" xr:uid="{00000000-0005-0000-0000-0000E2520000}"/>
    <cellStyle name="Normal 23 6 4 2 2" xfId="21218" xr:uid="{00000000-0005-0000-0000-0000E3520000}"/>
    <cellStyle name="Normal 23 6 4 3" xfId="21219" xr:uid="{00000000-0005-0000-0000-0000E4520000}"/>
    <cellStyle name="Normal 23 6 5" xfId="21220" xr:uid="{00000000-0005-0000-0000-0000E5520000}"/>
    <cellStyle name="Normal 23 6 5 2" xfId="21221" xr:uid="{00000000-0005-0000-0000-0000E6520000}"/>
    <cellStyle name="Normal 23 6 6" xfId="21222" xr:uid="{00000000-0005-0000-0000-0000E7520000}"/>
    <cellStyle name="Normal 23 6 6 2" xfId="21223" xr:uid="{00000000-0005-0000-0000-0000E8520000}"/>
    <cellStyle name="Normal 23 6 7" xfId="21224" xr:uid="{00000000-0005-0000-0000-0000E9520000}"/>
    <cellStyle name="Normal 23 7" xfId="21225" xr:uid="{00000000-0005-0000-0000-0000EA520000}"/>
    <cellStyle name="Normal 23 7 2" xfId="21226" xr:uid="{00000000-0005-0000-0000-0000EB520000}"/>
    <cellStyle name="Normal 23 7 2 2" xfId="21227" xr:uid="{00000000-0005-0000-0000-0000EC520000}"/>
    <cellStyle name="Normal 23 7 2 2 2" xfId="21228" xr:uid="{00000000-0005-0000-0000-0000ED520000}"/>
    <cellStyle name="Normal 23 7 2 3" xfId="21229" xr:uid="{00000000-0005-0000-0000-0000EE520000}"/>
    <cellStyle name="Normal 23 7 3" xfId="21230" xr:uid="{00000000-0005-0000-0000-0000EF520000}"/>
    <cellStyle name="Normal 23 7 3 2" xfId="21231" xr:uid="{00000000-0005-0000-0000-0000F0520000}"/>
    <cellStyle name="Normal 23 7 3 2 2" xfId="21232" xr:uid="{00000000-0005-0000-0000-0000F1520000}"/>
    <cellStyle name="Normal 23 7 3 3" xfId="21233" xr:uid="{00000000-0005-0000-0000-0000F2520000}"/>
    <cellStyle name="Normal 23 7 4" xfId="21234" xr:uid="{00000000-0005-0000-0000-0000F3520000}"/>
    <cellStyle name="Normal 23 7 4 2" xfId="21235" xr:uid="{00000000-0005-0000-0000-0000F4520000}"/>
    <cellStyle name="Normal 23 7 4 2 2" xfId="21236" xr:uid="{00000000-0005-0000-0000-0000F5520000}"/>
    <cellStyle name="Normal 23 7 4 3" xfId="21237" xr:uid="{00000000-0005-0000-0000-0000F6520000}"/>
    <cellStyle name="Normal 23 7 5" xfId="21238" xr:uid="{00000000-0005-0000-0000-0000F7520000}"/>
    <cellStyle name="Normal 23 7 5 2" xfId="21239" xr:uid="{00000000-0005-0000-0000-0000F8520000}"/>
    <cellStyle name="Normal 23 7 6" xfId="21240" xr:uid="{00000000-0005-0000-0000-0000F9520000}"/>
    <cellStyle name="Normal 23 7 6 2" xfId="21241" xr:uid="{00000000-0005-0000-0000-0000FA520000}"/>
    <cellStyle name="Normal 23 7 7" xfId="21242" xr:uid="{00000000-0005-0000-0000-0000FB520000}"/>
    <cellStyle name="Normal 23 8" xfId="21243" xr:uid="{00000000-0005-0000-0000-0000FC520000}"/>
    <cellStyle name="Normal 23 8 2" xfId="21244" xr:uid="{00000000-0005-0000-0000-0000FD520000}"/>
    <cellStyle name="Normal 23 8 2 2" xfId="21245" xr:uid="{00000000-0005-0000-0000-0000FE520000}"/>
    <cellStyle name="Normal 23 8 3" xfId="21246" xr:uid="{00000000-0005-0000-0000-0000FF520000}"/>
    <cellStyle name="Normal 23 9" xfId="21247" xr:uid="{00000000-0005-0000-0000-000000530000}"/>
    <cellStyle name="Normal 23 9 2" xfId="21248" xr:uid="{00000000-0005-0000-0000-000001530000}"/>
    <cellStyle name="Normal 23 9 2 2" xfId="21249" xr:uid="{00000000-0005-0000-0000-000002530000}"/>
    <cellStyle name="Normal 23 9 3" xfId="21250" xr:uid="{00000000-0005-0000-0000-000003530000}"/>
    <cellStyle name="Normal 23_Confidential Information" xfId="21251" xr:uid="{00000000-0005-0000-0000-000004530000}"/>
    <cellStyle name="Normal 24" xfId="21252" xr:uid="{00000000-0005-0000-0000-000005530000}"/>
    <cellStyle name="Normal 24 10" xfId="21253" xr:uid="{00000000-0005-0000-0000-000006530000}"/>
    <cellStyle name="Normal 24 10 2" xfId="21254" xr:uid="{00000000-0005-0000-0000-000007530000}"/>
    <cellStyle name="Normal 24 10 2 2" xfId="21255" xr:uid="{00000000-0005-0000-0000-000008530000}"/>
    <cellStyle name="Normal 24 10 3" xfId="21256" xr:uid="{00000000-0005-0000-0000-000009530000}"/>
    <cellStyle name="Normal 24 11" xfId="21257" xr:uid="{00000000-0005-0000-0000-00000A530000}"/>
    <cellStyle name="Normal 24 11 2" xfId="21258" xr:uid="{00000000-0005-0000-0000-00000B530000}"/>
    <cellStyle name="Normal 24 12" xfId="21259" xr:uid="{00000000-0005-0000-0000-00000C530000}"/>
    <cellStyle name="Normal 24 12 2" xfId="21260" xr:uid="{00000000-0005-0000-0000-00000D530000}"/>
    <cellStyle name="Normal 24 13" xfId="21261" xr:uid="{00000000-0005-0000-0000-00000E530000}"/>
    <cellStyle name="Normal 24 2" xfId="21262" xr:uid="{00000000-0005-0000-0000-00000F530000}"/>
    <cellStyle name="Normal 24 2 10" xfId="21263" xr:uid="{00000000-0005-0000-0000-000010530000}"/>
    <cellStyle name="Normal 24 2 10 2" xfId="21264" xr:uid="{00000000-0005-0000-0000-000011530000}"/>
    <cellStyle name="Normal 24 2 11" xfId="21265" xr:uid="{00000000-0005-0000-0000-000012530000}"/>
    <cellStyle name="Normal 24 2 2" xfId="21266" xr:uid="{00000000-0005-0000-0000-000013530000}"/>
    <cellStyle name="Normal 24 2 2 2" xfId="21267" xr:uid="{00000000-0005-0000-0000-000014530000}"/>
    <cellStyle name="Normal 24 2 2 2 2" xfId="21268" xr:uid="{00000000-0005-0000-0000-000015530000}"/>
    <cellStyle name="Normal 24 2 2 2 2 2" xfId="21269" xr:uid="{00000000-0005-0000-0000-000016530000}"/>
    <cellStyle name="Normal 24 2 2 2 2 2 2" xfId="21270" xr:uid="{00000000-0005-0000-0000-000017530000}"/>
    <cellStyle name="Normal 24 2 2 2 2 3" xfId="21271" xr:uid="{00000000-0005-0000-0000-000018530000}"/>
    <cellStyle name="Normal 24 2 2 2 3" xfId="21272" xr:uid="{00000000-0005-0000-0000-000019530000}"/>
    <cellStyle name="Normal 24 2 2 2 3 2" xfId="21273" xr:uid="{00000000-0005-0000-0000-00001A530000}"/>
    <cellStyle name="Normal 24 2 2 2 3 2 2" xfId="21274" xr:uid="{00000000-0005-0000-0000-00001B530000}"/>
    <cellStyle name="Normal 24 2 2 2 3 3" xfId="21275" xr:uid="{00000000-0005-0000-0000-00001C530000}"/>
    <cellStyle name="Normal 24 2 2 2 4" xfId="21276" xr:uid="{00000000-0005-0000-0000-00001D530000}"/>
    <cellStyle name="Normal 24 2 2 2 4 2" xfId="21277" xr:uid="{00000000-0005-0000-0000-00001E530000}"/>
    <cellStyle name="Normal 24 2 2 2 4 2 2" xfId="21278" xr:uid="{00000000-0005-0000-0000-00001F530000}"/>
    <cellStyle name="Normal 24 2 2 2 4 3" xfId="21279" xr:uid="{00000000-0005-0000-0000-000020530000}"/>
    <cellStyle name="Normal 24 2 2 2 5" xfId="21280" xr:uid="{00000000-0005-0000-0000-000021530000}"/>
    <cellStyle name="Normal 24 2 2 2 5 2" xfId="21281" xr:uid="{00000000-0005-0000-0000-000022530000}"/>
    <cellStyle name="Normal 24 2 2 2 6" xfId="21282" xr:uid="{00000000-0005-0000-0000-000023530000}"/>
    <cellStyle name="Normal 24 2 2 2 6 2" xfId="21283" xr:uid="{00000000-0005-0000-0000-000024530000}"/>
    <cellStyle name="Normal 24 2 2 2 7" xfId="21284" xr:uid="{00000000-0005-0000-0000-000025530000}"/>
    <cellStyle name="Normal 24 2 2 3" xfId="21285" xr:uid="{00000000-0005-0000-0000-000026530000}"/>
    <cellStyle name="Normal 24 2 2 3 2" xfId="21286" xr:uid="{00000000-0005-0000-0000-000027530000}"/>
    <cellStyle name="Normal 24 2 2 3 2 2" xfId="21287" xr:uid="{00000000-0005-0000-0000-000028530000}"/>
    <cellStyle name="Normal 24 2 2 3 2 2 2" xfId="21288" xr:uid="{00000000-0005-0000-0000-000029530000}"/>
    <cellStyle name="Normal 24 2 2 3 2 3" xfId="21289" xr:uid="{00000000-0005-0000-0000-00002A530000}"/>
    <cellStyle name="Normal 24 2 2 3 3" xfId="21290" xr:uid="{00000000-0005-0000-0000-00002B530000}"/>
    <cellStyle name="Normal 24 2 2 3 3 2" xfId="21291" xr:uid="{00000000-0005-0000-0000-00002C530000}"/>
    <cellStyle name="Normal 24 2 2 3 3 2 2" xfId="21292" xr:uid="{00000000-0005-0000-0000-00002D530000}"/>
    <cellStyle name="Normal 24 2 2 3 3 3" xfId="21293" xr:uid="{00000000-0005-0000-0000-00002E530000}"/>
    <cellStyle name="Normal 24 2 2 3 4" xfId="21294" xr:uid="{00000000-0005-0000-0000-00002F530000}"/>
    <cellStyle name="Normal 24 2 2 3 4 2" xfId="21295" xr:uid="{00000000-0005-0000-0000-000030530000}"/>
    <cellStyle name="Normal 24 2 2 3 4 2 2" xfId="21296" xr:uid="{00000000-0005-0000-0000-000031530000}"/>
    <cellStyle name="Normal 24 2 2 3 4 3" xfId="21297" xr:uid="{00000000-0005-0000-0000-000032530000}"/>
    <cellStyle name="Normal 24 2 2 3 5" xfId="21298" xr:uid="{00000000-0005-0000-0000-000033530000}"/>
    <cellStyle name="Normal 24 2 2 3 5 2" xfId="21299" xr:uid="{00000000-0005-0000-0000-000034530000}"/>
    <cellStyle name="Normal 24 2 2 3 6" xfId="21300" xr:uid="{00000000-0005-0000-0000-000035530000}"/>
    <cellStyle name="Normal 24 2 2 3 6 2" xfId="21301" xr:uid="{00000000-0005-0000-0000-000036530000}"/>
    <cellStyle name="Normal 24 2 2 3 7" xfId="21302" xr:uid="{00000000-0005-0000-0000-000037530000}"/>
    <cellStyle name="Normal 24 2 2 4" xfId="21303" xr:uid="{00000000-0005-0000-0000-000038530000}"/>
    <cellStyle name="Normal 24 2 2 4 2" xfId="21304" xr:uid="{00000000-0005-0000-0000-000039530000}"/>
    <cellStyle name="Normal 24 2 2 4 2 2" xfId="21305" xr:uid="{00000000-0005-0000-0000-00003A530000}"/>
    <cellStyle name="Normal 24 2 2 4 3" xfId="21306" xr:uid="{00000000-0005-0000-0000-00003B530000}"/>
    <cellStyle name="Normal 24 2 2 5" xfId="21307" xr:uid="{00000000-0005-0000-0000-00003C530000}"/>
    <cellStyle name="Normal 24 2 2 5 2" xfId="21308" xr:uid="{00000000-0005-0000-0000-00003D530000}"/>
    <cellStyle name="Normal 24 2 2 5 2 2" xfId="21309" xr:uid="{00000000-0005-0000-0000-00003E530000}"/>
    <cellStyle name="Normal 24 2 2 5 3" xfId="21310" xr:uid="{00000000-0005-0000-0000-00003F530000}"/>
    <cellStyle name="Normal 24 2 2 6" xfId="21311" xr:uid="{00000000-0005-0000-0000-000040530000}"/>
    <cellStyle name="Normal 24 2 2 6 2" xfId="21312" xr:uid="{00000000-0005-0000-0000-000041530000}"/>
    <cellStyle name="Normal 24 2 2 6 2 2" xfId="21313" xr:uid="{00000000-0005-0000-0000-000042530000}"/>
    <cellStyle name="Normal 24 2 2 6 3" xfId="21314" xr:uid="{00000000-0005-0000-0000-000043530000}"/>
    <cellStyle name="Normal 24 2 2 7" xfId="21315" xr:uid="{00000000-0005-0000-0000-000044530000}"/>
    <cellStyle name="Normal 24 2 2 7 2" xfId="21316" xr:uid="{00000000-0005-0000-0000-000045530000}"/>
    <cellStyle name="Normal 24 2 2 8" xfId="21317" xr:uid="{00000000-0005-0000-0000-000046530000}"/>
    <cellStyle name="Normal 24 2 2 8 2" xfId="21318" xr:uid="{00000000-0005-0000-0000-000047530000}"/>
    <cellStyle name="Normal 24 2 2 9" xfId="21319" xr:uid="{00000000-0005-0000-0000-000048530000}"/>
    <cellStyle name="Normal 24 2 3" xfId="21320" xr:uid="{00000000-0005-0000-0000-000049530000}"/>
    <cellStyle name="Normal 24 2 3 2" xfId="21321" xr:uid="{00000000-0005-0000-0000-00004A530000}"/>
    <cellStyle name="Normal 24 2 3 2 2" xfId="21322" xr:uid="{00000000-0005-0000-0000-00004B530000}"/>
    <cellStyle name="Normal 24 2 3 2 2 2" xfId="21323" xr:uid="{00000000-0005-0000-0000-00004C530000}"/>
    <cellStyle name="Normal 24 2 3 2 2 2 2" xfId="21324" xr:uid="{00000000-0005-0000-0000-00004D530000}"/>
    <cellStyle name="Normal 24 2 3 2 2 3" xfId="21325" xr:uid="{00000000-0005-0000-0000-00004E530000}"/>
    <cellStyle name="Normal 24 2 3 2 3" xfId="21326" xr:uid="{00000000-0005-0000-0000-00004F530000}"/>
    <cellStyle name="Normal 24 2 3 2 3 2" xfId="21327" xr:uid="{00000000-0005-0000-0000-000050530000}"/>
    <cellStyle name="Normal 24 2 3 2 3 2 2" xfId="21328" xr:uid="{00000000-0005-0000-0000-000051530000}"/>
    <cellStyle name="Normal 24 2 3 2 3 3" xfId="21329" xr:uid="{00000000-0005-0000-0000-000052530000}"/>
    <cellStyle name="Normal 24 2 3 2 4" xfId="21330" xr:uid="{00000000-0005-0000-0000-000053530000}"/>
    <cellStyle name="Normal 24 2 3 2 4 2" xfId="21331" xr:uid="{00000000-0005-0000-0000-000054530000}"/>
    <cellStyle name="Normal 24 2 3 2 4 2 2" xfId="21332" xr:uid="{00000000-0005-0000-0000-000055530000}"/>
    <cellStyle name="Normal 24 2 3 2 4 3" xfId="21333" xr:uid="{00000000-0005-0000-0000-000056530000}"/>
    <cellStyle name="Normal 24 2 3 2 5" xfId="21334" xr:uid="{00000000-0005-0000-0000-000057530000}"/>
    <cellStyle name="Normal 24 2 3 2 5 2" xfId="21335" xr:uid="{00000000-0005-0000-0000-000058530000}"/>
    <cellStyle name="Normal 24 2 3 2 6" xfId="21336" xr:uid="{00000000-0005-0000-0000-000059530000}"/>
    <cellStyle name="Normal 24 2 3 2 6 2" xfId="21337" xr:uid="{00000000-0005-0000-0000-00005A530000}"/>
    <cellStyle name="Normal 24 2 3 2 7" xfId="21338" xr:uid="{00000000-0005-0000-0000-00005B530000}"/>
    <cellStyle name="Normal 24 2 3 3" xfId="21339" xr:uid="{00000000-0005-0000-0000-00005C530000}"/>
    <cellStyle name="Normal 24 2 3 3 2" xfId="21340" xr:uid="{00000000-0005-0000-0000-00005D530000}"/>
    <cellStyle name="Normal 24 2 3 3 2 2" xfId="21341" xr:uid="{00000000-0005-0000-0000-00005E530000}"/>
    <cellStyle name="Normal 24 2 3 3 3" xfId="21342" xr:uid="{00000000-0005-0000-0000-00005F530000}"/>
    <cellStyle name="Normal 24 2 3 4" xfId="21343" xr:uid="{00000000-0005-0000-0000-000060530000}"/>
    <cellStyle name="Normal 24 2 3 4 2" xfId="21344" xr:uid="{00000000-0005-0000-0000-000061530000}"/>
    <cellStyle name="Normal 24 2 3 4 2 2" xfId="21345" xr:uid="{00000000-0005-0000-0000-000062530000}"/>
    <cellStyle name="Normal 24 2 3 4 3" xfId="21346" xr:uid="{00000000-0005-0000-0000-000063530000}"/>
    <cellStyle name="Normal 24 2 3 5" xfId="21347" xr:uid="{00000000-0005-0000-0000-000064530000}"/>
    <cellStyle name="Normal 24 2 3 5 2" xfId="21348" xr:uid="{00000000-0005-0000-0000-000065530000}"/>
    <cellStyle name="Normal 24 2 3 5 2 2" xfId="21349" xr:uid="{00000000-0005-0000-0000-000066530000}"/>
    <cellStyle name="Normal 24 2 3 5 3" xfId="21350" xr:uid="{00000000-0005-0000-0000-000067530000}"/>
    <cellStyle name="Normal 24 2 3 6" xfId="21351" xr:uid="{00000000-0005-0000-0000-000068530000}"/>
    <cellStyle name="Normal 24 2 3 6 2" xfId="21352" xr:uid="{00000000-0005-0000-0000-000069530000}"/>
    <cellStyle name="Normal 24 2 3 7" xfId="21353" xr:uid="{00000000-0005-0000-0000-00006A530000}"/>
    <cellStyle name="Normal 24 2 3 7 2" xfId="21354" xr:uid="{00000000-0005-0000-0000-00006B530000}"/>
    <cellStyle name="Normal 24 2 3 8" xfId="21355" xr:uid="{00000000-0005-0000-0000-00006C530000}"/>
    <cellStyle name="Normal 24 2 4" xfId="21356" xr:uid="{00000000-0005-0000-0000-00006D530000}"/>
    <cellStyle name="Normal 24 2 4 2" xfId="21357" xr:uid="{00000000-0005-0000-0000-00006E530000}"/>
    <cellStyle name="Normal 24 2 4 2 2" xfId="21358" xr:uid="{00000000-0005-0000-0000-00006F530000}"/>
    <cellStyle name="Normal 24 2 4 2 2 2" xfId="21359" xr:uid="{00000000-0005-0000-0000-000070530000}"/>
    <cellStyle name="Normal 24 2 4 2 3" xfId="21360" xr:uid="{00000000-0005-0000-0000-000071530000}"/>
    <cellStyle name="Normal 24 2 4 3" xfId="21361" xr:uid="{00000000-0005-0000-0000-000072530000}"/>
    <cellStyle name="Normal 24 2 4 3 2" xfId="21362" xr:uid="{00000000-0005-0000-0000-000073530000}"/>
    <cellStyle name="Normal 24 2 4 3 2 2" xfId="21363" xr:uid="{00000000-0005-0000-0000-000074530000}"/>
    <cellStyle name="Normal 24 2 4 3 3" xfId="21364" xr:uid="{00000000-0005-0000-0000-000075530000}"/>
    <cellStyle name="Normal 24 2 4 4" xfId="21365" xr:uid="{00000000-0005-0000-0000-000076530000}"/>
    <cellStyle name="Normal 24 2 4 4 2" xfId="21366" xr:uid="{00000000-0005-0000-0000-000077530000}"/>
    <cellStyle name="Normal 24 2 4 4 2 2" xfId="21367" xr:uid="{00000000-0005-0000-0000-000078530000}"/>
    <cellStyle name="Normal 24 2 4 4 3" xfId="21368" xr:uid="{00000000-0005-0000-0000-000079530000}"/>
    <cellStyle name="Normal 24 2 4 5" xfId="21369" xr:uid="{00000000-0005-0000-0000-00007A530000}"/>
    <cellStyle name="Normal 24 2 4 5 2" xfId="21370" xr:uid="{00000000-0005-0000-0000-00007B530000}"/>
    <cellStyle name="Normal 24 2 4 6" xfId="21371" xr:uid="{00000000-0005-0000-0000-00007C530000}"/>
    <cellStyle name="Normal 24 2 4 6 2" xfId="21372" xr:uid="{00000000-0005-0000-0000-00007D530000}"/>
    <cellStyle name="Normal 24 2 4 7" xfId="21373" xr:uid="{00000000-0005-0000-0000-00007E530000}"/>
    <cellStyle name="Normal 24 2 5" xfId="21374" xr:uid="{00000000-0005-0000-0000-00007F530000}"/>
    <cellStyle name="Normal 24 2 5 2" xfId="21375" xr:uid="{00000000-0005-0000-0000-000080530000}"/>
    <cellStyle name="Normal 24 2 5 2 2" xfId="21376" xr:uid="{00000000-0005-0000-0000-000081530000}"/>
    <cellStyle name="Normal 24 2 5 2 2 2" xfId="21377" xr:uid="{00000000-0005-0000-0000-000082530000}"/>
    <cellStyle name="Normal 24 2 5 2 3" xfId="21378" xr:uid="{00000000-0005-0000-0000-000083530000}"/>
    <cellStyle name="Normal 24 2 5 3" xfId="21379" xr:uid="{00000000-0005-0000-0000-000084530000}"/>
    <cellStyle name="Normal 24 2 5 3 2" xfId="21380" xr:uid="{00000000-0005-0000-0000-000085530000}"/>
    <cellStyle name="Normal 24 2 5 3 2 2" xfId="21381" xr:uid="{00000000-0005-0000-0000-000086530000}"/>
    <cellStyle name="Normal 24 2 5 3 3" xfId="21382" xr:uid="{00000000-0005-0000-0000-000087530000}"/>
    <cellStyle name="Normal 24 2 5 4" xfId="21383" xr:uid="{00000000-0005-0000-0000-000088530000}"/>
    <cellStyle name="Normal 24 2 5 4 2" xfId="21384" xr:uid="{00000000-0005-0000-0000-000089530000}"/>
    <cellStyle name="Normal 24 2 5 4 2 2" xfId="21385" xr:uid="{00000000-0005-0000-0000-00008A530000}"/>
    <cellStyle name="Normal 24 2 5 4 3" xfId="21386" xr:uid="{00000000-0005-0000-0000-00008B530000}"/>
    <cellStyle name="Normal 24 2 5 5" xfId="21387" xr:uid="{00000000-0005-0000-0000-00008C530000}"/>
    <cellStyle name="Normal 24 2 5 5 2" xfId="21388" xr:uid="{00000000-0005-0000-0000-00008D530000}"/>
    <cellStyle name="Normal 24 2 5 6" xfId="21389" xr:uid="{00000000-0005-0000-0000-00008E530000}"/>
    <cellStyle name="Normal 24 2 5 6 2" xfId="21390" xr:uid="{00000000-0005-0000-0000-00008F530000}"/>
    <cellStyle name="Normal 24 2 5 7" xfId="21391" xr:uid="{00000000-0005-0000-0000-000090530000}"/>
    <cellStyle name="Normal 24 2 6" xfId="21392" xr:uid="{00000000-0005-0000-0000-000091530000}"/>
    <cellStyle name="Normal 24 2 6 2" xfId="21393" xr:uid="{00000000-0005-0000-0000-000092530000}"/>
    <cellStyle name="Normal 24 2 6 2 2" xfId="21394" xr:uid="{00000000-0005-0000-0000-000093530000}"/>
    <cellStyle name="Normal 24 2 6 3" xfId="21395" xr:uid="{00000000-0005-0000-0000-000094530000}"/>
    <cellStyle name="Normal 24 2 7" xfId="21396" xr:uid="{00000000-0005-0000-0000-000095530000}"/>
    <cellStyle name="Normal 24 2 7 2" xfId="21397" xr:uid="{00000000-0005-0000-0000-000096530000}"/>
    <cellStyle name="Normal 24 2 7 2 2" xfId="21398" xr:uid="{00000000-0005-0000-0000-000097530000}"/>
    <cellStyle name="Normal 24 2 7 3" xfId="21399" xr:uid="{00000000-0005-0000-0000-000098530000}"/>
    <cellStyle name="Normal 24 2 8" xfId="21400" xr:uid="{00000000-0005-0000-0000-000099530000}"/>
    <cellStyle name="Normal 24 2 8 2" xfId="21401" xr:uid="{00000000-0005-0000-0000-00009A530000}"/>
    <cellStyle name="Normal 24 2 8 2 2" xfId="21402" xr:uid="{00000000-0005-0000-0000-00009B530000}"/>
    <cellStyle name="Normal 24 2 8 3" xfId="21403" xr:uid="{00000000-0005-0000-0000-00009C530000}"/>
    <cellStyle name="Normal 24 2 9" xfId="21404" xr:uid="{00000000-0005-0000-0000-00009D530000}"/>
    <cellStyle name="Normal 24 2 9 2" xfId="21405" xr:uid="{00000000-0005-0000-0000-00009E530000}"/>
    <cellStyle name="Normal 24 3" xfId="21406" xr:uid="{00000000-0005-0000-0000-00009F530000}"/>
    <cellStyle name="Normal 24 3 10" xfId="21407" xr:uid="{00000000-0005-0000-0000-0000A0530000}"/>
    <cellStyle name="Normal 24 3 10 2" xfId="21408" xr:uid="{00000000-0005-0000-0000-0000A1530000}"/>
    <cellStyle name="Normal 24 3 11" xfId="21409" xr:uid="{00000000-0005-0000-0000-0000A2530000}"/>
    <cellStyle name="Normal 24 3 2" xfId="21410" xr:uid="{00000000-0005-0000-0000-0000A3530000}"/>
    <cellStyle name="Normal 24 3 2 2" xfId="21411" xr:uid="{00000000-0005-0000-0000-0000A4530000}"/>
    <cellStyle name="Normal 24 3 2 2 2" xfId="21412" xr:uid="{00000000-0005-0000-0000-0000A5530000}"/>
    <cellStyle name="Normal 24 3 2 2 2 2" xfId="21413" xr:uid="{00000000-0005-0000-0000-0000A6530000}"/>
    <cellStyle name="Normal 24 3 2 2 2 2 2" xfId="21414" xr:uid="{00000000-0005-0000-0000-0000A7530000}"/>
    <cellStyle name="Normal 24 3 2 2 2 3" xfId="21415" xr:uid="{00000000-0005-0000-0000-0000A8530000}"/>
    <cellStyle name="Normal 24 3 2 2 3" xfId="21416" xr:uid="{00000000-0005-0000-0000-0000A9530000}"/>
    <cellStyle name="Normal 24 3 2 2 3 2" xfId="21417" xr:uid="{00000000-0005-0000-0000-0000AA530000}"/>
    <cellStyle name="Normal 24 3 2 2 3 2 2" xfId="21418" xr:uid="{00000000-0005-0000-0000-0000AB530000}"/>
    <cellStyle name="Normal 24 3 2 2 3 3" xfId="21419" xr:uid="{00000000-0005-0000-0000-0000AC530000}"/>
    <cellStyle name="Normal 24 3 2 2 4" xfId="21420" xr:uid="{00000000-0005-0000-0000-0000AD530000}"/>
    <cellStyle name="Normal 24 3 2 2 4 2" xfId="21421" xr:uid="{00000000-0005-0000-0000-0000AE530000}"/>
    <cellStyle name="Normal 24 3 2 2 4 2 2" xfId="21422" xr:uid="{00000000-0005-0000-0000-0000AF530000}"/>
    <cellStyle name="Normal 24 3 2 2 4 3" xfId="21423" xr:uid="{00000000-0005-0000-0000-0000B0530000}"/>
    <cellStyle name="Normal 24 3 2 2 5" xfId="21424" xr:uid="{00000000-0005-0000-0000-0000B1530000}"/>
    <cellStyle name="Normal 24 3 2 2 5 2" xfId="21425" xr:uid="{00000000-0005-0000-0000-0000B2530000}"/>
    <cellStyle name="Normal 24 3 2 2 6" xfId="21426" xr:uid="{00000000-0005-0000-0000-0000B3530000}"/>
    <cellStyle name="Normal 24 3 2 2 6 2" xfId="21427" xr:uid="{00000000-0005-0000-0000-0000B4530000}"/>
    <cellStyle name="Normal 24 3 2 2 7" xfId="21428" xr:uid="{00000000-0005-0000-0000-0000B5530000}"/>
    <cellStyle name="Normal 24 3 2 3" xfId="21429" xr:uid="{00000000-0005-0000-0000-0000B6530000}"/>
    <cellStyle name="Normal 24 3 2 3 2" xfId="21430" xr:uid="{00000000-0005-0000-0000-0000B7530000}"/>
    <cellStyle name="Normal 24 3 2 3 2 2" xfId="21431" xr:uid="{00000000-0005-0000-0000-0000B8530000}"/>
    <cellStyle name="Normal 24 3 2 3 2 2 2" xfId="21432" xr:uid="{00000000-0005-0000-0000-0000B9530000}"/>
    <cellStyle name="Normal 24 3 2 3 2 3" xfId="21433" xr:uid="{00000000-0005-0000-0000-0000BA530000}"/>
    <cellStyle name="Normal 24 3 2 3 3" xfId="21434" xr:uid="{00000000-0005-0000-0000-0000BB530000}"/>
    <cellStyle name="Normal 24 3 2 3 3 2" xfId="21435" xr:uid="{00000000-0005-0000-0000-0000BC530000}"/>
    <cellStyle name="Normal 24 3 2 3 3 2 2" xfId="21436" xr:uid="{00000000-0005-0000-0000-0000BD530000}"/>
    <cellStyle name="Normal 24 3 2 3 3 3" xfId="21437" xr:uid="{00000000-0005-0000-0000-0000BE530000}"/>
    <cellStyle name="Normal 24 3 2 3 4" xfId="21438" xr:uid="{00000000-0005-0000-0000-0000BF530000}"/>
    <cellStyle name="Normal 24 3 2 3 4 2" xfId="21439" xr:uid="{00000000-0005-0000-0000-0000C0530000}"/>
    <cellStyle name="Normal 24 3 2 3 4 2 2" xfId="21440" xr:uid="{00000000-0005-0000-0000-0000C1530000}"/>
    <cellStyle name="Normal 24 3 2 3 4 3" xfId="21441" xr:uid="{00000000-0005-0000-0000-0000C2530000}"/>
    <cellStyle name="Normal 24 3 2 3 5" xfId="21442" xr:uid="{00000000-0005-0000-0000-0000C3530000}"/>
    <cellStyle name="Normal 24 3 2 3 5 2" xfId="21443" xr:uid="{00000000-0005-0000-0000-0000C4530000}"/>
    <cellStyle name="Normal 24 3 2 3 6" xfId="21444" xr:uid="{00000000-0005-0000-0000-0000C5530000}"/>
    <cellStyle name="Normal 24 3 2 3 6 2" xfId="21445" xr:uid="{00000000-0005-0000-0000-0000C6530000}"/>
    <cellStyle name="Normal 24 3 2 3 7" xfId="21446" xr:uid="{00000000-0005-0000-0000-0000C7530000}"/>
    <cellStyle name="Normal 24 3 2 4" xfId="21447" xr:uid="{00000000-0005-0000-0000-0000C8530000}"/>
    <cellStyle name="Normal 24 3 2 4 2" xfId="21448" xr:uid="{00000000-0005-0000-0000-0000C9530000}"/>
    <cellStyle name="Normal 24 3 2 4 2 2" xfId="21449" xr:uid="{00000000-0005-0000-0000-0000CA530000}"/>
    <cellStyle name="Normal 24 3 2 4 3" xfId="21450" xr:uid="{00000000-0005-0000-0000-0000CB530000}"/>
    <cellStyle name="Normal 24 3 2 5" xfId="21451" xr:uid="{00000000-0005-0000-0000-0000CC530000}"/>
    <cellStyle name="Normal 24 3 2 5 2" xfId="21452" xr:uid="{00000000-0005-0000-0000-0000CD530000}"/>
    <cellStyle name="Normal 24 3 2 5 2 2" xfId="21453" xr:uid="{00000000-0005-0000-0000-0000CE530000}"/>
    <cellStyle name="Normal 24 3 2 5 3" xfId="21454" xr:uid="{00000000-0005-0000-0000-0000CF530000}"/>
    <cellStyle name="Normal 24 3 2 6" xfId="21455" xr:uid="{00000000-0005-0000-0000-0000D0530000}"/>
    <cellStyle name="Normal 24 3 2 6 2" xfId="21456" xr:uid="{00000000-0005-0000-0000-0000D1530000}"/>
    <cellStyle name="Normal 24 3 2 6 2 2" xfId="21457" xr:uid="{00000000-0005-0000-0000-0000D2530000}"/>
    <cellStyle name="Normal 24 3 2 6 3" xfId="21458" xr:uid="{00000000-0005-0000-0000-0000D3530000}"/>
    <cellStyle name="Normal 24 3 2 7" xfId="21459" xr:uid="{00000000-0005-0000-0000-0000D4530000}"/>
    <cellStyle name="Normal 24 3 2 7 2" xfId="21460" xr:uid="{00000000-0005-0000-0000-0000D5530000}"/>
    <cellStyle name="Normal 24 3 2 8" xfId="21461" xr:uid="{00000000-0005-0000-0000-0000D6530000}"/>
    <cellStyle name="Normal 24 3 2 8 2" xfId="21462" xr:uid="{00000000-0005-0000-0000-0000D7530000}"/>
    <cellStyle name="Normal 24 3 2 9" xfId="21463" xr:uid="{00000000-0005-0000-0000-0000D8530000}"/>
    <cellStyle name="Normal 24 3 3" xfId="21464" xr:uid="{00000000-0005-0000-0000-0000D9530000}"/>
    <cellStyle name="Normal 24 3 3 2" xfId="21465" xr:uid="{00000000-0005-0000-0000-0000DA530000}"/>
    <cellStyle name="Normal 24 3 3 2 2" xfId="21466" xr:uid="{00000000-0005-0000-0000-0000DB530000}"/>
    <cellStyle name="Normal 24 3 3 2 2 2" xfId="21467" xr:uid="{00000000-0005-0000-0000-0000DC530000}"/>
    <cellStyle name="Normal 24 3 3 2 2 2 2" xfId="21468" xr:uid="{00000000-0005-0000-0000-0000DD530000}"/>
    <cellStyle name="Normal 24 3 3 2 2 3" xfId="21469" xr:uid="{00000000-0005-0000-0000-0000DE530000}"/>
    <cellStyle name="Normal 24 3 3 2 3" xfId="21470" xr:uid="{00000000-0005-0000-0000-0000DF530000}"/>
    <cellStyle name="Normal 24 3 3 2 3 2" xfId="21471" xr:uid="{00000000-0005-0000-0000-0000E0530000}"/>
    <cellStyle name="Normal 24 3 3 2 3 2 2" xfId="21472" xr:uid="{00000000-0005-0000-0000-0000E1530000}"/>
    <cellStyle name="Normal 24 3 3 2 3 3" xfId="21473" xr:uid="{00000000-0005-0000-0000-0000E2530000}"/>
    <cellStyle name="Normal 24 3 3 2 4" xfId="21474" xr:uid="{00000000-0005-0000-0000-0000E3530000}"/>
    <cellStyle name="Normal 24 3 3 2 4 2" xfId="21475" xr:uid="{00000000-0005-0000-0000-0000E4530000}"/>
    <cellStyle name="Normal 24 3 3 2 4 2 2" xfId="21476" xr:uid="{00000000-0005-0000-0000-0000E5530000}"/>
    <cellStyle name="Normal 24 3 3 2 4 3" xfId="21477" xr:uid="{00000000-0005-0000-0000-0000E6530000}"/>
    <cellStyle name="Normal 24 3 3 2 5" xfId="21478" xr:uid="{00000000-0005-0000-0000-0000E7530000}"/>
    <cellStyle name="Normal 24 3 3 2 5 2" xfId="21479" xr:uid="{00000000-0005-0000-0000-0000E8530000}"/>
    <cellStyle name="Normal 24 3 3 2 6" xfId="21480" xr:uid="{00000000-0005-0000-0000-0000E9530000}"/>
    <cellStyle name="Normal 24 3 3 2 6 2" xfId="21481" xr:uid="{00000000-0005-0000-0000-0000EA530000}"/>
    <cellStyle name="Normal 24 3 3 2 7" xfId="21482" xr:uid="{00000000-0005-0000-0000-0000EB530000}"/>
    <cellStyle name="Normal 24 3 3 3" xfId="21483" xr:uid="{00000000-0005-0000-0000-0000EC530000}"/>
    <cellStyle name="Normal 24 3 3 3 2" xfId="21484" xr:uid="{00000000-0005-0000-0000-0000ED530000}"/>
    <cellStyle name="Normal 24 3 3 3 2 2" xfId="21485" xr:uid="{00000000-0005-0000-0000-0000EE530000}"/>
    <cellStyle name="Normal 24 3 3 3 3" xfId="21486" xr:uid="{00000000-0005-0000-0000-0000EF530000}"/>
    <cellStyle name="Normal 24 3 3 4" xfId="21487" xr:uid="{00000000-0005-0000-0000-0000F0530000}"/>
    <cellStyle name="Normal 24 3 3 4 2" xfId="21488" xr:uid="{00000000-0005-0000-0000-0000F1530000}"/>
    <cellStyle name="Normal 24 3 3 4 2 2" xfId="21489" xr:uid="{00000000-0005-0000-0000-0000F2530000}"/>
    <cellStyle name="Normal 24 3 3 4 3" xfId="21490" xr:uid="{00000000-0005-0000-0000-0000F3530000}"/>
    <cellStyle name="Normal 24 3 3 5" xfId="21491" xr:uid="{00000000-0005-0000-0000-0000F4530000}"/>
    <cellStyle name="Normal 24 3 3 5 2" xfId="21492" xr:uid="{00000000-0005-0000-0000-0000F5530000}"/>
    <cellStyle name="Normal 24 3 3 5 2 2" xfId="21493" xr:uid="{00000000-0005-0000-0000-0000F6530000}"/>
    <cellStyle name="Normal 24 3 3 5 3" xfId="21494" xr:uid="{00000000-0005-0000-0000-0000F7530000}"/>
    <cellStyle name="Normal 24 3 3 6" xfId="21495" xr:uid="{00000000-0005-0000-0000-0000F8530000}"/>
    <cellStyle name="Normal 24 3 3 6 2" xfId="21496" xr:uid="{00000000-0005-0000-0000-0000F9530000}"/>
    <cellStyle name="Normal 24 3 3 7" xfId="21497" xr:uid="{00000000-0005-0000-0000-0000FA530000}"/>
    <cellStyle name="Normal 24 3 3 7 2" xfId="21498" xr:uid="{00000000-0005-0000-0000-0000FB530000}"/>
    <cellStyle name="Normal 24 3 3 8" xfId="21499" xr:uid="{00000000-0005-0000-0000-0000FC530000}"/>
    <cellStyle name="Normal 24 3 4" xfId="21500" xr:uid="{00000000-0005-0000-0000-0000FD530000}"/>
    <cellStyle name="Normal 24 3 4 2" xfId="21501" xr:uid="{00000000-0005-0000-0000-0000FE530000}"/>
    <cellStyle name="Normal 24 3 4 2 2" xfId="21502" xr:uid="{00000000-0005-0000-0000-0000FF530000}"/>
    <cellStyle name="Normal 24 3 4 2 2 2" xfId="21503" xr:uid="{00000000-0005-0000-0000-000000540000}"/>
    <cellStyle name="Normal 24 3 4 2 3" xfId="21504" xr:uid="{00000000-0005-0000-0000-000001540000}"/>
    <cellStyle name="Normal 24 3 4 3" xfId="21505" xr:uid="{00000000-0005-0000-0000-000002540000}"/>
    <cellStyle name="Normal 24 3 4 3 2" xfId="21506" xr:uid="{00000000-0005-0000-0000-000003540000}"/>
    <cellStyle name="Normal 24 3 4 3 2 2" xfId="21507" xr:uid="{00000000-0005-0000-0000-000004540000}"/>
    <cellStyle name="Normal 24 3 4 3 3" xfId="21508" xr:uid="{00000000-0005-0000-0000-000005540000}"/>
    <cellStyle name="Normal 24 3 4 4" xfId="21509" xr:uid="{00000000-0005-0000-0000-000006540000}"/>
    <cellStyle name="Normal 24 3 4 4 2" xfId="21510" xr:uid="{00000000-0005-0000-0000-000007540000}"/>
    <cellStyle name="Normal 24 3 4 4 2 2" xfId="21511" xr:uid="{00000000-0005-0000-0000-000008540000}"/>
    <cellStyle name="Normal 24 3 4 4 3" xfId="21512" xr:uid="{00000000-0005-0000-0000-000009540000}"/>
    <cellStyle name="Normal 24 3 4 5" xfId="21513" xr:uid="{00000000-0005-0000-0000-00000A540000}"/>
    <cellStyle name="Normal 24 3 4 5 2" xfId="21514" xr:uid="{00000000-0005-0000-0000-00000B540000}"/>
    <cellStyle name="Normal 24 3 4 6" xfId="21515" xr:uid="{00000000-0005-0000-0000-00000C540000}"/>
    <cellStyle name="Normal 24 3 4 6 2" xfId="21516" xr:uid="{00000000-0005-0000-0000-00000D540000}"/>
    <cellStyle name="Normal 24 3 4 7" xfId="21517" xr:uid="{00000000-0005-0000-0000-00000E540000}"/>
    <cellStyle name="Normal 24 3 5" xfId="21518" xr:uid="{00000000-0005-0000-0000-00000F540000}"/>
    <cellStyle name="Normal 24 3 5 2" xfId="21519" xr:uid="{00000000-0005-0000-0000-000010540000}"/>
    <cellStyle name="Normal 24 3 5 2 2" xfId="21520" xr:uid="{00000000-0005-0000-0000-000011540000}"/>
    <cellStyle name="Normal 24 3 5 2 2 2" xfId="21521" xr:uid="{00000000-0005-0000-0000-000012540000}"/>
    <cellStyle name="Normal 24 3 5 2 3" xfId="21522" xr:uid="{00000000-0005-0000-0000-000013540000}"/>
    <cellStyle name="Normal 24 3 5 3" xfId="21523" xr:uid="{00000000-0005-0000-0000-000014540000}"/>
    <cellStyle name="Normal 24 3 5 3 2" xfId="21524" xr:uid="{00000000-0005-0000-0000-000015540000}"/>
    <cellStyle name="Normal 24 3 5 3 2 2" xfId="21525" xr:uid="{00000000-0005-0000-0000-000016540000}"/>
    <cellStyle name="Normal 24 3 5 3 3" xfId="21526" xr:uid="{00000000-0005-0000-0000-000017540000}"/>
    <cellStyle name="Normal 24 3 5 4" xfId="21527" xr:uid="{00000000-0005-0000-0000-000018540000}"/>
    <cellStyle name="Normal 24 3 5 4 2" xfId="21528" xr:uid="{00000000-0005-0000-0000-000019540000}"/>
    <cellStyle name="Normal 24 3 5 4 2 2" xfId="21529" xr:uid="{00000000-0005-0000-0000-00001A540000}"/>
    <cellStyle name="Normal 24 3 5 4 3" xfId="21530" xr:uid="{00000000-0005-0000-0000-00001B540000}"/>
    <cellStyle name="Normal 24 3 5 5" xfId="21531" xr:uid="{00000000-0005-0000-0000-00001C540000}"/>
    <cellStyle name="Normal 24 3 5 5 2" xfId="21532" xr:uid="{00000000-0005-0000-0000-00001D540000}"/>
    <cellStyle name="Normal 24 3 5 6" xfId="21533" xr:uid="{00000000-0005-0000-0000-00001E540000}"/>
    <cellStyle name="Normal 24 3 5 6 2" xfId="21534" xr:uid="{00000000-0005-0000-0000-00001F540000}"/>
    <cellStyle name="Normal 24 3 5 7" xfId="21535" xr:uid="{00000000-0005-0000-0000-000020540000}"/>
    <cellStyle name="Normal 24 3 6" xfId="21536" xr:uid="{00000000-0005-0000-0000-000021540000}"/>
    <cellStyle name="Normal 24 3 6 2" xfId="21537" xr:uid="{00000000-0005-0000-0000-000022540000}"/>
    <cellStyle name="Normal 24 3 6 2 2" xfId="21538" xr:uid="{00000000-0005-0000-0000-000023540000}"/>
    <cellStyle name="Normal 24 3 6 3" xfId="21539" xr:uid="{00000000-0005-0000-0000-000024540000}"/>
    <cellStyle name="Normal 24 3 7" xfId="21540" xr:uid="{00000000-0005-0000-0000-000025540000}"/>
    <cellStyle name="Normal 24 3 7 2" xfId="21541" xr:uid="{00000000-0005-0000-0000-000026540000}"/>
    <cellStyle name="Normal 24 3 7 2 2" xfId="21542" xr:uid="{00000000-0005-0000-0000-000027540000}"/>
    <cellStyle name="Normal 24 3 7 3" xfId="21543" xr:uid="{00000000-0005-0000-0000-000028540000}"/>
    <cellStyle name="Normal 24 3 8" xfId="21544" xr:uid="{00000000-0005-0000-0000-000029540000}"/>
    <cellStyle name="Normal 24 3 8 2" xfId="21545" xr:uid="{00000000-0005-0000-0000-00002A540000}"/>
    <cellStyle name="Normal 24 3 8 2 2" xfId="21546" xr:uid="{00000000-0005-0000-0000-00002B540000}"/>
    <cellStyle name="Normal 24 3 8 3" xfId="21547" xr:uid="{00000000-0005-0000-0000-00002C540000}"/>
    <cellStyle name="Normal 24 3 9" xfId="21548" xr:uid="{00000000-0005-0000-0000-00002D540000}"/>
    <cellStyle name="Normal 24 3 9 2" xfId="21549" xr:uid="{00000000-0005-0000-0000-00002E540000}"/>
    <cellStyle name="Normal 24 4" xfId="21550" xr:uid="{00000000-0005-0000-0000-00002F540000}"/>
    <cellStyle name="Normal 24 4 2" xfId="21551" xr:uid="{00000000-0005-0000-0000-000030540000}"/>
    <cellStyle name="Normal 24 4 2 2" xfId="21552" xr:uid="{00000000-0005-0000-0000-000031540000}"/>
    <cellStyle name="Normal 24 4 2 2 2" xfId="21553" xr:uid="{00000000-0005-0000-0000-000032540000}"/>
    <cellStyle name="Normal 24 4 2 2 2 2" xfId="21554" xr:uid="{00000000-0005-0000-0000-000033540000}"/>
    <cellStyle name="Normal 24 4 2 2 3" xfId="21555" xr:uid="{00000000-0005-0000-0000-000034540000}"/>
    <cellStyle name="Normal 24 4 2 3" xfId="21556" xr:uid="{00000000-0005-0000-0000-000035540000}"/>
    <cellStyle name="Normal 24 4 2 3 2" xfId="21557" xr:uid="{00000000-0005-0000-0000-000036540000}"/>
    <cellStyle name="Normal 24 4 2 3 2 2" xfId="21558" xr:uid="{00000000-0005-0000-0000-000037540000}"/>
    <cellStyle name="Normal 24 4 2 3 3" xfId="21559" xr:uid="{00000000-0005-0000-0000-000038540000}"/>
    <cellStyle name="Normal 24 4 2 4" xfId="21560" xr:uid="{00000000-0005-0000-0000-000039540000}"/>
    <cellStyle name="Normal 24 4 2 4 2" xfId="21561" xr:uid="{00000000-0005-0000-0000-00003A540000}"/>
    <cellStyle name="Normal 24 4 2 4 2 2" xfId="21562" xr:uid="{00000000-0005-0000-0000-00003B540000}"/>
    <cellStyle name="Normal 24 4 2 4 3" xfId="21563" xr:uid="{00000000-0005-0000-0000-00003C540000}"/>
    <cellStyle name="Normal 24 4 2 5" xfId="21564" xr:uid="{00000000-0005-0000-0000-00003D540000}"/>
    <cellStyle name="Normal 24 4 2 5 2" xfId="21565" xr:uid="{00000000-0005-0000-0000-00003E540000}"/>
    <cellStyle name="Normal 24 4 2 6" xfId="21566" xr:uid="{00000000-0005-0000-0000-00003F540000}"/>
    <cellStyle name="Normal 24 4 2 6 2" xfId="21567" xr:uid="{00000000-0005-0000-0000-000040540000}"/>
    <cellStyle name="Normal 24 4 2 7" xfId="21568" xr:uid="{00000000-0005-0000-0000-000041540000}"/>
    <cellStyle name="Normal 24 4 3" xfId="21569" xr:uid="{00000000-0005-0000-0000-000042540000}"/>
    <cellStyle name="Normal 24 4 3 2" xfId="21570" xr:uid="{00000000-0005-0000-0000-000043540000}"/>
    <cellStyle name="Normal 24 4 3 2 2" xfId="21571" xr:uid="{00000000-0005-0000-0000-000044540000}"/>
    <cellStyle name="Normal 24 4 3 2 2 2" xfId="21572" xr:uid="{00000000-0005-0000-0000-000045540000}"/>
    <cellStyle name="Normal 24 4 3 2 3" xfId="21573" xr:uid="{00000000-0005-0000-0000-000046540000}"/>
    <cellStyle name="Normal 24 4 3 3" xfId="21574" xr:uid="{00000000-0005-0000-0000-000047540000}"/>
    <cellStyle name="Normal 24 4 3 3 2" xfId="21575" xr:uid="{00000000-0005-0000-0000-000048540000}"/>
    <cellStyle name="Normal 24 4 3 3 2 2" xfId="21576" xr:uid="{00000000-0005-0000-0000-000049540000}"/>
    <cellStyle name="Normal 24 4 3 3 3" xfId="21577" xr:uid="{00000000-0005-0000-0000-00004A540000}"/>
    <cellStyle name="Normal 24 4 3 4" xfId="21578" xr:uid="{00000000-0005-0000-0000-00004B540000}"/>
    <cellStyle name="Normal 24 4 3 4 2" xfId="21579" xr:uid="{00000000-0005-0000-0000-00004C540000}"/>
    <cellStyle name="Normal 24 4 3 4 2 2" xfId="21580" xr:uid="{00000000-0005-0000-0000-00004D540000}"/>
    <cellStyle name="Normal 24 4 3 4 3" xfId="21581" xr:uid="{00000000-0005-0000-0000-00004E540000}"/>
    <cellStyle name="Normal 24 4 3 5" xfId="21582" xr:uid="{00000000-0005-0000-0000-00004F540000}"/>
    <cellStyle name="Normal 24 4 3 5 2" xfId="21583" xr:uid="{00000000-0005-0000-0000-000050540000}"/>
    <cellStyle name="Normal 24 4 3 6" xfId="21584" xr:uid="{00000000-0005-0000-0000-000051540000}"/>
    <cellStyle name="Normal 24 4 3 6 2" xfId="21585" xr:uid="{00000000-0005-0000-0000-000052540000}"/>
    <cellStyle name="Normal 24 4 3 7" xfId="21586" xr:uid="{00000000-0005-0000-0000-000053540000}"/>
    <cellStyle name="Normal 24 4 4" xfId="21587" xr:uid="{00000000-0005-0000-0000-000054540000}"/>
    <cellStyle name="Normal 24 4 4 2" xfId="21588" xr:uid="{00000000-0005-0000-0000-000055540000}"/>
    <cellStyle name="Normal 24 4 4 2 2" xfId="21589" xr:uid="{00000000-0005-0000-0000-000056540000}"/>
    <cellStyle name="Normal 24 4 4 3" xfId="21590" xr:uid="{00000000-0005-0000-0000-000057540000}"/>
    <cellStyle name="Normal 24 4 5" xfId="21591" xr:uid="{00000000-0005-0000-0000-000058540000}"/>
    <cellStyle name="Normal 24 4 5 2" xfId="21592" xr:uid="{00000000-0005-0000-0000-000059540000}"/>
    <cellStyle name="Normal 24 4 5 2 2" xfId="21593" xr:uid="{00000000-0005-0000-0000-00005A540000}"/>
    <cellStyle name="Normal 24 4 5 3" xfId="21594" xr:uid="{00000000-0005-0000-0000-00005B540000}"/>
    <cellStyle name="Normal 24 4 6" xfId="21595" xr:uid="{00000000-0005-0000-0000-00005C540000}"/>
    <cellStyle name="Normal 24 4 6 2" xfId="21596" xr:uid="{00000000-0005-0000-0000-00005D540000}"/>
    <cellStyle name="Normal 24 4 6 2 2" xfId="21597" xr:uid="{00000000-0005-0000-0000-00005E540000}"/>
    <cellStyle name="Normal 24 4 6 3" xfId="21598" xr:uid="{00000000-0005-0000-0000-00005F540000}"/>
    <cellStyle name="Normal 24 4 7" xfId="21599" xr:uid="{00000000-0005-0000-0000-000060540000}"/>
    <cellStyle name="Normal 24 4 7 2" xfId="21600" xr:uid="{00000000-0005-0000-0000-000061540000}"/>
    <cellStyle name="Normal 24 4 8" xfId="21601" xr:uid="{00000000-0005-0000-0000-000062540000}"/>
    <cellStyle name="Normal 24 4 8 2" xfId="21602" xr:uid="{00000000-0005-0000-0000-000063540000}"/>
    <cellStyle name="Normal 24 4 9" xfId="21603" xr:uid="{00000000-0005-0000-0000-000064540000}"/>
    <cellStyle name="Normal 24 5" xfId="21604" xr:uid="{00000000-0005-0000-0000-000065540000}"/>
    <cellStyle name="Normal 24 5 2" xfId="21605" xr:uid="{00000000-0005-0000-0000-000066540000}"/>
    <cellStyle name="Normal 24 5 2 2" xfId="21606" xr:uid="{00000000-0005-0000-0000-000067540000}"/>
    <cellStyle name="Normal 24 5 2 2 2" xfId="21607" xr:uid="{00000000-0005-0000-0000-000068540000}"/>
    <cellStyle name="Normal 24 5 2 2 2 2" xfId="21608" xr:uid="{00000000-0005-0000-0000-000069540000}"/>
    <cellStyle name="Normal 24 5 2 2 3" xfId="21609" xr:uid="{00000000-0005-0000-0000-00006A540000}"/>
    <cellStyle name="Normal 24 5 2 3" xfId="21610" xr:uid="{00000000-0005-0000-0000-00006B540000}"/>
    <cellStyle name="Normal 24 5 2 3 2" xfId="21611" xr:uid="{00000000-0005-0000-0000-00006C540000}"/>
    <cellStyle name="Normal 24 5 2 3 2 2" xfId="21612" xr:uid="{00000000-0005-0000-0000-00006D540000}"/>
    <cellStyle name="Normal 24 5 2 3 3" xfId="21613" xr:uid="{00000000-0005-0000-0000-00006E540000}"/>
    <cellStyle name="Normal 24 5 2 4" xfId="21614" xr:uid="{00000000-0005-0000-0000-00006F540000}"/>
    <cellStyle name="Normal 24 5 2 4 2" xfId="21615" xr:uid="{00000000-0005-0000-0000-000070540000}"/>
    <cellStyle name="Normal 24 5 2 4 2 2" xfId="21616" xr:uid="{00000000-0005-0000-0000-000071540000}"/>
    <cellStyle name="Normal 24 5 2 4 3" xfId="21617" xr:uid="{00000000-0005-0000-0000-000072540000}"/>
    <cellStyle name="Normal 24 5 2 5" xfId="21618" xr:uid="{00000000-0005-0000-0000-000073540000}"/>
    <cellStyle name="Normal 24 5 2 5 2" xfId="21619" xr:uid="{00000000-0005-0000-0000-000074540000}"/>
    <cellStyle name="Normal 24 5 2 6" xfId="21620" xr:uid="{00000000-0005-0000-0000-000075540000}"/>
    <cellStyle name="Normal 24 5 2 6 2" xfId="21621" xr:uid="{00000000-0005-0000-0000-000076540000}"/>
    <cellStyle name="Normal 24 5 2 7" xfId="21622" xr:uid="{00000000-0005-0000-0000-000077540000}"/>
    <cellStyle name="Normal 24 5 3" xfId="21623" xr:uid="{00000000-0005-0000-0000-000078540000}"/>
    <cellStyle name="Normal 24 5 3 2" xfId="21624" xr:uid="{00000000-0005-0000-0000-000079540000}"/>
    <cellStyle name="Normal 24 5 3 2 2" xfId="21625" xr:uid="{00000000-0005-0000-0000-00007A540000}"/>
    <cellStyle name="Normal 24 5 3 3" xfId="21626" xr:uid="{00000000-0005-0000-0000-00007B540000}"/>
    <cellStyle name="Normal 24 5 4" xfId="21627" xr:uid="{00000000-0005-0000-0000-00007C540000}"/>
    <cellStyle name="Normal 24 5 4 2" xfId="21628" xr:uid="{00000000-0005-0000-0000-00007D540000}"/>
    <cellStyle name="Normal 24 5 4 2 2" xfId="21629" xr:uid="{00000000-0005-0000-0000-00007E540000}"/>
    <cellStyle name="Normal 24 5 4 3" xfId="21630" xr:uid="{00000000-0005-0000-0000-00007F540000}"/>
    <cellStyle name="Normal 24 5 5" xfId="21631" xr:uid="{00000000-0005-0000-0000-000080540000}"/>
    <cellStyle name="Normal 24 5 5 2" xfId="21632" xr:uid="{00000000-0005-0000-0000-000081540000}"/>
    <cellStyle name="Normal 24 5 5 2 2" xfId="21633" xr:uid="{00000000-0005-0000-0000-000082540000}"/>
    <cellStyle name="Normal 24 5 5 3" xfId="21634" xr:uid="{00000000-0005-0000-0000-000083540000}"/>
    <cellStyle name="Normal 24 5 6" xfId="21635" xr:uid="{00000000-0005-0000-0000-000084540000}"/>
    <cellStyle name="Normal 24 5 6 2" xfId="21636" xr:uid="{00000000-0005-0000-0000-000085540000}"/>
    <cellStyle name="Normal 24 5 7" xfId="21637" xr:uid="{00000000-0005-0000-0000-000086540000}"/>
    <cellStyle name="Normal 24 5 7 2" xfId="21638" xr:uid="{00000000-0005-0000-0000-000087540000}"/>
    <cellStyle name="Normal 24 5 8" xfId="21639" xr:uid="{00000000-0005-0000-0000-000088540000}"/>
    <cellStyle name="Normal 24 6" xfId="21640" xr:uid="{00000000-0005-0000-0000-000089540000}"/>
    <cellStyle name="Normal 24 6 2" xfId="21641" xr:uid="{00000000-0005-0000-0000-00008A540000}"/>
    <cellStyle name="Normal 24 6 2 2" xfId="21642" xr:uid="{00000000-0005-0000-0000-00008B540000}"/>
    <cellStyle name="Normal 24 6 2 2 2" xfId="21643" xr:uid="{00000000-0005-0000-0000-00008C540000}"/>
    <cellStyle name="Normal 24 6 2 3" xfId="21644" xr:uid="{00000000-0005-0000-0000-00008D540000}"/>
    <cellStyle name="Normal 24 6 3" xfId="21645" xr:uid="{00000000-0005-0000-0000-00008E540000}"/>
    <cellStyle name="Normal 24 6 3 2" xfId="21646" xr:uid="{00000000-0005-0000-0000-00008F540000}"/>
    <cellStyle name="Normal 24 6 3 2 2" xfId="21647" xr:uid="{00000000-0005-0000-0000-000090540000}"/>
    <cellStyle name="Normal 24 6 3 3" xfId="21648" xr:uid="{00000000-0005-0000-0000-000091540000}"/>
    <cellStyle name="Normal 24 6 4" xfId="21649" xr:uid="{00000000-0005-0000-0000-000092540000}"/>
    <cellStyle name="Normal 24 6 4 2" xfId="21650" xr:uid="{00000000-0005-0000-0000-000093540000}"/>
    <cellStyle name="Normal 24 6 4 2 2" xfId="21651" xr:uid="{00000000-0005-0000-0000-000094540000}"/>
    <cellStyle name="Normal 24 6 4 3" xfId="21652" xr:uid="{00000000-0005-0000-0000-000095540000}"/>
    <cellStyle name="Normal 24 6 5" xfId="21653" xr:uid="{00000000-0005-0000-0000-000096540000}"/>
    <cellStyle name="Normal 24 6 5 2" xfId="21654" xr:uid="{00000000-0005-0000-0000-000097540000}"/>
    <cellStyle name="Normal 24 6 6" xfId="21655" xr:uid="{00000000-0005-0000-0000-000098540000}"/>
    <cellStyle name="Normal 24 6 6 2" xfId="21656" xr:uid="{00000000-0005-0000-0000-000099540000}"/>
    <cellStyle name="Normal 24 6 7" xfId="21657" xr:uid="{00000000-0005-0000-0000-00009A540000}"/>
    <cellStyle name="Normal 24 7" xfId="21658" xr:uid="{00000000-0005-0000-0000-00009B540000}"/>
    <cellStyle name="Normal 24 7 2" xfId="21659" xr:uid="{00000000-0005-0000-0000-00009C540000}"/>
    <cellStyle name="Normal 24 7 2 2" xfId="21660" xr:uid="{00000000-0005-0000-0000-00009D540000}"/>
    <cellStyle name="Normal 24 7 2 2 2" xfId="21661" xr:uid="{00000000-0005-0000-0000-00009E540000}"/>
    <cellStyle name="Normal 24 7 2 3" xfId="21662" xr:uid="{00000000-0005-0000-0000-00009F540000}"/>
    <cellStyle name="Normal 24 7 3" xfId="21663" xr:uid="{00000000-0005-0000-0000-0000A0540000}"/>
    <cellStyle name="Normal 24 7 3 2" xfId="21664" xr:uid="{00000000-0005-0000-0000-0000A1540000}"/>
    <cellStyle name="Normal 24 7 3 2 2" xfId="21665" xr:uid="{00000000-0005-0000-0000-0000A2540000}"/>
    <cellStyle name="Normal 24 7 3 3" xfId="21666" xr:uid="{00000000-0005-0000-0000-0000A3540000}"/>
    <cellStyle name="Normal 24 7 4" xfId="21667" xr:uid="{00000000-0005-0000-0000-0000A4540000}"/>
    <cellStyle name="Normal 24 7 4 2" xfId="21668" xr:uid="{00000000-0005-0000-0000-0000A5540000}"/>
    <cellStyle name="Normal 24 7 4 2 2" xfId="21669" xr:uid="{00000000-0005-0000-0000-0000A6540000}"/>
    <cellStyle name="Normal 24 7 4 3" xfId="21670" xr:uid="{00000000-0005-0000-0000-0000A7540000}"/>
    <cellStyle name="Normal 24 7 5" xfId="21671" xr:uid="{00000000-0005-0000-0000-0000A8540000}"/>
    <cellStyle name="Normal 24 7 5 2" xfId="21672" xr:uid="{00000000-0005-0000-0000-0000A9540000}"/>
    <cellStyle name="Normal 24 7 6" xfId="21673" xr:uid="{00000000-0005-0000-0000-0000AA540000}"/>
    <cellStyle name="Normal 24 7 6 2" xfId="21674" xr:uid="{00000000-0005-0000-0000-0000AB540000}"/>
    <cellStyle name="Normal 24 7 7" xfId="21675" xr:uid="{00000000-0005-0000-0000-0000AC540000}"/>
    <cellStyle name="Normal 24 8" xfId="21676" xr:uid="{00000000-0005-0000-0000-0000AD540000}"/>
    <cellStyle name="Normal 24 8 2" xfId="21677" xr:uid="{00000000-0005-0000-0000-0000AE540000}"/>
    <cellStyle name="Normal 24 8 2 2" xfId="21678" xr:uid="{00000000-0005-0000-0000-0000AF540000}"/>
    <cellStyle name="Normal 24 8 3" xfId="21679" xr:uid="{00000000-0005-0000-0000-0000B0540000}"/>
    <cellStyle name="Normal 24 9" xfId="21680" xr:uid="{00000000-0005-0000-0000-0000B1540000}"/>
    <cellStyle name="Normal 24 9 2" xfId="21681" xr:uid="{00000000-0005-0000-0000-0000B2540000}"/>
    <cellStyle name="Normal 24 9 2 2" xfId="21682" xr:uid="{00000000-0005-0000-0000-0000B3540000}"/>
    <cellStyle name="Normal 24 9 3" xfId="21683" xr:uid="{00000000-0005-0000-0000-0000B4540000}"/>
    <cellStyle name="Normal 24_Confidential Information" xfId="21684" xr:uid="{00000000-0005-0000-0000-0000B5540000}"/>
    <cellStyle name="Normal 25" xfId="21685" xr:uid="{00000000-0005-0000-0000-0000B6540000}"/>
    <cellStyle name="Normal 25 10" xfId="21686" xr:uid="{00000000-0005-0000-0000-0000B7540000}"/>
    <cellStyle name="Normal 25 10 2" xfId="21687" xr:uid="{00000000-0005-0000-0000-0000B8540000}"/>
    <cellStyle name="Normal 25 10 2 2" xfId="21688" xr:uid="{00000000-0005-0000-0000-0000B9540000}"/>
    <cellStyle name="Normal 25 10 3" xfId="21689" xr:uid="{00000000-0005-0000-0000-0000BA540000}"/>
    <cellStyle name="Normal 25 11" xfId="21690" xr:uid="{00000000-0005-0000-0000-0000BB540000}"/>
    <cellStyle name="Normal 25 11 2" xfId="21691" xr:uid="{00000000-0005-0000-0000-0000BC540000}"/>
    <cellStyle name="Normal 25 12" xfId="21692" xr:uid="{00000000-0005-0000-0000-0000BD540000}"/>
    <cellStyle name="Normal 25 12 2" xfId="21693" xr:uid="{00000000-0005-0000-0000-0000BE540000}"/>
    <cellStyle name="Normal 25 13" xfId="21694" xr:uid="{00000000-0005-0000-0000-0000BF540000}"/>
    <cellStyle name="Normal 25 2" xfId="21695" xr:uid="{00000000-0005-0000-0000-0000C0540000}"/>
    <cellStyle name="Normal 25 2 10" xfId="21696" xr:uid="{00000000-0005-0000-0000-0000C1540000}"/>
    <cellStyle name="Normal 25 2 10 2" xfId="21697" xr:uid="{00000000-0005-0000-0000-0000C2540000}"/>
    <cellStyle name="Normal 25 2 11" xfId="21698" xr:uid="{00000000-0005-0000-0000-0000C3540000}"/>
    <cellStyle name="Normal 25 2 2" xfId="21699" xr:uid="{00000000-0005-0000-0000-0000C4540000}"/>
    <cellStyle name="Normal 25 2 2 2" xfId="21700" xr:uid="{00000000-0005-0000-0000-0000C5540000}"/>
    <cellStyle name="Normal 25 2 2 2 2" xfId="21701" xr:uid="{00000000-0005-0000-0000-0000C6540000}"/>
    <cellStyle name="Normal 25 2 2 2 2 2" xfId="21702" xr:uid="{00000000-0005-0000-0000-0000C7540000}"/>
    <cellStyle name="Normal 25 2 2 2 2 2 2" xfId="21703" xr:uid="{00000000-0005-0000-0000-0000C8540000}"/>
    <cellStyle name="Normal 25 2 2 2 2 3" xfId="21704" xr:uid="{00000000-0005-0000-0000-0000C9540000}"/>
    <cellStyle name="Normal 25 2 2 2 3" xfId="21705" xr:uid="{00000000-0005-0000-0000-0000CA540000}"/>
    <cellStyle name="Normal 25 2 2 2 3 2" xfId="21706" xr:uid="{00000000-0005-0000-0000-0000CB540000}"/>
    <cellStyle name="Normal 25 2 2 2 3 2 2" xfId="21707" xr:uid="{00000000-0005-0000-0000-0000CC540000}"/>
    <cellStyle name="Normal 25 2 2 2 3 3" xfId="21708" xr:uid="{00000000-0005-0000-0000-0000CD540000}"/>
    <cellStyle name="Normal 25 2 2 2 4" xfId="21709" xr:uid="{00000000-0005-0000-0000-0000CE540000}"/>
    <cellStyle name="Normal 25 2 2 2 4 2" xfId="21710" xr:uid="{00000000-0005-0000-0000-0000CF540000}"/>
    <cellStyle name="Normal 25 2 2 2 4 2 2" xfId="21711" xr:uid="{00000000-0005-0000-0000-0000D0540000}"/>
    <cellStyle name="Normal 25 2 2 2 4 3" xfId="21712" xr:uid="{00000000-0005-0000-0000-0000D1540000}"/>
    <cellStyle name="Normal 25 2 2 2 5" xfId="21713" xr:uid="{00000000-0005-0000-0000-0000D2540000}"/>
    <cellStyle name="Normal 25 2 2 2 5 2" xfId="21714" xr:uid="{00000000-0005-0000-0000-0000D3540000}"/>
    <cellStyle name="Normal 25 2 2 2 6" xfId="21715" xr:uid="{00000000-0005-0000-0000-0000D4540000}"/>
    <cellStyle name="Normal 25 2 2 2 6 2" xfId="21716" xr:uid="{00000000-0005-0000-0000-0000D5540000}"/>
    <cellStyle name="Normal 25 2 2 2 7" xfId="21717" xr:uid="{00000000-0005-0000-0000-0000D6540000}"/>
    <cellStyle name="Normal 25 2 2 3" xfId="21718" xr:uid="{00000000-0005-0000-0000-0000D7540000}"/>
    <cellStyle name="Normal 25 2 2 3 2" xfId="21719" xr:uid="{00000000-0005-0000-0000-0000D8540000}"/>
    <cellStyle name="Normal 25 2 2 3 2 2" xfId="21720" xr:uid="{00000000-0005-0000-0000-0000D9540000}"/>
    <cellStyle name="Normal 25 2 2 3 2 2 2" xfId="21721" xr:uid="{00000000-0005-0000-0000-0000DA540000}"/>
    <cellStyle name="Normal 25 2 2 3 2 3" xfId="21722" xr:uid="{00000000-0005-0000-0000-0000DB540000}"/>
    <cellStyle name="Normal 25 2 2 3 3" xfId="21723" xr:uid="{00000000-0005-0000-0000-0000DC540000}"/>
    <cellStyle name="Normal 25 2 2 3 3 2" xfId="21724" xr:uid="{00000000-0005-0000-0000-0000DD540000}"/>
    <cellStyle name="Normal 25 2 2 3 3 2 2" xfId="21725" xr:uid="{00000000-0005-0000-0000-0000DE540000}"/>
    <cellStyle name="Normal 25 2 2 3 3 3" xfId="21726" xr:uid="{00000000-0005-0000-0000-0000DF540000}"/>
    <cellStyle name="Normal 25 2 2 3 4" xfId="21727" xr:uid="{00000000-0005-0000-0000-0000E0540000}"/>
    <cellStyle name="Normal 25 2 2 3 4 2" xfId="21728" xr:uid="{00000000-0005-0000-0000-0000E1540000}"/>
    <cellStyle name="Normal 25 2 2 3 4 2 2" xfId="21729" xr:uid="{00000000-0005-0000-0000-0000E2540000}"/>
    <cellStyle name="Normal 25 2 2 3 4 3" xfId="21730" xr:uid="{00000000-0005-0000-0000-0000E3540000}"/>
    <cellStyle name="Normal 25 2 2 3 5" xfId="21731" xr:uid="{00000000-0005-0000-0000-0000E4540000}"/>
    <cellStyle name="Normal 25 2 2 3 5 2" xfId="21732" xr:uid="{00000000-0005-0000-0000-0000E5540000}"/>
    <cellStyle name="Normal 25 2 2 3 6" xfId="21733" xr:uid="{00000000-0005-0000-0000-0000E6540000}"/>
    <cellStyle name="Normal 25 2 2 3 6 2" xfId="21734" xr:uid="{00000000-0005-0000-0000-0000E7540000}"/>
    <cellStyle name="Normal 25 2 2 3 7" xfId="21735" xr:uid="{00000000-0005-0000-0000-0000E8540000}"/>
    <cellStyle name="Normal 25 2 2 4" xfId="21736" xr:uid="{00000000-0005-0000-0000-0000E9540000}"/>
    <cellStyle name="Normal 25 2 2 4 2" xfId="21737" xr:uid="{00000000-0005-0000-0000-0000EA540000}"/>
    <cellStyle name="Normal 25 2 2 4 2 2" xfId="21738" xr:uid="{00000000-0005-0000-0000-0000EB540000}"/>
    <cellStyle name="Normal 25 2 2 4 3" xfId="21739" xr:uid="{00000000-0005-0000-0000-0000EC540000}"/>
    <cellStyle name="Normal 25 2 2 5" xfId="21740" xr:uid="{00000000-0005-0000-0000-0000ED540000}"/>
    <cellStyle name="Normal 25 2 2 5 2" xfId="21741" xr:uid="{00000000-0005-0000-0000-0000EE540000}"/>
    <cellStyle name="Normal 25 2 2 5 2 2" xfId="21742" xr:uid="{00000000-0005-0000-0000-0000EF540000}"/>
    <cellStyle name="Normal 25 2 2 5 3" xfId="21743" xr:uid="{00000000-0005-0000-0000-0000F0540000}"/>
    <cellStyle name="Normal 25 2 2 6" xfId="21744" xr:uid="{00000000-0005-0000-0000-0000F1540000}"/>
    <cellStyle name="Normal 25 2 2 6 2" xfId="21745" xr:uid="{00000000-0005-0000-0000-0000F2540000}"/>
    <cellStyle name="Normal 25 2 2 6 2 2" xfId="21746" xr:uid="{00000000-0005-0000-0000-0000F3540000}"/>
    <cellStyle name="Normal 25 2 2 6 3" xfId="21747" xr:uid="{00000000-0005-0000-0000-0000F4540000}"/>
    <cellStyle name="Normal 25 2 2 7" xfId="21748" xr:uid="{00000000-0005-0000-0000-0000F5540000}"/>
    <cellStyle name="Normal 25 2 2 7 2" xfId="21749" xr:uid="{00000000-0005-0000-0000-0000F6540000}"/>
    <cellStyle name="Normal 25 2 2 8" xfId="21750" xr:uid="{00000000-0005-0000-0000-0000F7540000}"/>
    <cellStyle name="Normal 25 2 2 8 2" xfId="21751" xr:uid="{00000000-0005-0000-0000-0000F8540000}"/>
    <cellStyle name="Normal 25 2 2 9" xfId="21752" xr:uid="{00000000-0005-0000-0000-0000F9540000}"/>
    <cellStyle name="Normal 25 2 3" xfId="21753" xr:uid="{00000000-0005-0000-0000-0000FA540000}"/>
    <cellStyle name="Normal 25 2 3 2" xfId="21754" xr:uid="{00000000-0005-0000-0000-0000FB540000}"/>
    <cellStyle name="Normal 25 2 3 2 2" xfId="21755" xr:uid="{00000000-0005-0000-0000-0000FC540000}"/>
    <cellStyle name="Normal 25 2 3 2 2 2" xfId="21756" xr:uid="{00000000-0005-0000-0000-0000FD540000}"/>
    <cellStyle name="Normal 25 2 3 2 2 2 2" xfId="21757" xr:uid="{00000000-0005-0000-0000-0000FE540000}"/>
    <cellStyle name="Normal 25 2 3 2 2 3" xfId="21758" xr:uid="{00000000-0005-0000-0000-0000FF540000}"/>
    <cellStyle name="Normal 25 2 3 2 3" xfId="21759" xr:uid="{00000000-0005-0000-0000-000000550000}"/>
    <cellStyle name="Normal 25 2 3 2 3 2" xfId="21760" xr:uid="{00000000-0005-0000-0000-000001550000}"/>
    <cellStyle name="Normal 25 2 3 2 3 2 2" xfId="21761" xr:uid="{00000000-0005-0000-0000-000002550000}"/>
    <cellStyle name="Normal 25 2 3 2 3 3" xfId="21762" xr:uid="{00000000-0005-0000-0000-000003550000}"/>
    <cellStyle name="Normal 25 2 3 2 4" xfId="21763" xr:uid="{00000000-0005-0000-0000-000004550000}"/>
    <cellStyle name="Normal 25 2 3 2 4 2" xfId="21764" xr:uid="{00000000-0005-0000-0000-000005550000}"/>
    <cellStyle name="Normal 25 2 3 2 4 2 2" xfId="21765" xr:uid="{00000000-0005-0000-0000-000006550000}"/>
    <cellStyle name="Normal 25 2 3 2 4 3" xfId="21766" xr:uid="{00000000-0005-0000-0000-000007550000}"/>
    <cellStyle name="Normal 25 2 3 2 5" xfId="21767" xr:uid="{00000000-0005-0000-0000-000008550000}"/>
    <cellStyle name="Normal 25 2 3 2 5 2" xfId="21768" xr:uid="{00000000-0005-0000-0000-000009550000}"/>
    <cellStyle name="Normal 25 2 3 2 6" xfId="21769" xr:uid="{00000000-0005-0000-0000-00000A550000}"/>
    <cellStyle name="Normal 25 2 3 2 6 2" xfId="21770" xr:uid="{00000000-0005-0000-0000-00000B550000}"/>
    <cellStyle name="Normal 25 2 3 2 7" xfId="21771" xr:uid="{00000000-0005-0000-0000-00000C550000}"/>
    <cellStyle name="Normal 25 2 3 3" xfId="21772" xr:uid="{00000000-0005-0000-0000-00000D550000}"/>
    <cellStyle name="Normal 25 2 3 3 2" xfId="21773" xr:uid="{00000000-0005-0000-0000-00000E550000}"/>
    <cellStyle name="Normal 25 2 3 3 2 2" xfId="21774" xr:uid="{00000000-0005-0000-0000-00000F550000}"/>
    <cellStyle name="Normal 25 2 3 3 3" xfId="21775" xr:uid="{00000000-0005-0000-0000-000010550000}"/>
    <cellStyle name="Normal 25 2 3 4" xfId="21776" xr:uid="{00000000-0005-0000-0000-000011550000}"/>
    <cellStyle name="Normal 25 2 3 4 2" xfId="21777" xr:uid="{00000000-0005-0000-0000-000012550000}"/>
    <cellStyle name="Normal 25 2 3 4 2 2" xfId="21778" xr:uid="{00000000-0005-0000-0000-000013550000}"/>
    <cellStyle name="Normal 25 2 3 4 3" xfId="21779" xr:uid="{00000000-0005-0000-0000-000014550000}"/>
    <cellStyle name="Normal 25 2 3 5" xfId="21780" xr:uid="{00000000-0005-0000-0000-000015550000}"/>
    <cellStyle name="Normal 25 2 3 5 2" xfId="21781" xr:uid="{00000000-0005-0000-0000-000016550000}"/>
    <cellStyle name="Normal 25 2 3 5 2 2" xfId="21782" xr:uid="{00000000-0005-0000-0000-000017550000}"/>
    <cellStyle name="Normal 25 2 3 5 3" xfId="21783" xr:uid="{00000000-0005-0000-0000-000018550000}"/>
    <cellStyle name="Normal 25 2 3 6" xfId="21784" xr:uid="{00000000-0005-0000-0000-000019550000}"/>
    <cellStyle name="Normal 25 2 3 6 2" xfId="21785" xr:uid="{00000000-0005-0000-0000-00001A550000}"/>
    <cellStyle name="Normal 25 2 3 7" xfId="21786" xr:uid="{00000000-0005-0000-0000-00001B550000}"/>
    <cellStyle name="Normal 25 2 3 7 2" xfId="21787" xr:uid="{00000000-0005-0000-0000-00001C550000}"/>
    <cellStyle name="Normal 25 2 3 8" xfId="21788" xr:uid="{00000000-0005-0000-0000-00001D550000}"/>
    <cellStyle name="Normal 25 2 4" xfId="21789" xr:uid="{00000000-0005-0000-0000-00001E550000}"/>
    <cellStyle name="Normal 25 2 4 2" xfId="21790" xr:uid="{00000000-0005-0000-0000-00001F550000}"/>
    <cellStyle name="Normal 25 2 4 2 2" xfId="21791" xr:uid="{00000000-0005-0000-0000-000020550000}"/>
    <cellStyle name="Normal 25 2 4 2 2 2" xfId="21792" xr:uid="{00000000-0005-0000-0000-000021550000}"/>
    <cellStyle name="Normal 25 2 4 2 3" xfId="21793" xr:uid="{00000000-0005-0000-0000-000022550000}"/>
    <cellStyle name="Normal 25 2 4 3" xfId="21794" xr:uid="{00000000-0005-0000-0000-000023550000}"/>
    <cellStyle name="Normal 25 2 4 3 2" xfId="21795" xr:uid="{00000000-0005-0000-0000-000024550000}"/>
    <cellStyle name="Normal 25 2 4 3 2 2" xfId="21796" xr:uid="{00000000-0005-0000-0000-000025550000}"/>
    <cellStyle name="Normal 25 2 4 3 3" xfId="21797" xr:uid="{00000000-0005-0000-0000-000026550000}"/>
    <cellStyle name="Normal 25 2 4 4" xfId="21798" xr:uid="{00000000-0005-0000-0000-000027550000}"/>
    <cellStyle name="Normal 25 2 4 4 2" xfId="21799" xr:uid="{00000000-0005-0000-0000-000028550000}"/>
    <cellStyle name="Normal 25 2 4 4 2 2" xfId="21800" xr:uid="{00000000-0005-0000-0000-000029550000}"/>
    <cellStyle name="Normal 25 2 4 4 3" xfId="21801" xr:uid="{00000000-0005-0000-0000-00002A550000}"/>
    <cellStyle name="Normal 25 2 4 5" xfId="21802" xr:uid="{00000000-0005-0000-0000-00002B550000}"/>
    <cellStyle name="Normal 25 2 4 5 2" xfId="21803" xr:uid="{00000000-0005-0000-0000-00002C550000}"/>
    <cellStyle name="Normal 25 2 4 6" xfId="21804" xr:uid="{00000000-0005-0000-0000-00002D550000}"/>
    <cellStyle name="Normal 25 2 4 6 2" xfId="21805" xr:uid="{00000000-0005-0000-0000-00002E550000}"/>
    <cellStyle name="Normal 25 2 4 7" xfId="21806" xr:uid="{00000000-0005-0000-0000-00002F550000}"/>
    <cellStyle name="Normal 25 2 5" xfId="21807" xr:uid="{00000000-0005-0000-0000-000030550000}"/>
    <cellStyle name="Normal 25 2 5 2" xfId="21808" xr:uid="{00000000-0005-0000-0000-000031550000}"/>
    <cellStyle name="Normal 25 2 5 2 2" xfId="21809" xr:uid="{00000000-0005-0000-0000-000032550000}"/>
    <cellStyle name="Normal 25 2 5 2 2 2" xfId="21810" xr:uid="{00000000-0005-0000-0000-000033550000}"/>
    <cellStyle name="Normal 25 2 5 2 3" xfId="21811" xr:uid="{00000000-0005-0000-0000-000034550000}"/>
    <cellStyle name="Normal 25 2 5 3" xfId="21812" xr:uid="{00000000-0005-0000-0000-000035550000}"/>
    <cellStyle name="Normal 25 2 5 3 2" xfId="21813" xr:uid="{00000000-0005-0000-0000-000036550000}"/>
    <cellStyle name="Normal 25 2 5 3 2 2" xfId="21814" xr:uid="{00000000-0005-0000-0000-000037550000}"/>
    <cellStyle name="Normal 25 2 5 3 3" xfId="21815" xr:uid="{00000000-0005-0000-0000-000038550000}"/>
    <cellStyle name="Normal 25 2 5 4" xfId="21816" xr:uid="{00000000-0005-0000-0000-000039550000}"/>
    <cellStyle name="Normal 25 2 5 4 2" xfId="21817" xr:uid="{00000000-0005-0000-0000-00003A550000}"/>
    <cellStyle name="Normal 25 2 5 4 2 2" xfId="21818" xr:uid="{00000000-0005-0000-0000-00003B550000}"/>
    <cellStyle name="Normal 25 2 5 4 3" xfId="21819" xr:uid="{00000000-0005-0000-0000-00003C550000}"/>
    <cellStyle name="Normal 25 2 5 5" xfId="21820" xr:uid="{00000000-0005-0000-0000-00003D550000}"/>
    <cellStyle name="Normal 25 2 5 5 2" xfId="21821" xr:uid="{00000000-0005-0000-0000-00003E550000}"/>
    <cellStyle name="Normal 25 2 5 6" xfId="21822" xr:uid="{00000000-0005-0000-0000-00003F550000}"/>
    <cellStyle name="Normal 25 2 5 6 2" xfId="21823" xr:uid="{00000000-0005-0000-0000-000040550000}"/>
    <cellStyle name="Normal 25 2 5 7" xfId="21824" xr:uid="{00000000-0005-0000-0000-000041550000}"/>
    <cellStyle name="Normal 25 2 6" xfId="21825" xr:uid="{00000000-0005-0000-0000-000042550000}"/>
    <cellStyle name="Normal 25 2 6 2" xfId="21826" xr:uid="{00000000-0005-0000-0000-000043550000}"/>
    <cellStyle name="Normal 25 2 6 2 2" xfId="21827" xr:uid="{00000000-0005-0000-0000-000044550000}"/>
    <cellStyle name="Normal 25 2 6 3" xfId="21828" xr:uid="{00000000-0005-0000-0000-000045550000}"/>
    <cellStyle name="Normal 25 2 7" xfId="21829" xr:uid="{00000000-0005-0000-0000-000046550000}"/>
    <cellStyle name="Normal 25 2 7 2" xfId="21830" xr:uid="{00000000-0005-0000-0000-000047550000}"/>
    <cellStyle name="Normal 25 2 7 2 2" xfId="21831" xr:uid="{00000000-0005-0000-0000-000048550000}"/>
    <cellStyle name="Normal 25 2 7 3" xfId="21832" xr:uid="{00000000-0005-0000-0000-000049550000}"/>
    <cellStyle name="Normal 25 2 8" xfId="21833" xr:uid="{00000000-0005-0000-0000-00004A550000}"/>
    <cellStyle name="Normal 25 2 8 2" xfId="21834" xr:uid="{00000000-0005-0000-0000-00004B550000}"/>
    <cellStyle name="Normal 25 2 8 2 2" xfId="21835" xr:uid="{00000000-0005-0000-0000-00004C550000}"/>
    <cellStyle name="Normal 25 2 8 3" xfId="21836" xr:uid="{00000000-0005-0000-0000-00004D550000}"/>
    <cellStyle name="Normal 25 2 9" xfId="21837" xr:uid="{00000000-0005-0000-0000-00004E550000}"/>
    <cellStyle name="Normal 25 2 9 2" xfId="21838" xr:uid="{00000000-0005-0000-0000-00004F550000}"/>
    <cellStyle name="Normal 25 3" xfId="21839" xr:uid="{00000000-0005-0000-0000-000050550000}"/>
    <cellStyle name="Normal 25 3 10" xfId="21840" xr:uid="{00000000-0005-0000-0000-000051550000}"/>
    <cellStyle name="Normal 25 3 10 2" xfId="21841" xr:uid="{00000000-0005-0000-0000-000052550000}"/>
    <cellStyle name="Normal 25 3 11" xfId="21842" xr:uid="{00000000-0005-0000-0000-000053550000}"/>
    <cellStyle name="Normal 25 3 2" xfId="21843" xr:uid="{00000000-0005-0000-0000-000054550000}"/>
    <cellStyle name="Normal 25 3 2 2" xfId="21844" xr:uid="{00000000-0005-0000-0000-000055550000}"/>
    <cellStyle name="Normal 25 3 2 2 2" xfId="21845" xr:uid="{00000000-0005-0000-0000-000056550000}"/>
    <cellStyle name="Normal 25 3 2 2 2 2" xfId="21846" xr:uid="{00000000-0005-0000-0000-000057550000}"/>
    <cellStyle name="Normal 25 3 2 2 2 2 2" xfId="21847" xr:uid="{00000000-0005-0000-0000-000058550000}"/>
    <cellStyle name="Normal 25 3 2 2 2 3" xfId="21848" xr:uid="{00000000-0005-0000-0000-000059550000}"/>
    <cellStyle name="Normal 25 3 2 2 3" xfId="21849" xr:uid="{00000000-0005-0000-0000-00005A550000}"/>
    <cellStyle name="Normal 25 3 2 2 3 2" xfId="21850" xr:uid="{00000000-0005-0000-0000-00005B550000}"/>
    <cellStyle name="Normal 25 3 2 2 3 2 2" xfId="21851" xr:uid="{00000000-0005-0000-0000-00005C550000}"/>
    <cellStyle name="Normal 25 3 2 2 3 3" xfId="21852" xr:uid="{00000000-0005-0000-0000-00005D550000}"/>
    <cellStyle name="Normal 25 3 2 2 4" xfId="21853" xr:uid="{00000000-0005-0000-0000-00005E550000}"/>
    <cellStyle name="Normal 25 3 2 2 4 2" xfId="21854" xr:uid="{00000000-0005-0000-0000-00005F550000}"/>
    <cellStyle name="Normal 25 3 2 2 4 2 2" xfId="21855" xr:uid="{00000000-0005-0000-0000-000060550000}"/>
    <cellStyle name="Normal 25 3 2 2 4 3" xfId="21856" xr:uid="{00000000-0005-0000-0000-000061550000}"/>
    <cellStyle name="Normal 25 3 2 2 5" xfId="21857" xr:uid="{00000000-0005-0000-0000-000062550000}"/>
    <cellStyle name="Normal 25 3 2 2 5 2" xfId="21858" xr:uid="{00000000-0005-0000-0000-000063550000}"/>
    <cellStyle name="Normal 25 3 2 2 6" xfId="21859" xr:uid="{00000000-0005-0000-0000-000064550000}"/>
    <cellStyle name="Normal 25 3 2 2 6 2" xfId="21860" xr:uid="{00000000-0005-0000-0000-000065550000}"/>
    <cellStyle name="Normal 25 3 2 2 7" xfId="21861" xr:uid="{00000000-0005-0000-0000-000066550000}"/>
    <cellStyle name="Normal 25 3 2 3" xfId="21862" xr:uid="{00000000-0005-0000-0000-000067550000}"/>
    <cellStyle name="Normal 25 3 2 3 2" xfId="21863" xr:uid="{00000000-0005-0000-0000-000068550000}"/>
    <cellStyle name="Normal 25 3 2 3 2 2" xfId="21864" xr:uid="{00000000-0005-0000-0000-000069550000}"/>
    <cellStyle name="Normal 25 3 2 3 2 2 2" xfId="21865" xr:uid="{00000000-0005-0000-0000-00006A550000}"/>
    <cellStyle name="Normal 25 3 2 3 2 3" xfId="21866" xr:uid="{00000000-0005-0000-0000-00006B550000}"/>
    <cellStyle name="Normal 25 3 2 3 3" xfId="21867" xr:uid="{00000000-0005-0000-0000-00006C550000}"/>
    <cellStyle name="Normal 25 3 2 3 3 2" xfId="21868" xr:uid="{00000000-0005-0000-0000-00006D550000}"/>
    <cellStyle name="Normal 25 3 2 3 3 2 2" xfId="21869" xr:uid="{00000000-0005-0000-0000-00006E550000}"/>
    <cellStyle name="Normal 25 3 2 3 3 3" xfId="21870" xr:uid="{00000000-0005-0000-0000-00006F550000}"/>
    <cellStyle name="Normal 25 3 2 3 4" xfId="21871" xr:uid="{00000000-0005-0000-0000-000070550000}"/>
    <cellStyle name="Normal 25 3 2 3 4 2" xfId="21872" xr:uid="{00000000-0005-0000-0000-000071550000}"/>
    <cellStyle name="Normal 25 3 2 3 4 2 2" xfId="21873" xr:uid="{00000000-0005-0000-0000-000072550000}"/>
    <cellStyle name="Normal 25 3 2 3 4 3" xfId="21874" xr:uid="{00000000-0005-0000-0000-000073550000}"/>
    <cellStyle name="Normal 25 3 2 3 5" xfId="21875" xr:uid="{00000000-0005-0000-0000-000074550000}"/>
    <cellStyle name="Normal 25 3 2 3 5 2" xfId="21876" xr:uid="{00000000-0005-0000-0000-000075550000}"/>
    <cellStyle name="Normal 25 3 2 3 6" xfId="21877" xr:uid="{00000000-0005-0000-0000-000076550000}"/>
    <cellStyle name="Normal 25 3 2 3 6 2" xfId="21878" xr:uid="{00000000-0005-0000-0000-000077550000}"/>
    <cellStyle name="Normal 25 3 2 3 7" xfId="21879" xr:uid="{00000000-0005-0000-0000-000078550000}"/>
    <cellStyle name="Normal 25 3 2 4" xfId="21880" xr:uid="{00000000-0005-0000-0000-000079550000}"/>
    <cellStyle name="Normal 25 3 2 4 2" xfId="21881" xr:uid="{00000000-0005-0000-0000-00007A550000}"/>
    <cellStyle name="Normal 25 3 2 4 2 2" xfId="21882" xr:uid="{00000000-0005-0000-0000-00007B550000}"/>
    <cellStyle name="Normal 25 3 2 4 3" xfId="21883" xr:uid="{00000000-0005-0000-0000-00007C550000}"/>
    <cellStyle name="Normal 25 3 2 5" xfId="21884" xr:uid="{00000000-0005-0000-0000-00007D550000}"/>
    <cellStyle name="Normal 25 3 2 5 2" xfId="21885" xr:uid="{00000000-0005-0000-0000-00007E550000}"/>
    <cellStyle name="Normal 25 3 2 5 2 2" xfId="21886" xr:uid="{00000000-0005-0000-0000-00007F550000}"/>
    <cellStyle name="Normal 25 3 2 5 3" xfId="21887" xr:uid="{00000000-0005-0000-0000-000080550000}"/>
    <cellStyle name="Normal 25 3 2 6" xfId="21888" xr:uid="{00000000-0005-0000-0000-000081550000}"/>
    <cellStyle name="Normal 25 3 2 6 2" xfId="21889" xr:uid="{00000000-0005-0000-0000-000082550000}"/>
    <cellStyle name="Normal 25 3 2 6 2 2" xfId="21890" xr:uid="{00000000-0005-0000-0000-000083550000}"/>
    <cellStyle name="Normal 25 3 2 6 3" xfId="21891" xr:uid="{00000000-0005-0000-0000-000084550000}"/>
    <cellStyle name="Normal 25 3 2 7" xfId="21892" xr:uid="{00000000-0005-0000-0000-000085550000}"/>
    <cellStyle name="Normal 25 3 2 7 2" xfId="21893" xr:uid="{00000000-0005-0000-0000-000086550000}"/>
    <cellStyle name="Normal 25 3 2 8" xfId="21894" xr:uid="{00000000-0005-0000-0000-000087550000}"/>
    <cellStyle name="Normal 25 3 2 8 2" xfId="21895" xr:uid="{00000000-0005-0000-0000-000088550000}"/>
    <cellStyle name="Normal 25 3 2 9" xfId="21896" xr:uid="{00000000-0005-0000-0000-000089550000}"/>
    <cellStyle name="Normal 25 3 3" xfId="21897" xr:uid="{00000000-0005-0000-0000-00008A550000}"/>
    <cellStyle name="Normal 25 3 3 2" xfId="21898" xr:uid="{00000000-0005-0000-0000-00008B550000}"/>
    <cellStyle name="Normal 25 3 3 2 2" xfId="21899" xr:uid="{00000000-0005-0000-0000-00008C550000}"/>
    <cellStyle name="Normal 25 3 3 2 2 2" xfId="21900" xr:uid="{00000000-0005-0000-0000-00008D550000}"/>
    <cellStyle name="Normal 25 3 3 2 2 2 2" xfId="21901" xr:uid="{00000000-0005-0000-0000-00008E550000}"/>
    <cellStyle name="Normal 25 3 3 2 2 3" xfId="21902" xr:uid="{00000000-0005-0000-0000-00008F550000}"/>
    <cellStyle name="Normal 25 3 3 2 3" xfId="21903" xr:uid="{00000000-0005-0000-0000-000090550000}"/>
    <cellStyle name="Normal 25 3 3 2 3 2" xfId="21904" xr:uid="{00000000-0005-0000-0000-000091550000}"/>
    <cellStyle name="Normal 25 3 3 2 3 2 2" xfId="21905" xr:uid="{00000000-0005-0000-0000-000092550000}"/>
    <cellStyle name="Normal 25 3 3 2 3 3" xfId="21906" xr:uid="{00000000-0005-0000-0000-000093550000}"/>
    <cellStyle name="Normal 25 3 3 2 4" xfId="21907" xr:uid="{00000000-0005-0000-0000-000094550000}"/>
    <cellStyle name="Normal 25 3 3 2 4 2" xfId="21908" xr:uid="{00000000-0005-0000-0000-000095550000}"/>
    <cellStyle name="Normal 25 3 3 2 4 2 2" xfId="21909" xr:uid="{00000000-0005-0000-0000-000096550000}"/>
    <cellStyle name="Normal 25 3 3 2 4 3" xfId="21910" xr:uid="{00000000-0005-0000-0000-000097550000}"/>
    <cellStyle name="Normal 25 3 3 2 5" xfId="21911" xr:uid="{00000000-0005-0000-0000-000098550000}"/>
    <cellStyle name="Normal 25 3 3 2 5 2" xfId="21912" xr:uid="{00000000-0005-0000-0000-000099550000}"/>
    <cellStyle name="Normal 25 3 3 2 6" xfId="21913" xr:uid="{00000000-0005-0000-0000-00009A550000}"/>
    <cellStyle name="Normal 25 3 3 2 6 2" xfId="21914" xr:uid="{00000000-0005-0000-0000-00009B550000}"/>
    <cellStyle name="Normal 25 3 3 2 7" xfId="21915" xr:uid="{00000000-0005-0000-0000-00009C550000}"/>
    <cellStyle name="Normal 25 3 3 3" xfId="21916" xr:uid="{00000000-0005-0000-0000-00009D550000}"/>
    <cellStyle name="Normal 25 3 3 3 2" xfId="21917" xr:uid="{00000000-0005-0000-0000-00009E550000}"/>
    <cellStyle name="Normal 25 3 3 3 2 2" xfId="21918" xr:uid="{00000000-0005-0000-0000-00009F550000}"/>
    <cellStyle name="Normal 25 3 3 3 3" xfId="21919" xr:uid="{00000000-0005-0000-0000-0000A0550000}"/>
    <cellStyle name="Normal 25 3 3 4" xfId="21920" xr:uid="{00000000-0005-0000-0000-0000A1550000}"/>
    <cellStyle name="Normal 25 3 3 4 2" xfId="21921" xr:uid="{00000000-0005-0000-0000-0000A2550000}"/>
    <cellStyle name="Normal 25 3 3 4 2 2" xfId="21922" xr:uid="{00000000-0005-0000-0000-0000A3550000}"/>
    <cellStyle name="Normal 25 3 3 4 3" xfId="21923" xr:uid="{00000000-0005-0000-0000-0000A4550000}"/>
    <cellStyle name="Normal 25 3 3 5" xfId="21924" xr:uid="{00000000-0005-0000-0000-0000A5550000}"/>
    <cellStyle name="Normal 25 3 3 5 2" xfId="21925" xr:uid="{00000000-0005-0000-0000-0000A6550000}"/>
    <cellStyle name="Normal 25 3 3 5 2 2" xfId="21926" xr:uid="{00000000-0005-0000-0000-0000A7550000}"/>
    <cellStyle name="Normal 25 3 3 5 3" xfId="21927" xr:uid="{00000000-0005-0000-0000-0000A8550000}"/>
    <cellStyle name="Normal 25 3 3 6" xfId="21928" xr:uid="{00000000-0005-0000-0000-0000A9550000}"/>
    <cellStyle name="Normal 25 3 3 6 2" xfId="21929" xr:uid="{00000000-0005-0000-0000-0000AA550000}"/>
    <cellStyle name="Normal 25 3 3 7" xfId="21930" xr:uid="{00000000-0005-0000-0000-0000AB550000}"/>
    <cellStyle name="Normal 25 3 3 7 2" xfId="21931" xr:uid="{00000000-0005-0000-0000-0000AC550000}"/>
    <cellStyle name="Normal 25 3 3 8" xfId="21932" xr:uid="{00000000-0005-0000-0000-0000AD550000}"/>
    <cellStyle name="Normal 25 3 4" xfId="21933" xr:uid="{00000000-0005-0000-0000-0000AE550000}"/>
    <cellStyle name="Normal 25 3 4 2" xfId="21934" xr:uid="{00000000-0005-0000-0000-0000AF550000}"/>
    <cellStyle name="Normal 25 3 4 2 2" xfId="21935" xr:uid="{00000000-0005-0000-0000-0000B0550000}"/>
    <cellStyle name="Normal 25 3 4 2 2 2" xfId="21936" xr:uid="{00000000-0005-0000-0000-0000B1550000}"/>
    <cellStyle name="Normal 25 3 4 2 3" xfId="21937" xr:uid="{00000000-0005-0000-0000-0000B2550000}"/>
    <cellStyle name="Normal 25 3 4 3" xfId="21938" xr:uid="{00000000-0005-0000-0000-0000B3550000}"/>
    <cellStyle name="Normal 25 3 4 3 2" xfId="21939" xr:uid="{00000000-0005-0000-0000-0000B4550000}"/>
    <cellStyle name="Normal 25 3 4 3 2 2" xfId="21940" xr:uid="{00000000-0005-0000-0000-0000B5550000}"/>
    <cellStyle name="Normal 25 3 4 3 3" xfId="21941" xr:uid="{00000000-0005-0000-0000-0000B6550000}"/>
    <cellStyle name="Normal 25 3 4 4" xfId="21942" xr:uid="{00000000-0005-0000-0000-0000B7550000}"/>
    <cellStyle name="Normal 25 3 4 4 2" xfId="21943" xr:uid="{00000000-0005-0000-0000-0000B8550000}"/>
    <cellStyle name="Normal 25 3 4 4 2 2" xfId="21944" xr:uid="{00000000-0005-0000-0000-0000B9550000}"/>
    <cellStyle name="Normal 25 3 4 4 3" xfId="21945" xr:uid="{00000000-0005-0000-0000-0000BA550000}"/>
    <cellStyle name="Normal 25 3 4 5" xfId="21946" xr:uid="{00000000-0005-0000-0000-0000BB550000}"/>
    <cellStyle name="Normal 25 3 4 5 2" xfId="21947" xr:uid="{00000000-0005-0000-0000-0000BC550000}"/>
    <cellStyle name="Normal 25 3 4 6" xfId="21948" xr:uid="{00000000-0005-0000-0000-0000BD550000}"/>
    <cellStyle name="Normal 25 3 4 6 2" xfId="21949" xr:uid="{00000000-0005-0000-0000-0000BE550000}"/>
    <cellStyle name="Normal 25 3 4 7" xfId="21950" xr:uid="{00000000-0005-0000-0000-0000BF550000}"/>
    <cellStyle name="Normal 25 3 5" xfId="21951" xr:uid="{00000000-0005-0000-0000-0000C0550000}"/>
    <cellStyle name="Normal 25 3 5 2" xfId="21952" xr:uid="{00000000-0005-0000-0000-0000C1550000}"/>
    <cellStyle name="Normal 25 3 5 2 2" xfId="21953" xr:uid="{00000000-0005-0000-0000-0000C2550000}"/>
    <cellStyle name="Normal 25 3 5 2 2 2" xfId="21954" xr:uid="{00000000-0005-0000-0000-0000C3550000}"/>
    <cellStyle name="Normal 25 3 5 2 3" xfId="21955" xr:uid="{00000000-0005-0000-0000-0000C4550000}"/>
    <cellStyle name="Normal 25 3 5 3" xfId="21956" xr:uid="{00000000-0005-0000-0000-0000C5550000}"/>
    <cellStyle name="Normal 25 3 5 3 2" xfId="21957" xr:uid="{00000000-0005-0000-0000-0000C6550000}"/>
    <cellStyle name="Normal 25 3 5 3 2 2" xfId="21958" xr:uid="{00000000-0005-0000-0000-0000C7550000}"/>
    <cellStyle name="Normal 25 3 5 3 3" xfId="21959" xr:uid="{00000000-0005-0000-0000-0000C8550000}"/>
    <cellStyle name="Normal 25 3 5 4" xfId="21960" xr:uid="{00000000-0005-0000-0000-0000C9550000}"/>
    <cellStyle name="Normal 25 3 5 4 2" xfId="21961" xr:uid="{00000000-0005-0000-0000-0000CA550000}"/>
    <cellStyle name="Normal 25 3 5 4 2 2" xfId="21962" xr:uid="{00000000-0005-0000-0000-0000CB550000}"/>
    <cellStyle name="Normal 25 3 5 4 3" xfId="21963" xr:uid="{00000000-0005-0000-0000-0000CC550000}"/>
    <cellStyle name="Normal 25 3 5 5" xfId="21964" xr:uid="{00000000-0005-0000-0000-0000CD550000}"/>
    <cellStyle name="Normal 25 3 5 5 2" xfId="21965" xr:uid="{00000000-0005-0000-0000-0000CE550000}"/>
    <cellStyle name="Normal 25 3 5 6" xfId="21966" xr:uid="{00000000-0005-0000-0000-0000CF550000}"/>
    <cellStyle name="Normal 25 3 5 6 2" xfId="21967" xr:uid="{00000000-0005-0000-0000-0000D0550000}"/>
    <cellStyle name="Normal 25 3 5 7" xfId="21968" xr:uid="{00000000-0005-0000-0000-0000D1550000}"/>
    <cellStyle name="Normal 25 3 6" xfId="21969" xr:uid="{00000000-0005-0000-0000-0000D2550000}"/>
    <cellStyle name="Normal 25 3 6 2" xfId="21970" xr:uid="{00000000-0005-0000-0000-0000D3550000}"/>
    <cellStyle name="Normal 25 3 6 2 2" xfId="21971" xr:uid="{00000000-0005-0000-0000-0000D4550000}"/>
    <cellStyle name="Normal 25 3 6 3" xfId="21972" xr:uid="{00000000-0005-0000-0000-0000D5550000}"/>
    <cellStyle name="Normal 25 3 7" xfId="21973" xr:uid="{00000000-0005-0000-0000-0000D6550000}"/>
    <cellStyle name="Normal 25 3 7 2" xfId="21974" xr:uid="{00000000-0005-0000-0000-0000D7550000}"/>
    <cellStyle name="Normal 25 3 7 2 2" xfId="21975" xr:uid="{00000000-0005-0000-0000-0000D8550000}"/>
    <cellStyle name="Normal 25 3 7 3" xfId="21976" xr:uid="{00000000-0005-0000-0000-0000D9550000}"/>
    <cellStyle name="Normal 25 3 8" xfId="21977" xr:uid="{00000000-0005-0000-0000-0000DA550000}"/>
    <cellStyle name="Normal 25 3 8 2" xfId="21978" xr:uid="{00000000-0005-0000-0000-0000DB550000}"/>
    <cellStyle name="Normal 25 3 8 2 2" xfId="21979" xr:uid="{00000000-0005-0000-0000-0000DC550000}"/>
    <cellStyle name="Normal 25 3 8 3" xfId="21980" xr:uid="{00000000-0005-0000-0000-0000DD550000}"/>
    <cellStyle name="Normal 25 3 9" xfId="21981" xr:uid="{00000000-0005-0000-0000-0000DE550000}"/>
    <cellStyle name="Normal 25 3 9 2" xfId="21982" xr:uid="{00000000-0005-0000-0000-0000DF550000}"/>
    <cellStyle name="Normal 25 4" xfId="21983" xr:uid="{00000000-0005-0000-0000-0000E0550000}"/>
    <cellStyle name="Normal 25 4 2" xfId="21984" xr:uid="{00000000-0005-0000-0000-0000E1550000}"/>
    <cellStyle name="Normal 25 4 2 2" xfId="21985" xr:uid="{00000000-0005-0000-0000-0000E2550000}"/>
    <cellStyle name="Normal 25 4 2 2 2" xfId="21986" xr:uid="{00000000-0005-0000-0000-0000E3550000}"/>
    <cellStyle name="Normal 25 4 2 2 2 2" xfId="21987" xr:uid="{00000000-0005-0000-0000-0000E4550000}"/>
    <cellStyle name="Normal 25 4 2 2 3" xfId="21988" xr:uid="{00000000-0005-0000-0000-0000E5550000}"/>
    <cellStyle name="Normal 25 4 2 3" xfId="21989" xr:uid="{00000000-0005-0000-0000-0000E6550000}"/>
    <cellStyle name="Normal 25 4 2 3 2" xfId="21990" xr:uid="{00000000-0005-0000-0000-0000E7550000}"/>
    <cellStyle name="Normal 25 4 2 3 2 2" xfId="21991" xr:uid="{00000000-0005-0000-0000-0000E8550000}"/>
    <cellStyle name="Normal 25 4 2 3 3" xfId="21992" xr:uid="{00000000-0005-0000-0000-0000E9550000}"/>
    <cellStyle name="Normal 25 4 2 4" xfId="21993" xr:uid="{00000000-0005-0000-0000-0000EA550000}"/>
    <cellStyle name="Normal 25 4 2 4 2" xfId="21994" xr:uid="{00000000-0005-0000-0000-0000EB550000}"/>
    <cellStyle name="Normal 25 4 2 4 2 2" xfId="21995" xr:uid="{00000000-0005-0000-0000-0000EC550000}"/>
    <cellStyle name="Normal 25 4 2 4 3" xfId="21996" xr:uid="{00000000-0005-0000-0000-0000ED550000}"/>
    <cellStyle name="Normal 25 4 2 5" xfId="21997" xr:uid="{00000000-0005-0000-0000-0000EE550000}"/>
    <cellStyle name="Normal 25 4 2 5 2" xfId="21998" xr:uid="{00000000-0005-0000-0000-0000EF550000}"/>
    <cellStyle name="Normal 25 4 2 6" xfId="21999" xr:uid="{00000000-0005-0000-0000-0000F0550000}"/>
    <cellStyle name="Normal 25 4 2 6 2" xfId="22000" xr:uid="{00000000-0005-0000-0000-0000F1550000}"/>
    <cellStyle name="Normal 25 4 2 7" xfId="22001" xr:uid="{00000000-0005-0000-0000-0000F2550000}"/>
    <cellStyle name="Normal 25 4 3" xfId="22002" xr:uid="{00000000-0005-0000-0000-0000F3550000}"/>
    <cellStyle name="Normal 25 4 3 2" xfId="22003" xr:uid="{00000000-0005-0000-0000-0000F4550000}"/>
    <cellStyle name="Normal 25 4 3 2 2" xfId="22004" xr:uid="{00000000-0005-0000-0000-0000F5550000}"/>
    <cellStyle name="Normal 25 4 3 2 2 2" xfId="22005" xr:uid="{00000000-0005-0000-0000-0000F6550000}"/>
    <cellStyle name="Normal 25 4 3 2 3" xfId="22006" xr:uid="{00000000-0005-0000-0000-0000F7550000}"/>
    <cellStyle name="Normal 25 4 3 3" xfId="22007" xr:uid="{00000000-0005-0000-0000-0000F8550000}"/>
    <cellStyle name="Normal 25 4 3 3 2" xfId="22008" xr:uid="{00000000-0005-0000-0000-0000F9550000}"/>
    <cellStyle name="Normal 25 4 3 3 2 2" xfId="22009" xr:uid="{00000000-0005-0000-0000-0000FA550000}"/>
    <cellStyle name="Normal 25 4 3 3 3" xfId="22010" xr:uid="{00000000-0005-0000-0000-0000FB550000}"/>
    <cellStyle name="Normal 25 4 3 4" xfId="22011" xr:uid="{00000000-0005-0000-0000-0000FC550000}"/>
    <cellStyle name="Normal 25 4 3 4 2" xfId="22012" xr:uid="{00000000-0005-0000-0000-0000FD550000}"/>
    <cellStyle name="Normal 25 4 3 4 2 2" xfId="22013" xr:uid="{00000000-0005-0000-0000-0000FE550000}"/>
    <cellStyle name="Normal 25 4 3 4 3" xfId="22014" xr:uid="{00000000-0005-0000-0000-0000FF550000}"/>
    <cellStyle name="Normal 25 4 3 5" xfId="22015" xr:uid="{00000000-0005-0000-0000-000000560000}"/>
    <cellStyle name="Normal 25 4 3 5 2" xfId="22016" xr:uid="{00000000-0005-0000-0000-000001560000}"/>
    <cellStyle name="Normal 25 4 3 6" xfId="22017" xr:uid="{00000000-0005-0000-0000-000002560000}"/>
    <cellStyle name="Normal 25 4 3 6 2" xfId="22018" xr:uid="{00000000-0005-0000-0000-000003560000}"/>
    <cellStyle name="Normal 25 4 3 7" xfId="22019" xr:uid="{00000000-0005-0000-0000-000004560000}"/>
    <cellStyle name="Normal 25 4 4" xfId="22020" xr:uid="{00000000-0005-0000-0000-000005560000}"/>
    <cellStyle name="Normal 25 4 4 2" xfId="22021" xr:uid="{00000000-0005-0000-0000-000006560000}"/>
    <cellStyle name="Normal 25 4 4 2 2" xfId="22022" xr:uid="{00000000-0005-0000-0000-000007560000}"/>
    <cellStyle name="Normal 25 4 4 3" xfId="22023" xr:uid="{00000000-0005-0000-0000-000008560000}"/>
    <cellStyle name="Normal 25 4 5" xfId="22024" xr:uid="{00000000-0005-0000-0000-000009560000}"/>
    <cellStyle name="Normal 25 4 5 2" xfId="22025" xr:uid="{00000000-0005-0000-0000-00000A560000}"/>
    <cellStyle name="Normal 25 4 5 2 2" xfId="22026" xr:uid="{00000000-0005-0000-0000-00000B560000}"/>
    <cellStyle name="Normal 25 4 5 3" xfId="22027" xr:uid="{00000000-0005-0000-0000-00000C560000}"/>
    <cellStyle name="Normal 25 4 6" xfId="22028" xr:uid="{00000000-0005-0000-0000-00000D560000}"/>
    <cellStyle name="Normal 25 4 6 2" xfId="22029" xr:uid="{00000000-0005-0000-0000-00000E560000}"/>
    <cellStyle name="Normal 25 4 6 2 2" xfId="22030" xr:uid="{00000000-0005-0000-0000-00000F560000}"/>
    <cellStyle name="Normal 25 4 6 3" xfId="22031" xr:uid="{00000000-0005-0000-0000-000010560000}"/>
    <cellStyle name="Normal 25 4 7" xfId="22032" xr:uid="{00000000-0005-0000-0000-000011560000}"/>
    <cellStyle name="Normal 25 4 7 2" xfId="22033" xr:uid="{00000000-0005-0000-0000-000012560000}"/>
    <cellStyle name="Normal 25 4 8" xfId="22034" xr:uid="{00000000-0005-0000-0000-000013560000}"/>
    <cellStyle name="Normal 25 4 8 2" xfId="22035" xr:uid="{00000000-0005-0000-0000-000014560000}"/>
    <cellStyle name="Normal 25 4 9" xfId="22036" xr:uid="{00000000-0005-0000-0000-000015560000}"/>
    <cellStyle name="Normal 25 5" xfId="22037" xr:uid="{00000000-0005-0000-0000-000016560000}"/>
    <cellStyle name="Normal 25 5 2" xfId="22038" xr:uid="{00000000-0005-0000-0000-000017560000}"/>
    <cellStyle name="Normal 25 5 2 2" xfId="22039" xr:uid="{00000000-0005-0000-0000-000018560000}"/>
    <cellStyle name="Normal 25 5 2 2 2" xfId="22040" xr:uid="{00000000-0005-0000-0000-000019560000}"/>
    <cellStyle name="Normal 25 5 2 2 2 2" xfId="22041" xr:uid="{00000000-0005-0000-0000-00001A560000}"/>
    <cellStyle name="Normal 25 5 2 2 3" xfId="22042" xr:uid="{00000000-0005-0000-0000-00001B560000}"/>
    <cellStyle name="Normal 25 5 2 3" xfId="22043" xr:uid="{00000000-0005-0000-0000-00001C560000}"/>
    <cellStyle name="Normal 25 5 2 3 2" xfId="22044" xr:uid="{00000000-0005-0000-0000-00001D560000}"/>
    <cellStyle name="Normal 25 5 2 3 2 2" xfId="22045" xr:uid="{00000000-0005-0000-0000-00001E560000}"/>
    <cellStyle name="Normal 25 5 2 3 3" xfId="22046" xr:uid="{00000000-0005-0000-0000-00001F560000}"/>
    <cellStyle name="Normal 25 5 2 4" xfId="22047" xr:uid="{00000000-0005-0000-0000-000020560000}"/>
    <cellStyle name="Normal 25 5 2 4 2" xfId="22048" xr:uid="{00000000-0005-0000-0000-000021560000}"/>
    <cellStyle name="Normal 25 5 2 4 2 2" xfId="22049" xr:uid="{00000000-0005-0000-0000-000022560000}"/>
    <cellStyle name="Normal 25 5 2 4 3" xfId="22050" xr:uid="{00000000-0005-0000-0000-000023560000}"/>
    <cellStyle name="Normal 25 5 2 5" xfId="22051" xr:uid="{00000000-0005-0000-0000-000024560000}"/>
    <cellStyle name="Normal 25 5 2 5 2" xfId="22052" xr:uid="{00000000-0005-0000-0000-000025560000}"/>
    <cellStyle name="Normal 25 5 2 6" xfId="22053" xr:uid="{00000000-0005-0000-0000-000026560000}"/>
    <cellStyle name="Normal 25 5 2 6 2" xfId="22054" xr:uid="{00000000-0005-0000-0000-000027560000}"/>
    <cellStyle name="Normal 25 5 2 7" xfId="22055" xr:uid="{00000000-0005-0000-0000-000028560000}"/>
    <cellStyle name="Normal 25 5 3" xfId="22056" xr:uid="{00000000-0005-0000-0000-000029560000}"/>
    <cellStyle name="Normal 25 5 3 2" xfId="22057" xr:uid="{00000000-0005-0000-0000-00002A560000}"/>
    <cellStyle name="Normal 25 5 3 2 2" xfId="22058" xr:uid="{00000000-0005-0000-0000-00002B560000}"/>
    <cellStyle name="Normal 25 5 3 3" xfId="22059" xr:uid="{00000000-0005-0000-0000-00002C560000}"/>
    <cellStyle name="Normal 25 5 4" xfId="22060" xr:uid="{00000000-0005-0000-0000-00002D560000}"/>
    <cellStyle name="Normal 25 5 4 2" xfId="22061" xr:uid="{00000000-0005-0000-0000-00002E560000}"/>
    <cellStyle name="Normal 25 5 4 2 2" xfId="22062" xr:uid="{00000000-0005-0000-0000-00002F560000}"/>
    <cellStyle name="Normal 25 5 4 3" xfId="22063" xr:uid="{00000000-0005-0000-0000-000030560000}"/>
    <cellStyle name="Normal 25 5 5" xfId="22064" xr:uid="{00000000-0005-0000-0000-000031560000}"/>
    <cellStyle name="Normal 25 5 5 2" xfId="22065" xr:uid="{00000000-0005-0000-0000-000032560000}"/>
    <cellStyle name="Normal 25 5 5 2 2" xfId="22066" xr:uid="{00000000-0005-0000-0000-000033560000}"/>
    <cellStyle name="Normal 25 5 5 3" xfId="22067" xr:uid="{00000000-0005-0000-0000-000034560000}"/>
    <cellStyle name="Normal 25 5 6" xfId="22068" xr:uid="{00000000-0005-0000-0000-000035560000}"/>
    <cellStyle name="Normal 25 5 6 2" xfId="22069" xr:uid="{00000000-0005-0000-0000-000036560000}"/>
    <cellStyle name="Normal 25 5 7" xfId="22070" xr:uid="{00000000-0005-0000-0000-000037560000}"/>
    <cellStyle name="Normal 25 5 7 2" xfId="22071" xr:uid="{00000000-0005-0000-0000-000038560000}"/>
    <cellStyle name="Normal 25 5 8" xfId="22072" xr:uid="{00000000-0005-0000-0000-000039560000}"/>
    <cellStyle name="Normal 25 6" xfId="22073" xr:uid="{00000000-0005-0000-0000-00003A560000}"/>
    <cellStyle name="Normal 25 6 2" xfId="22074" xr:uid="{00000000-0005-0000-0000-00003B560000}"/>
    <cellStyle name="Normal 25 6 2 2" xfId="22075" xr:uid="{00000000-0005-0000-0000-00003C560000}"/>
    <cellStyle name="Normal 25 6 2 2 2" xfId="22076" xr:uid="{00000000-0005-0000-0000-00003D560000}"/>
    <cellStyle name="Normal 25 6 2 3" xfId="22077" xr:uid="{00000000-0005-0000-0000-00003E560000}"/>
    <cellStyle name="Normal 25 6 3" xfId="22078" xr:uid="{00000000-0005-0000-0000-00003F560000}"/>
    <cellStyle name="Normal 25 6 3 2" xfId="22079" xr:uid="{00000000-0005-0000-0000-000040560000}"/>
    <cellStyle name="Normal 25 6 3 2 2" xfId="22080" xr:uid="{00000000-0005-0000-0000-000041560000}"/>
    <cellStyle name="Normal 25 6 3 3" xfId="22081" xr:uid="{00000000-0005-0000-0000-000042560000}"/>
    <cellStyle name="Normal 25 6 4" xfId="22082" xr:uid="{00000000-0005-0000-0000-000043560000}"/>
    <cellStyle name="Normal 25 6 4 2" xfId="22083" xr:uid="{00000000-0005-0000-0000-000044560000}"/>
    <cellStyle name="Normal 25 6 4 2 2" xfId="22084" xr:uid="{00000000-0005-0000-0000-000045560000}"/>
    <cellStyle name="Normal 25 6 4 3" xfId="22085" xr:uid="{00000000-0005-0000-0000-000046560000}"/>
    <cellStyle name="Normal 25 6 5" xfId="22086" xr:uid="{00000000-0005-0000-0000-000047560000}"/>
    <cellStyle name="Normal 25 6 5 2" xfId="22087" xr:uid="{00000000-0005-0000-0000-000048560000}"/>
    <cellStyle name="Normal 25 6 6" xfId="22088" xr:uid="{00000000-0005-0000-0000-000049560000}"/>
    <cellStyle name="Normal 25 6 6 2" xfId="22089" xr:uid="{00000000-0005-0000-0000-00004A560000}"/>
    <cellStyle name="Normal 25 6 7" xfId="22090" xr:uid="{00000000-0005-0000-0000-00004B560000}"/>
    <cellStyle name="Normal 25 7" xfId="22091" xr:uid="{00000000-0005-0000-0000-00004C560000}"/>
    <cellStyle name="Normal 25 7 2" xfId="22092" xr:uid="{00000000-0005-0000-0000-00004D560000}"/>
    <cellStyle name="Normal 25 7 2 2" xfId="22093" xr:uid="{00000000-0005-0000-0000-00004E560000}"/>
    <cellStyle name="Normal 25 7 2 2 2" xfId="22094" xr:uid="{00000000-0005-0000-0000-00004F560000}"/>
    <cellStyle name="Normal 25 7 2 3" xfId="22095" xr:uid="{00000000-0005-0000-0000-000050560000}"/>
    <cellStyle name="Normal 25 7 3" xfId="22096" xr:uid="{00000000-0005-0000-0000-000051560000}"/>
    <cellStyle name="Normal 25 7 3 2" xfId="22097" xr:uid="{00000000-0005-0000-0000-000052560000}"/>
    <cellStyle name="Normal 25 7 3 2 2" xfId="22098" xr:uid="{00000000-0005-0000-0000-000053560000}"/>
    <cellStyle name="Normal 25 7 3 3" xfId="22099" xr:uid="{00000000-0005-0000-0000-000054560000}"/>
    <cellStyle name="Normal 25 7 4" xfId="22100" xr:uid="{00000000-0005-0000-0000-000055560000}"/>
    <cellStyle name="Normal 25 7 4 2" xfId="22101" xr:uid="{00000000-0005-0000-0000-000056560000}"/>
    <cellStyle name="Normal 25 7 4 2 2" xfId="22102" xr:uid="{00000000-0005-0000-0000-000057560000}"/>
    <cellStyle name="Normal 25 7 4 3" xfId="22103" xr:uid="{00000000-0005-0000-0000-000058560000}"/>
    <cellStyle name="Normal 25 7 5" xfId="22104" xr:uid="{00000000-0005-0000-0000-000059560000}"/>
    <cellStyle name="Normal 25 7 5 2" xfId="22105" xr:uid="{00000000-0005-0000-0000-00005A560000}"/>
    <cellStyle name="Normal 25 7 6" xfId="22106" xr:uid="{00000000-0005-0000-0000-00005B560000}"/>
    <cellStyle name="Normal 25 7 6 2" xfId="22107" xr:uid="{00000000-0005-0000-0000-00005C560000}"/>
    <cellStyle name="Normal 25 7 7" xfId="22108" xr:uid="{00000000-0005-0000-0000-00005D560000}"/>
    <cellStyle name="Normal 25 8" xfId="22109" xr:uid="{00000000-0005-0000-0000-00005E560000}"/>
    <cellStyle name="Normal 25 8 2" xfId="22110" xr:uid="{00000000-0005-0000-0000-00005F560000}"/>
    <cellStyle name="Normal 25 8 2 2" xfId="22111" xr:uid="{00000000-0005-0000-0000-000060560000}"/>
    <cellStyle name="Normal 25 8 3" xfId="22112" xr:uid="{00000000-0005-0000-0000-000061560000}"/>
    <cellStyle name="Normal 25 9" xfId="22113" xr:uid="{00000000-0005-0000-0000-000062560000}"/>
    <cellStyle name="Normal 25 9 2" xfId="22114" xr:uid="{00000000-0005-0000-0000-000063560000}"/>
    <cellStyle name="Normal 25 9 2 2" xfId="22115" xr:uid="{00000000-0005-0000-0000-000064560000}"/>
    <cellStyle name="Normal 25 9 3" xfId="22116" xr:uid="{00000000-0005-0000-0000-000065560000}"/>
    <cellStyle name="Normal 25_Confidential Information" xfId="22117" xr:uid="{00000000-0005-0000-0000-000066560000}"/>
    <cellStyle name="Normal 26" xfId="22118" xr:uid="{00000000-0005-0000-0000-000067560000}"/>
    <cellStyle name="Normal 26 10" xfId="22119" xr:uid="{00000000-0005-0000-0000-000068560000}"/>
    <cellStyle name="Normal 26 10 2" xfId="22120" xr:uid="{00000000-0005-0000-0000-000069560000}"/>
    <cellStyle name="Normal 26 10 2 2" xfId="22121" xr:uid="{00000000-0005-0000-0000-00006A560000}"/>
    <cellStyle name="Normal 26 10 3" xfId="22122" xr:uid="{00000000-0005-0000-0000-00006B560000}"/>
    <cellStyle name="Normal 26 11" xfId="22123" xr:uid="{00000000-0005-0000-0000-00006C560000}"/>
    <cellStyle name="Normal 26 11 2" xfId="22124" xr:uid="{00000000-0005-0000-0000-00006D560000}"/>
    <cellStyle name="Normal 26 12" xfId="22125" xr:uid="{00000000-0005-0000-0000-00006E560000}"/>
    <cellStyle name="Normal 26 12 2" xfId="22126" xr:uid="{00000000-0005-0000-0000-00006F560000}"/>
    <cellStyle name="Normal 26 13" xfId="22127" xr:uid="{00000000-0005-0000-0000-000070560000}"/>
    <cellStyle name="Normal 26 2" xfId="22128" xr:uid="{00000000-0005-0000-0000-000071560000}"/>
    <cellStyle name="Normal 26 2 10" xfId="22129" xr:uid="{00000000-0005-0000-0000-000072560000}"/>
    <cellStyle name="Normal 26 2 10 2" xfId="22130" xr:uid="{00000000-0005-0000-0000-000073560000}"/>
    <cellStyle name="Normal 26 2 11" xfId="22131" xr:uid="{00000000-0005-0000-0000-000074560000}"/>
    <cellStyle name="Normal 26 2 2" xfId="22132" xr:uid="{00000000-0005-0000-0000-000075560000}"/>
    <cellStyle name="Normal 26 2 2 2" xfId="22133" xr:uid="{00000000-0005-0000-0000-000076560000}"/>
    <cellStyle name="Normal 26 2 2 2 2" xfId="22134" xr:uid="{00000000-0005-0000-0000-000077560000}"/>
    <cellStyle name="Normal 26 2 2 2 2 2" xfId="22135" xr:uid="{00000000-0005-0000-0000-000078560000}"/>
    <cellStyle name="Normal 26 2 2 2 2 2 2" xfId="22136" xr:uid="{00000000-0005-0000-0000-000079560000}"/>
    <cellStyle name="Normal 26 2 2 2 2 3" xfId="22137" xr:uid="{00000000-0005-0000-0000-00007A560000}"/>
    <cellStyle name="Normal 26 2 2 2 3" xfId="22138" xr:uid="{00000000-0005-0000-0000-00007B560000}"/>
    <cellStyle name="Normal 26 2 2 2 3 2" xfId="22139" xr:uid="{00000000-0005-0000-0000-00007C560000}"/>
    <cellStyle name="Normal 26 2 2 2 3 2 2" xfId="22140" xr:uid="{00000000-0005-0000-0000-00007D560000}"/>
    <cellStyle name="Normal 26 2 2 2 3 3" xfId="22141" xr:uid="{00000000-0005-0000-0000-00007E560000}"/>
    <cellStyle name="Normal 26 2 2 2 4" xfId="22142" xr:uid="{00000000-0005-0000-0000-00007F560000}"/>
    <cellStyle name="Normal 26 2 2 2 4 2" xfId="22143" xr:uid="{00000000-0005-0000-0000-000080560000}"/>
    <cellStyle name="Normal 26 2 2 2 4 2 2" xfId="22144" xr:uid="{00000000-0005-0000-0000-000081560000}"/>
    <cellStyle name="Normal 26 2 2 2 4 3" xfId="22145" xr:uid="{00000000-0005-0000-0000-000082560000}"/>
    <cellStyle name="Normal 26 2 2 2 5" xfId="22146" xr:uid="{00000000-0005-0000-0000-000083560000}"/>
    <cellStyle name="Normal 26 2 2 2 5 2" xfId="22147" xr:uid="{00000000-0005-0000-0000-000084560000}"/>
    <cellStyle name="Normal 26 2 2 2 6" xfId="22148" xr:uid="{00000000-0005-0000-0000-000085560000}"/>
    <cellStyle name="Normal 26 2 2 2 6 2" xfId="22149" xr:uid="{00000000-0005-0000-0000-000086560000}"/>
    <cellStyle name="Normal 26 2 2 2 7" xfId="22150" xr:uid="{00000000-0005-0000-0000-000087560000}"/>
    <cellStyle name="Normal 26 2 2 3" xfId="22151" xr:uid="{00000000-0005-0000-0000-000088560000}"/>
    <cellStyle name="Normal 26 2 2 3 2" xfId="22152" xr:uid="{00000000-0005-0000-0000-000089560000}"/>
    <cellStyle name="Normal 26 2 2 3 2 2" xfId="22153" xr:uid="{00000000-0005-0000-0000-00008A560000}"/>
    <cellStyle name="Normal 26 2 2 3 2 2 2" xfId="22154" xr:uid="{00000000-0005-0000-0000-00008B560000}"/>
    <cellStyle name="Normal 26 2 2 3 2 3" xfId="22155" xr:uid="{00000000-0005-0000-0000-00008C560000}"/>
    <cellStyle name="Normal 26 2 2 3 3" xfId="22156" xr:uid="{00000000-0005-0000-0000-00008D560000}"/>
    <cellStyle name="Normal 26 2 2 3 3 2" xfId="22157" xr:uid="{00000000-0005-0000-0000-00008E560000}"/>
    <cellStyle name="Normal 26 2 2 3 3 2 2" xfId="22158" xr:uid="{00000000-0005-0000-0000-00008F560000}"/>
    <cellStyle name="Normal 26 2 2 3 3 3" xfId="22159" xr:uid="{00000000-0005-0000-0000-000090560000}"/>
    <cellStyle name="Normal 26 2 2 3 4" xfId="22160" xr:uid="{00000000-0005-0000-0000-000091560000}"/>
    <cellStyle name="Normal 26 2 2 3 4 2" xfId="22161" xr:uid="{00000000-0005-0000-0000-000092560000}"/>
    <cellStyle name="Normal 26 2 2 3 4 2 2" xfId="22162" xr:uid="{00000000-0005-0000-0000-000093560000}"/>
    <cellStyle name="Normal 26 2 2 3 4 3" xfId="22163" xr:uid="{00000000-0005-0000-0000-000094560000}"/>
    <cellStyle name="Normal 26 2 2 3 5" xfId="22164" xr:uid="{00000000-0005-0000-0000-000095560000}"/>
    <cellStyle name="Normal 26 2 2 3 5 2" xfId="22165" xr:uid="{00000000-0005-0000-0000-000096560000}"/>
    <cellStyle name="Normal 26 2 2 3 6" xfId="22166" xr:uid="{00000000-0005-0000-0000-000097560000}"/>
    <cellStyle name="Normal 26 2 2 3 6 2" xfId="22167" xr:uid="{00000000-0005-0000-0000-000098560000}"/>
    <cellStyle name="Normal 26 2 2 3 7" xfId="22168" xr:uid="{00000000-0005-0000-0000-000099560000}"/>
    <cellStyle name="Normal 26 2 2 4" xfId="22169" xr:uid="{00000000-0005-0000-0000-00009A560000}"/>
    <cellStyle name="Normal 26 2 2 4 2" xfId="22170" xr:uid="{00000000-0005-0000-0000-00009B560000}"/>
    <cellStyle name="Normal 26 2 2 4 2 2" xfId="22171" xr:uid="{00000000-0005-0000-0000-00009C560000}"/>
    <cellStyle name="Normal 26 2 2 4 3" xfId="22172" xr:uid="{00000000-0005-0000-0000-00009D560000}"/>
    <cellStyle name="Normal 26 2 2 5" xfId="22173" xr:uid="{00000000-0005-0000-0000-00009E560000}"/>
    <cellStyle name="Normal 26 2 2 5 2" xfId="22174" xr:uid="{00000000-0005-0000-0000-00009F560000}"/>
    <cellStyle name="Normal 26 2 2 5 2 2" xfId="22175" xr:uid="{00000000-0005-0000-0000-0000A0560000}"/>
    <cellStyle name="Normal 26 2 2 5 3" xfId="22176" xr:uid="{00000000-0005-0000-0000-0000A1560000}"/>
    <cellStyle name="Normal 26 2 2 6" xfId="22177" xr:uid="{00000000-0005-0000-0000-0000A2560000}"/>
    <cellStyle name="Normal 26 2 2 6 2" xfId="22178" xr:uid="{00000000-0005-0000-0000-0000A3560000}"/>
    <cellStyle name="Normal 26 2 2 6 2 2" xfId="22179" xr:uid="{00000000-0005-0000-0000-0000A4560000}"/>
    <cellStyle name="Normal 26 2 2 6 3" xfId="22180" xr:uid="{00000000-0005-0000-0000-0000A5560000}"/>
    <cellStyle name="Normal 26 2 2 7" xfId="22181" xr:uid="{00000000-0005-0000-0000-0000A6560000}"/>
    <cellStyle name="Normal 26 2 2 7 2" xfId="22182" xr:uid="{00000000-0005-0000-0000-0000A7560000}"/>
    <cellStyle name="Normal 26 2 2 8" xfId="22183" xr:uid="{00000000-0005-0000-0000-0000A8560000}"/>
    <cellStyle name="Normal 26 2 2 8 2" xfId="22184" xr:uid="{00000000-0005-0000-0000-0000A9560000}"/>
    <cellStyle name="Normal 26 2 2 9" xfId="22185" xr:uid="{00000000-0005-0000-0000-0000AA560000}"/>
    <cellStyle name="Normal 26 2 3" xfId="22186" xr:uid="{00000000-0005-0000-0000-0000AB560000}"/>
    <cellStyle name="Normal 26 2 3 2" xfId="22187" xr:uid="{00000000-0005-0000-0000-0000AC560000}"/>
    <cellStyle name="Normal 26 2 3 2 2" xfId="22188" xr:uid="{00000000-0005-0000-0000-0000AD560000}"/>
    <cellStyle name="Normal 26 2 3 2 2 2" xfId="22189" xr:uid="{00000000-0005-0000-0000-0000AE560000}"/>
    <cellStyle name="Normal 26 2 3 2 2 2 2" xfId="22190" xr:uid="{00000000-0005-0000-0000-0000AF560000}"/>
    <cellStyle name="Normal 26 2 3 2 2 3" xfId="22191" xr:uid="{00000000-0005-0000-0000-0000B0560000}"/>
    <cellStyle name="Normal 26 2 3 2 3" xfId="22192" xr:uid="{00000000-0005-0000-0000-0000B1560000}"/>
    <cellStyle name="Normal 26 2 3 2 3 2" xfId="22193" xr:uid="{00000000-0005-0000-0000-0000B2560000}"/>
    <cellStyle name="Normal 26 2 3 2 3 2 2" xfId="22194" xr:uid="{00000000-0005-0000-0000-0000B3560000}"/>
    <cellStyle name="Normal 26 2 3 2 3 3" xfId="22195" xr:uid="{00000000-0005-0000-0000-0000B4560000}"/>
    <cellStyle name="Normal 26 2 3 2 4" xfId="22196" xr:uid="{00000000-0005-0000-0000-0000B5560000}"/>
    <cellStyle name="Normal 26 2 3 2 4 2" xfId="22197" xr:uid="{00000000-0005-0000-0000-0000B6560000}"/>
    <cellStyle name="Normal 26 2 3 2 4 2 2" xfId="22198" xr:uid="{00000000-0005-0000-0000-0000B7560000}"/>
    <cellStyle name="Normal 26 2 3 2 4 3" xfId="22199" xr:uid="{00000000-0005-0000-0000-0000B8560000}"/>
    <cellStyle name="Normal 26 2 3 2 5" xfId="22200" xr:uid="{00000000-0005-0000-0000-0000B9560000}"/>
    <cellStyle name="Normal 26 2 3 2 5 2" xfId="22201" xr:uid="{00000000-0005-0000-0000-0000BA560000}"/>
    <cellStyle name="Normal 26 2 3 2 6" xfId="22202" xr:uid="{00000000-0005-0000-0000-0000BB560000}"/>
    <cellStyle name="Normal 26 2 3 2 6 2" xfId="22203" xr:uid="{00000000-0005-0000-0000-0000BC560000}"/>
    <cellStyle name="Normal 26 2 3 2 7" xfId="22204" xr:uid="{00000000-0005-0000-0000-0000BD560000}"/>
    <cellStyle name="Normal 26 2 3 3" xfId="22205" xr:uid="{00000000-0005-0000-0000-0000BE560000}"/>
    <cellStyle name="Normal 26 2 3 3 2" xfId="22206" xr:uid="{00000000-0005-0000-0000-0000BF560000}"/>
    <cellStyle name="Normal 26 2 3 3 2 2" xfId="22207" xr:uid="{00000000-0005-0000-0000-0000C0560000}"/>
    <cellStyle name="Normal 26 2 3 3 3" xfId="22208" xr:uid="{00000000-0005-0000-0000-0000C1560000}"/>
    <cellStyle name="Normal 26 2 3 4" xfId="22209" xr:uid="{00000000-0005-0000-0000-0000C2560000}"/>
    <cellStyle name="Normal 26 2 3 4 2" xfId="22210" xr:uid="{00000000-0005-0000-0000-0000C3560000}"/>
    <cellStyle name="Normal 26 2 3 4 2 2" xfId="22211" xr:uid="{00000000-0005-0000-0000-0000C4560000}"/>
    <cellStyle name="Normal 26 2 3 4 3" xfId="22212" xr:uid="{00000000-0005-0000-0000-0000C5560000}"/>
    <cellStyle name="Normal 26 2 3 5" xfId="22213" xr:uid="{00000000-0005-0000-0000-0000C6560000}"/>
    <cellStyle name="Normal 26 2 3 5 2" xfId="22214" xr:uid="{00000000-0005-0000-0000-0000C7560000}"/>
    <cellStyle name="Normal 26 2 3 5 2 2" xfId="22215" xr:uid="{00000000-0005-0000-0000-0000C8560000}"/>
    <cellStyle name="Normal 26 2 3 5 3" xfId="22216" xr:uid="{00000000-0005-0000-0000-0000C9560000}"/>
    <cellStyle name="Normal 26 2 3 6" xfId="22217" xr:uid="{00000000-0005-0000-0000-0000CA560000}"/>
    <cellStyle name="Normal 26 2 3 6 2" xfId="22218" xr:uid="{00000000-0005-0000-0000-0000CB560000}"/>
    <cellStyle name="Normal 26 2 3 7" xfId="22219" xr:uid="{00000000-0005-0000-0000-0000CC560000}"/>
    <cellStyle name="Normal 26 2 3 7 2" xfId="22220" xr:uid="{00000000-0005-0000-0000-0000CD560000}"/>
    <cellStyle name="Normal 26 2 3 8" xfId="22221" xr:uid="{00000000-0005-0000-0000-0000CE560000}"/>
    <cellStyle name="Normal 26 2 4" xfId="22222" xr:uid="{00000000-0005-0000-0000-0000CF560000}"/>
    <cellStyle name="Normal 26 2 4 2" xfId="22223" xr:uid="{00000000-0005-0000-0000-0000D0560000}"/>
    <cellStyle name="Normal 26 2 4 2 2" xfId="22224" xr:uid="{00000000-0005-0000-0000-0000D1560000}"/>
    <cellStyle name="Normal 26 2 4 2 2 2" xfId="22225" xr:uid="{00000000-0005-0000-0000-0000D2560000}"/>
    <cellStyle name="Normal 26 2 4 2 3" xfId="22226" xr:uid="{00000000-0005-0000-0000-0000D3560000}"/>
    <cellStyle name="Normal 26 2 4 3" xfId="22227" xr:uid="{00000000-0005-0000-0000-0000D4560000}"/>
    <cellStyle name="Normal 26 2 4 3 2" xfId="22228" xr:uid="{00000000-0005-0000-0000-0000D5560000}"/>
    <cellStyle name="Normal 26 2 4 3 2 2" xfId="22229" xr:uid="{00000000-0005-0000-0000-0000D6560000}"/>
    <cellStyle name="Normal 26 2 4 3 3" xfId="22230" xr:uid="{00000000-0005-0000-0000-0000D7560000}"/>
    <cellStyle name="Normal 26 2 4 4" xfId="22231" xr:uid="{00000000-0005-0000-0000-0000D8560000}"/>
    <cellStyle name="Normal 26 2 4 4 2" xfId="22232" xr:uid="{00000000-0005-0000-0000-0000D9560000}"/>
    <cellStyle name="Normal 26 2 4 4 2 2" xfId="22233" xr:uid="{00000000-0005-0000-0000-0000DA560000}"/>
    <cellStyle name="Normal 26 2 4 4 3" xfId="22234" xr:uid="{00000000-0005-0000-0000-0000DB560000}"/>
    <cellStyle name="Normal 26 2 4 5" xfId="22235" xr:uid="{00000000-0005-0000-0000-0000DC560000}"/>
    <cellStyle name="Normal 26 2 4 5 2" xfId="22236" xr:uid="{00000000-0005-0000-0000-0000DD560000}"/>
    <cellStyle name="Normal 26 2 4 6" xfId="22237" xr:uid="{00000000-0005-0000-0000-0000DE560000}"/>
    <cellStyle name="Normal 26 2 4 6 2" xfId="22238" xr:uid="{00000000-0005-0000-0000-0000DF560000}"/>
    <cellStyle name="Normal 26 2 4 7" xfId="22239" xr:uid="{00000000-0005-0000-0000-0000E0560000}"/>
    <cellStyle name="Normal 26 2 5" xfId="22240" xr:uid="{00000000-0005-0000-0000-0000E1560000}"/>
    <cellStyle name="Normal 26 2 5 2" xfId="22241" xr:uid="{00000000-0005-0000-0000-0000E2560000}"/>
    <cellStyle name="Normal 26 2 5 2 2" xfId="22242" xr:uid="{00000000-0005-0000-0000-0000E3560000}"/>
    <cellStyle name="Normal 26 2 5 2 2 2" xfId="22243" xr:uid="{00000000-0005-0000-0000-0000E4560000}"/>
    <cellStyle name="Normal 26 2 5 2 3" xfId="22244" xr:uid="{00000000-0005-0000-0000-0000E5560000}"/>
    <cellStyle name="Normal 26 2 5 3" xfId="22245" xr:uid="{00000000-0005-0000-0000-0000E6560000}"/>
    <cellStyle name="Normal 26 2 5 3 2" xfId="22246" xr:uid="{00000000-0005-0000-0000-0000E7560000}"/>
    <cellStyle name="Normal 26 2 5 3 2 2" xfId="22247" xr:uid="{00000000-0005-0000-0000-0000E8560000}"/>
    <cellStyle name="Normal 26 2 5 3 3" xfId="22248" xr:uid="{00000000-0005-0000-0000-0000E9560000}"/>
    <cellStyle name="Normal 26 2 5 4" xfId="22249" xr:uid="{00000000-0005-0000-0000-0000EA560000}"/>
    <cellStyle name="Normal 26 2 5 4 2" xfId="22250" xr:uid="{00000000-0005-0000-0000-0000EB560000}"/>
    <cellStyle name="Normal 26 2 5 4 2 2" xfId="22251" xr:uid="{00000000-0005-0000-0000-0000EC560000}"/>
    <cellStyle name="Normal 26 2 5 4 3" xfId="22252" xr:uid="{00000000-0005-0000-0000-0000ED560000}"/>
    <cellStyle name="Normal 26 2 5 5" xfId="22253" xr:uid="{00000000-0005-0000-0000-0000EE560000}"/>
    <cellStyle name="Normal 26 2 5 5 2" xfId="22254" xr:uid="{00000000-0005-0000-0000-0000EF560000}"/>
    <cellStyle name="Normal 26 2 5 6" xfId="22255" xr:uid="{00000000-0005-0000-0000-0000F0560000}"/>
    <cellStyle name="Normal 26 2 5 6 2" xfId="22256" xr:uid="{00000000-0005-0000-0000-0000F1560000}"/>
    <cellStyle name="Normal 26 2 5 7" xfId="22257" xr:uid="{00000000-0005-0000-0000-0000F2560000}"/>
    <cellStyle name="Normal 26 2 6" xfId="22258" xr:uid="{00000000-0005-0000-0000-0000F3560000}"/>
    <cellStyle name="Normal 26 2 6 2" xfId="22259" xr:uid="{00000000-0005-0000-0000-0000F4560000}"/>
    <cellStyle name="Normal 26 2 6 2 2" xfId="22260" xr:uid="{00000000-0005-0000-0000-0000F5560000}"/>
    <cellStyle name="Normal 26 2 6 3" xfId="22261" xr:uid="{00000000-0005-0000-0000-0000F6560000}"/>
    <cellStyle name="Normal 26 2 7" xfId="22262" xr:uid="{00000000-0005-0000-0000-0000F7560000}"/>
    <cellStyle name="Normal 26 2 7 2" xfId="22263" xr:uid="{00000000-0005-0000-0000-0000F8560000}"/>
    <cellStyle name="Normal 26 2 7 2 2" xfId="22264" xr:uid="{00000000-0005-0000-0000-0000F9560000}"/>
    <cellStyle name="Normal 26 2 7 3" xfId="22265" xr:uid="{00000000-0005-0000-0000-0000FA560000}"/>
    <cellStyle name="Normal 26 2 8" xfId="22266" xr:uid="{00000000-0005-0000-0000-0000FB560000}"/>
    <cellStyle name="Normal 26 2 8 2" xfId="22267" xr:uid="{00000000-0005-0000-0000-0000FC560000}"/>
    <cellStyle name="Normal 26 2 8 2 2" xfId="22268" xr:uid="{00000000-0005-0000-0000-0000FD560000}"/>
    <cellStyle name="Normal 26 2 8 3" xfId="22269" xr:uid="{00000000-0005-0000-0000-0000FE560000}"/>
    <cellStyle name="Normal 26 2 9" xfId="22270" xr:uid="{00000000-0005-0000-0000-0000FF560000}"/>
    <cellStyle name="Normal 26 2 9 2" xfId="22271" xr:uid="{00000000-0005-0000-0000-000000570000}"/>
    <cellStyle name="Normal 26 3" xfId="22272" xr:uid="{00000000-0005-0000-0000-000001570000}"/>
    <cellStyle name="Normal 26 3 10" xfId="22273" xr:uid="{00000000-0005-0000-0000-000002570000}"/>
    <cellStyle name="Normal 26 3 10 2" xfId="22274" xr:uid="{00000000-0005-0000-0000-000003570000}"/>
    <cellStyle name="Normal 26 3 11" xfId="22275" xr:uid="{00000000-0005-0000-0000-000004570000}"/>
    <cellStyle name="Normal 26 3 2" xfId="22276" xr:uid="{00000000-0005-0000-0000-000005570000}"/>
    <cellStyle name="Normal 26 3 2 2" xfId="22277" xr:uid="{00000000-0005-0000-0000-000006570000}"/>
    <cellStyle name="Normal 26 3 2 2 2" xfId="22278" xr:uid="{00000000-0005-0000-0000-000007570000}"/>
    <cellStyle name="Normal 26 3 2 2 2 2" xfId="22279" xr:uid="{00000000-0005-0000-0000-000008570000}"/>
    <cellStyle name="Normal 26 3 2 2 2 2 2" xfId="22280" xr:uid="{00000000-0005-0000-0000-000009570000}"/>
    <cellStyle name="Normal 26 3 2 2 2 3" xfId="22281" xr:uid="{00000000-0005-0000-0000-00000A570000}"/>
    <cellStyle name="Normal 26 3 2 2 3" xfId="22282" xr:uid="{00000000-0005-0000-0000-00000B570000}"/>
    <cellStyle name="Normal 26 3 2 2 3 2" xfId="22283" xr:uid="{00000000-0005-0000-0000-00000C570000}"/>
    <cellStyle name="Normal 26 3 2 2 3 2 2" xfId="22284" xr:uid="{00000000-0005-0000-0000-00000D570000}"/>
    <cellStyle name="Normal 26 3 2 2 3 3" xfId="22285" xr:uid="{00000000-0005-0000-0000-00000E570000}"/>
    <cellStyle name="Normal 26 3 2 2 4" xfId="22286" xr:uid="{00000000-0005-0000-0000-00000F570000}"/>
    <cellStyle name="Normal 26 3 2 2 4 2" xfId="22287" xr:uid="{00000000-0005-0000-0000-000010570000}"/>
    <cellStyle name="Normal 26 3 2 2 4 2 2" xfId="22288" xr:uid="{00000000-0005-0000-0000-000011570000}"/>
    <cellStyle name="Normal 26 3 2 2 4 3" xfId="22289" xr:uid="{00000000-0005-0000-0000-000012570000}"/>
    <cellStyle name="Normal 26 3 2 2 5" xfId="22290" xr:uid="{00000000-0005-0000-0000-000013570000}"/>
    <cellStyle name="Normal 26 3 2 2 5 2" xfId="22291" xr:uid="{00000000-0005-0000-0000-000014570000}"/>
    <cellStyle name="Normal 26 3 2 2 6" xfId="22292" xr:uid="{00000000-0005-0000-0000-000015570000}"/>
    <cellStyle name="Normal 26 3 2 2 6 2" xfId="22293" xr:uid="{00000000-0005-0000-0000-000016570000}"/>
    <cellStyle name="Normal 26 3 2 2 7" xfId="22294" xr:uid="{00000000-0005-0000-0000-000017570000}"/>
    <cellStyle name="Normal 26 3 2 3" xfId="22295" xr:uid="{00000000-0005-0000-0000-000018570000}"/>
    <cellStyle name="Normal 26 3 2 3 2" xfId="22296" xr:uid="{00000000-0005-0000-0000-000019570000}"/>
    <cellStyle name="Normal 26 3 2 3 2 2" xfId="22297" xr:uid="{00000000-0005-0000-0000-00001A570000}"/>
    <cellStyle name="Normal 26 3 2 3 2 2 2" xfId="22298" xr:uid="{00000000-0005-0000-0000-00001B570000}"/>
    <cellStyle name="Normal 26 3 2 3 2 3" xfId="22299" xr:uid="{00000000-0005-0000-0000-00001C570000}"/>
    <cellStyle name="Normal 26 3 2 3 3" xfId="22300" xr:uid="{00000000-0005-0000-0000-00001D570000}"/>
    <cellStyle name="Normal 26 3 2 3 3 2" xfId="22301" xr:uid="{00000000-0005-0000-0000-00001E570000}"/>
    <cellStyle name="Normal 26 3 2 3 3 2 2" xfId="22302" xr:uid="{00000000-0005-0000-0000-00001F570000}"/>
    <cellStyle name="Normal 26 3 2 3 3 3" xfId="22303" xr:uid="{00000000-0005-0000-0000-000020570000}"/>
    <cellStyle name="Normal 26 3 2 3 4" xfId="22304" xr:uid="{00000000-0005-0000-0000-000021570000}"/>
    <cellStyle name="Normal 26 3 2 3 4 2" xfId="22305" xr:uid="{00000000-0005-0000-0000-000022570000}"/>
    <cellStyle name="Normal 26 3 2 3 4 2 2" xfId="22306" xr:uid="{00000000-0005-0000-0000-000023570000}"/>
    <cellStyle name="Normal 26 3 2 3 4 3" xfId="22307" xr:uid="{00000000-0005-0000-0000-000024570000}"/>
    <cellStyle name="Normal 26 3 2 3 5" xfId="22308" xr:uid="{00000000-0005-0000-0000-000025570000}"/>
    <cellStyle name="Normal 26 3 2 3 5 2" xfId="22309" xr:uid="{00000000-0005-0000-0000-000026570000}"/>
    <cellStyle name="Normal 26 3 2 3 6" xfId="22310" xr:uid="{00000000-0005-0000-0000-000027570000}"/>
    <cellStyle name="Normal 26 3 2 3 6 2" xfId="22311" xr:uid="{00000000-0005-0000-0000-000028570000}"/>
    <cellStyle name="Normal 26 3 2 3 7" xfId="22312" xr:uid="{00000000-0005-0000-0000-000029570000}"/>
    <cellStyle name="Normal 26 3 2 4" xfId="22313" xr:uid="{00000000-0005-0000-0000-00002A570000}"/>
    <cellStyle name="Normal 26 3 2 4 2" xfId="22314" xr:uid="{00000000-0005-0000-0000-00002B570000}"/>
    <cellStyle name="Normal 26 3 2 4 2 2" xfId="22315" xr:uid="{00000000-0005-0000-0000-00002C570000}"/>
    <cellStyle name="Normal 26 3 2 4 3" xfId="22316" xr:uid="{00000000-0005-0000-0000-00002D570000}"/>
    <cellStyle name="Normal 26 3 2 5" xfId="22317" xr:uid="{00000000-0005-0000-0000-00002E570000}"/>
    <cellStyle name="Normal 26 3 2 5 2" xfId="22318" xr:uid="{00000000-0005-0000-0000-00002F570000}"/>
    <cellStyle name="Normal 26 3 2 5 2 2" xfId="22319" xr:uid="{00000000-0005-0000-0000-000030570000}"/>
    <cellStyle name="Normal 26 3 2 5 3" xfId="22320" xr:uid="{00000000-0005-0000-0000-000031570000}"/>
    <cellStyle name="Normal 26 3 2 6" xfId="22321" xr:uid="{00000000-0005-0000-0000-000032570000}"/>
    <cellStyle name="Normal 26 3 2 6 2" xfId="22322" xr:uid="{00000000-0005-0000-0000-000033570000}"/>
    <cellStyle name="Normal 26 3 2 6 2 2" xfId="22323" xr:uid="{00000000-0005-0000-0000-000034570000}"/>
    <cellStyle name="Normal 26 3 2 6 3" xfId="22324" xr:uid="{00000000-0005-0000-0000-000035570000}"/>
    <cellStyle name="Normal 26 3 2 7" xfId="22325" xr:uid="{00000000-0005-0000-0000-000036570000}"/>
    <cellStyle name="Normal 26 3 2 7 2" xfId="22326" xr:uid="{00000000-0005-0000-0000-000037570000}"/>
    <cellStyle name="Normal 26 3 2 8" xfId="22327" xr:uid="{00000000-0005-0000-0000-000038570000}"/>
    <cellStyle name="Normal 26 3 2 8 2" xfId="22328" xr:uid="{00000000-0005-0000-0000-000039570000}"/>
    <cellStyle name="Normal 26 3 2 9" xfId="22329" xr:uid="{00000000-0005-0000-0000-00003A570000}"/>
    <cellStyle name="Normal 26 3 3" xfId="22330" xr:uid="{00000000-0005-0000-0000-00003B570000}"/>
    <cellStyle name="Normal 26 3 3 2" xfId="22331" xr:uid="{00000000-0005-0000-0000-00003C570000}"/>
    <cellStyle name="Normal 26 3 3 2 2" xfId="22332" xr:uid="{00000000-0005-0000-0000-00003D570000}"/>
    <cellStyle name="Normal 26 3 3 2 2 2" xfId="22333" xr:uid="{00000000-0005-0000-0000-00003E570000}"/>
    <cellStyle name="Normal 26 3 3 2 2 2 2" xfId="22334" xr:uid="{00000000-0005-0000-0000-00003F570000}"/>
    <cellStyle name="Normal 26 3 3 2 2 3" xfId="22335" xr:uid="{00000000-0005-0000-0000-000040570000}"/>
    <cellStyle name="Normal 26 3 3 2 3" xfId="22336" xr:uid="{00000000-0005-0000-0000-000041570000}"/>
    <cellStyle name="Normal 26 3 3 2 3 2" xfId="22337" xr:uid="{00000000-0005-0000-0000-000042570000}"/>
    <cellStyle name="Normal 26 3 3 2 3 2 2" xfId="22338" xr:uid="{00000000-0005-0000-0000-000043570000}"/>
    <cellStyle name="Normal 26 3 3 2 3 3" xfId="22339" xr:uid="{00000000-0005-0000-0000-000044570000}"/>
    <cellStyle name="Normal 26 3 3 2 4" xfId="22340" xr:uid="{00000000-0005-0000-0000-000045570000}"/>
    <cellStyle name="Normal 26 3 3 2 4 2" xfId="22341" xr:uid="{00000000-0005-0000-0000-000046570000}"/>
    <cellStyle name="Normal 26 3 3 2 4 2 2" xfId="22342" xr:uid="{00000000-0005-0000-0000-000047570000}"/>
    <cellStyle name="Normal 26 3 3 2 4 3" xfId="22343" xr:uid="{00000000-0005-0000-0000-000048570000}"/>
    <cellStyle name="Normal 26 3 3 2 5" xfId="22344" xr:uid="{00000000-0005-0000-0000-000049570000}"/>
    <cellStyle name="Normal 26 3 3 2 5 2" xfId="22345" xr:uid="{00000000-0005-0000-0000-00004A570000}"/>
    <cellStyle name="Normal 26 3 3 2 6" xfId="22346" xr:uid="{00000000-0005-0000-0000-00004B570000}"/>
    <cellStyle name="Normal 26 3 3 2 6 2" xfId="22347" xr:uid="{00000000-0005-0000-0000-00004C570000}"/>
    <cellStyle name="Normal 26 3 3 2 7" xfId="22348" xr:uid="{00000000-0005-0000-0000-00004D570000}"/>
    <cellStyle name="Normal 26 3 3 3" xfId="22349" xr:uid="{00000000-0005-0000-0000-00004E570000}"/>
    <cellStyle name="Normal 26 3 3 3 2" xfId="22350" xr:uid="{00000000-0005-0000-0000-00004F570000}"/>
    <cellStyle name="Normal 26 3 3 3 2 2" xfId="22351" xr:uid="{00000000-0005-0000-0000-000050570000}"/>
    <cellStyle name="Normal 26 3 3 3 3" xfId="22352" xr:uid="{00000000-0005-0000-0000-000051570000}"/>
    <cellStyle name="Normal 26 3 3 4" xfId="22353" xr:uid="{00000000-0005-0000-0000-000052570000}"/>
    <cellStyle name="Normal 26 3 3 4 2" xfId="22354" xr:uid="{00000000-0005-0000-0000-000053570000}"/>
    <cellStyle name="Normal 26 3 3 4 2 2" xfId="22355" xr:uid="{00000000-0005-0000-0000-000054570000}"/>
    <cellStyle name="Normal 26 3 3 4 3" xfId="22356" xr:uid="{00000000-0005-0000-0000-000055570000}"/>
    <cellStyle name="Normal 26 3 3 5" xfId="22357" xr:uid="{00000000-0005-0000-0000-000056570000}"/>
    <cellStyle name="Normal 26 3 3 5 2" xfId="22358" xr:uid="{00000000-0005-0000-0000-000057570000}"/>
    <cellStyle name="Normal 26 3 3 5 2 2" xfId="22359" xr:uid="{00000000-0005-0000-0000-000058570000}"/>
    <cellStyle name="Normal 26 3 3 5 3" xfId="22360" xr:uid="{00000000-0005-0000-0000-000059570000}"/>
    <cellStyle name="Normal 26 3 3 6" xfId="22361" xr:uid="{00000000-0005-0000-0000-00005A570000}"/>
    <cellStyle name="Normal 26 3 3 6 2" xfId="22362" xr:uid="{00000000-0005-0000-0000-00005B570000}"/>
    <cellStyle name="Normal 26 3 3 7" xfId="22363" xr:uid="{00000000-0005-0000-0000-00005C570000}"/>
    <cellStyle name="Normal 26 3 3 7 2" xfId="22364" xr:uid="{00000000-0005-0000-0000-00005D570000}"/>
    <cellStyle name="Normal 26 3 3 8" xfId="22365" xr:uid="{00000000-0005-0000-0000-00005E570000}"/>
    <cellStyle name="Normal 26 3 4" xfId="22366" xr:uid="{00000000-0005-0000-0000-00005F570000}"/>
    <cellStyle name="Normal 26 3 4 2" xfId="22367" xr:uid="{00000000-0005-0000-0000-000060570000}"/>
    <cellStyle name="Normal 26 3 4 2 2" xfId="22368" xr:uid="{00000000-0005-0000-0000-000061570000}"/>
    <cellStyle name="Normal 26 3 4 2 2 2" xfId="22369" xr:uid="{00000000-0005-0000-0000-000062570000}"/>
    <cellStyle name="Normal 26 3 4 2 3" xfId="22370" xr:uid="{00000000-0005-0000-0000-000063570000}"/>
    <cellStyle name="Normal 26 3 4 3" xfId="22371" xr:uid="{00000000-0005-0000-0000-000064570000}"/>
    <cellStyle name="Normal 26 3 4 3 2" xfId="22372" xr:uid="{00000000-0005-0000-0000-000065570000}"/>
    <cellStyle name="Normal 26 3 4 3 2 2" xfId="22373" xr:uid="{00000000-0005-0000-0000-000066570000}"/>
    <cellStyle name="Normal 26 3 4 3 3" xfId="22374" xr:uid="{00000000-0005-0000-0000-000067570000}"/>
    <cellStyle name="Normal 26 3 4 4" xfId="22375" xr:uid="{00000000-0005-0000-0000-000068570000}"/>
    <cellStyle name="Normal 26 3 4 4 2" xfId="22376" xr:uid="{00000000-0005-0000-0000-000069570000}"/>
    <cellStyle name="Normal 26 3 4 4 2 2" xfId="22377" xr:uid="{00000000-0005-0000-0000-00006A570000}"/>
    <cellStyle name="Normal 26 3 4 4 3" xfId="22378" xr:uid="{00000000-0005-0000-0000-00006B570000}"/>
    <cellStyle name="Normal 26 3 4 5" xfId="22379" xr:uid="{00000000-0005-0000-0000-00006C570000}"/>
    <cellStyle name="Normal 26 3 4 5 2" xfId="22380" xr:uid="{00000000-0005-0000-0000-00006D570000}"/>
    <cellStyle name="Normal 26 3 4 6" xfId="22381" xr:uid="{00000000-0005-0000-0000-00006E570000}"/>
    <cellStyle name="Normal 26 3 4 6 2" xfId="22382" xr:uid="{00000000-0005-0000-0000-00006F570000}"/>
    <cellStyle name="Normal 26 3 4 7" xfId="22383" xr:uid="{00000000-0005-0000-0000-000070570000}"/>
    <cellStyle name="Normal 26 3 5" xfId="22384" xr:uid="{00000000-0005-0000-0000-000071570000}"/>
    <cellStyle name="Normal 26 3 5 2" xfId="22385" xr:uid="{00000000-0005-0000-0000-000072570000}"/>
    <cellStyle name="Normal 26 3 5 2 2" xfId="22386" xr:uid="{00000000-0005-0000-0000-000073570000}"/>
    <cellStyle name="Normal 26 3 5 2 2 2" xfId="22387" xr:uid="{00000000-0005-0000-0000-000074570000}"/>
    <cellStyle name="Normal 26 3 5 2 3" xfId="22388" xr:uid="{00000000-0005-0000-0000-000075570000}"/>
    <cellStyle name="Normal 26 3 5 3" xfId="22389" xr:uid="{00000000-0005-0000-0000-000076570000}"/>
    <cellStyle name="Normal 26 3 5 3 2" xfId="22390" xr:uid="{00000000-0005-0000-0000-000077570000}"/>
    <cellStyle name="Normal 26 3 5 3 2 2" xfId="22391" xr:uid="{00000000-0005-0000-0000-000078570000}"/>
    <cellStyle name="Normal 26 3 5 3 3" xfId="22392" xr:uid="{00000000-0005-0000-0000-000079570000}"/>
    <cellStyle name="Normal 26 3 5 4" xfId="22393" xr:uid="{00000000-0005-0000-0000-00007A570000}"/>
    <cellStyle name="Normal 26 3 5 4 2" xfId="22394" xr:uid="{00000000-0005-0000-0000-00007B570000}"/>
    <cellStyle name="Normal 26 3 5 4 2 2" xfId="22395" xr:uid="{00000000-0005-0000-0000-00007C570000}"/>
    <cellStyle name="Normal 26 3 5 4 3" xfId="22396" xr:uid="{00000000-0005-0000-0000-00007D570000}"/>
    <cellStyle name="Normal 26 3 5 5" xfId="22397" xr:uid="{00000000-0005-0000-0000-00007E570000}"/>
    <cellStyle name="Normal 26 3 5 5 2" xfId="22398" xr:uid="{00000000-0005-0000-0000-00007F570000}"/>
    <cellStyle name="Normal 26 3 5 6" xfId="22399" xr:uid="{00000000-0005-0000-0000-000080570000}"/>
    <cellStyle name="Normal 26 3 5 6 2" xfId="22400" xr:uid="{00000000-0005-0000-0000-000081570000}"/>
    <cellStyle name="Normal 26 3 5 7" xfId="22401" xr:uid="{00000000-0005-0000-0000-000082570000}"/>
    <cellStyle name="Normal 26 3 6" xfId="22402" xr:uid="{00000000-0005-0000-0000-000083570000}"/>
    <cellStyle name="Normal 26 3 6 2" xfId="22403" xr:uid="{00000000-0005-0000-0000-000084570000}"/>
    <cellStyle name="Normal 26 3 6 2 2" xfId="22404" xr:uid="{00000000-0005-0000-0000-000085570000}"/>
    <cellStyle name="Normal 26 3 6 3" xfId="22405" xr:uid="{00000000-0005-0000-0000-000086570000}"/>
    <cellStyle name="Normal 26 3 7" xfId="22406" xr:uid="{00000000-0005-0000-0000-000087570000}"/>
    <cellStyle name="Normal 26 3 7 2" xfId="22407" xr:uid="{00000000-0005-0000-0000-000088570000}"/>
    <cellStyle name="Normal 26 3 7 2 2" xfId="22408" xr:uid="{00000000-0005-0000-0000-000089570000}"/>
    <cellStyle name="Normal 26 3 7 3" xfId="22409" xr:uid="{00000000-0005-0000-0000-00008A570000}"/>
    <cellStyle name="Normal 26 3 8" xfId="22410" xr:uid="{00000000-0005-0000-0000-00008B570000}"/>
    <cellStyle name="Normal 26 3 8 2" xfId="22411" xr:uid="{00000000-0005-0000-0000-00008C570000}"/>
    <cellStyle name="Normal 26 3 8 2 2" xfId="22412" xr:uid="{00000000-0005-0000-0000-00008D570000}"/>
    <cellStyle name="Normal 26 3 8 3" xfId="22413" xr:uid="{00000000-0005-0000-0000-00008E570000}"/>
    <cellStyle name="Normal 26 3 9" xfId="22414" xr:uid="{00000000-0005-0000-0000-00008F570000}"/>
    <cellStyle name="Normal 26 3 9 2" xfId="22415" xr:uid="{00000000-0005-0000-0000-000090570000}"/>
    <cellStyle name="Normal 26 4" xfId="22416" xr:uid="{00000000-0005-0000-0000-000091570000}"/>
    <cellStyle name="Normal 26 4 2" xfId="22417" xr:uid="{00000000-0005-0000-0000-000092570000}"/>
    <cellStyle name="Normal 26 4 2 2" xfId="22418" xr:uid="{00000000-0005-0000-0000-000093570000}"/>
    <cellStyle name="Normal 26 4 2 2 2" xfId="22419" xr:uid="{00000000-0005-0000-0000-000094570000}"/>
    <cellStyle name="Normal 26 4 2 2 2 2" xfId="22420" xr:uid="{00000000-0005-0000-0000-000095570000}"/>
    <cellStyle name="Normal 26 4 2 2 3" xfId="22421" xr:uid="{00000000-0005-0000-0000-000096570000}"/>
    <cellStyle name="Normal 26 4 2 3" xfId="22422" xr:uid="{00000000-0005-0000-0000-000097570000}"/>
    <cellStyle name="Normal 26 4 2 3 2" xfId="22423" xr:uid="{00000000-0005-0000-0000-000098570000}"/>
    <cellStyle name="Normal 26 4 2 3 2 2" xfId="22424" xr:uid="{00000000-0005-0000-0000-000099570000}"/>
    <cellStyle name="Normal 26 4 2 3 3" xfId="22425" xr:uid="{00000000-0005-0000-0000-00009A570000}"/>
    <cellStyle name="Normal 26 4 2 4" xfId="22426" xr:uid="{00000000-0005-0000-0000-00009B570000}"/>
    <cellStyle name="Normal 26 4 2 4 2" xfId="22427" xr:uid="{00000000-0005-0000-0000-00009C570000}"/>
    <cellStyle name="Normal 26 4 2 4 2 2" xfId="22428" xr:uid="{00000000-0005-0000-0000-00009D570000}"/>
    <cellStyle name="Normal 26 4 2 4 3" xfId="22429" xr:uid="{00000000-0005-0000-0000-00009E570000}"/>
    <cellStyle name="Normal 26 4 2 5" xfId="22430" xr:uid="{00000000-0005-0000-0000-00009F570000}"/>
    <cellStyle name="Normal 26 4 2 5 2" xfId="22431" xr:uid="{00000000-0005-0000-0000-0000A0570000}"/>
    <cellStyle name="Normal 26 4 2 6" xfId="22432" xr:uid="{00000000-0005-0000-0000-0000A1570000}"/>
    <cellStyle name="Normal 26 4 2 6 2" xfId="22433" xr:uid="{00000000-0005-0000-0000-0000A2570000}"/>
    <cellStyle name="Normal 26 4 2 7" xfId="22434" xr:uid="{00000000-0005-0000-0000-0000A3570000}"/>
    <cellStyle name="Normal 26 4 3" xfId="22435" xr:uid="{00000000-0005-0000-0000-0000A4570000}"/>
    <cellStyle name="Normal 26 4 3 2" xfId="22436" xr:uid="{00000000-0005-0000-0000-0000A5570000}"/>
    <cellStyle name="Normal 26 4 3 2 2" xfId="22437" xr:uid="{00000000-0005-0000-0000-0000A6570000}"/>
    <cellStyle name="Normal 26 4 3 2 2 2" xfId="22438" xr:uid="{00000000-0005-0000-0000-0000A7570000}"/>
    <cellStyle name="Normal 26 4 3 2 3" xfId="22439" xr:uid="{00000000-0005-0000-0000-0000A8570000}"/>
    <cellStyle name="Normal 26 4 3 3" xfId="22440" xr:uid="{00000000-0005-0000-0000-0000A9570000}"/>
    <cellStyle name="Normal 26 4 3 3 2" xfId="22441" xr:uid="{00000000-0005-0000-0000-0000AA570000}"/>
    <cellStyle name="Normal 26 4 3 3 2 2" xfId="22442" xr:uid="{00000000-0005-0000-0000-0000AB570000}"/>
    <cellStyle name="Normal 26 4 3 3 3" xfId="22443" xr:uid="{00000000-0005-0000-0000-0000AC570000}"/>
    <cellStyle name="Normal 26 4 3 4" xfId="22444" xr:uid="{00000000-0005-0000-0000-0000AD570000}"/>
    <cellStyle name="Normal 26 4 3 4 2" xfId="22445" xr:uid="{00000000-0005-0000-0000-0000AE570000}"/>
    <cellStyle name="Normal 26 4 3 4 2 2" xfId="22446" xr:uid="{00000000-0005-0000-0000-0000AF570000}"/>
    <cellStyle name="Normal 26 4 3 4 3" xfId="22447" xr:uid="{00000000-0005-0000-0000-0000B0570000}"/>
    <cellStyle name="Normal 26 4 3 5" xfId="22448" xr:uid="{00000000-0005-0000-0000-0000B1570000}"/>
    <cellStyle name="Normal 26 4 3 5 2" xfId="22449" xr:uid="{00000000-0005-0000-0000-0000B2570000}"/>
    <cellStyle name="Normal 26 4 3 6" xfId="22450" xr:uid="{00000000-0005-0000-0000-0000B3570000}"/>
    <cellStyle name="Normal 26 4 3 6 2" xfId="22451" xr:uid="{00000000-0005-0000-0000-0000B4570000}"/>
    <cellStyle name="Normal 26 4 3 7" xfId="22452" xr:uid="{00000000-0005-0000-0000-0000B5570000}"/>
    <cellStyle name="Normal 26 4 4" xfId="22453" xr:uid="{00000000-0005-0000-0000-0000B6570000}"/>
    <cellStyle name="Normal 26 4 4 2" xfId="22454" xr:uid="{00000000-0005-0000-0000-0000B7570000}"/>
    <cellStyle name="Normal 26 4 4 2 2" xfId="22455" xr:uid="{00000000-0005-0000-0000-0000B8570000}"/>
    <cellStyle name="Normal 26 4 4 3" xfId="22456" xr:uid="{00000000-0005-0000-0000-0000B9570000}"/>
    <cellStyle name="Normal 26 4 5" xfId="22457" xr:uid="{00000000-0005-0000-0000-0000BA570000}"/>
    <cellStyle name="Normal 26 4 5 2" xfId="22458" xr:uid="{00000000-0005-0000-0000-0000BB570000}"/>
    <cellStyle name="Normal 26 4 5 2 2" xfId="22459" xr:uid="{00000000-0005-0000-0000-0000BC570000}"/>
    <cellStyle name="Normal 26 4 5 3" xfId="22460" xr:uid="{00000000-0005-0000-0000-0000BD570000}"/>
    <cellStyle name="Normal 26 4 6" xfId="22461" xr:uid="{00000000-0005-0000-0000-0000BE570000}"/>
    <cellStyle name="Normal 26 4 6 2" xfId="22462" xr:uid="{00000000-0005-0000-0000-0000BF570000}"/>
    <cellStyle name="Normal 26 4 6 2 2" xfId="22463" xr:uid="{00000000-0005-0000-0000-0000C0570000}"/>
    <cellStyle name="Normal 26 4 6 3" xfId="22464" xr:uid="{00000000-0005-0000-0000-0000C1570000}"/>
    <cellStyle name="Normal 26 4 7" xfId="22465" xr:uid="{00000000-0005-0000-0000-0000C2570000}"/>
    <cellStyle name="Normal 26 4 7 2" xfId="22466" xr:uid="{00000000-0005-0000-0000-0000C3570000}"/>
    <cellStyle name="Normal 26 4 8" xfId="22467" xr:uid="{00000000-0005-0000-0000-0000C4570000}"/>
    <cellStyle name="Normal 26 4 8 2" xfId="22468" xr:uid="{00000000-0005-0000-0000-0000C5570000}"/>
    <cellStyle name="Normal 26 4 9" xfId="22469" xr:uid="{00000000-0005-0000-0000-0000C6570000}"/>
    <cellStyle name="Normal 26 5" xfId="22470" xr:uid="{00000000-0005-0000-0000-0000C7570000}"/>
    <cellStyle name="Normal 26 5 2" xfId="22471" xr:uid="{00000000-0005-0000-0000-0000C8570000}"/>
    <cellStyle name="Normal 26 5 2 2" xfId="22472" xr:uid="{00000000-0005-0000-0000-0000C9570000}"/>
    <cellStyle name="Normal 26 5 2 2 2" xfId="22473" xr:uid="{00000000-0005-0000-0000-0000CA570000}"/>
    <cellStyle name="Normal 26 5 2 2 2 2" xfId="22474" xr:uid="{00000000-0005-0000-0000-0000CB570000}"/>
    <cellStyle name="Normal 26 5 2 2 3" xfId="22475" xr:uid="{00000000-0005-0000-0000-0000CC570000}"/>
    <cellStyle name="Normal 26 5 2 3" xfId="22476" xr:uid="{00000000-0005-0000-0000-0000CD570000}"/>
    <cellStyle name="Normal 26 5 2 3 2" xfId="22477" xr:uid="{00000000-0005-0000-0000-0000CE570000}"/>
    <cellStyle name="Normal 26 5 2 3 2 2" xfId="22478" xr:uid="{00000000-0005-0000-0000-0000CF570000}"/>
    <cellStyle name="Normal 26 5 2 3 3" xfId="22479" xr:uid="{00000000-0005-0000-0000-0000D0570000}"/>
    <cellStyle name="Normal 26 5 2 4" xfId="22480" xr:uid="{00000000-0005-0000-0000-0000D1570000}"/>
    <cellStyle name="Normal 26 5 2 4 2" xfId="22481" xr:uid="{00000000-0005-0000-0000-0000D2570000}"/>
    <cellStyle name="Normal 26 5 2 4 2 2" xfId="22482" xr:uid="{00000000-0005-0000-0000-0000D3570000}"/>
    <cellStyle name="Normal 26 5 2 4 3" xfId="22483" xr:uid="{00000000-0005-0000-0000-0000D4570000}"/>
    <cellStyle name="Normal 26 5 2 5" xfId="22484" xr:uid="{00000000-0005-0000-0000-0000D5570000}"/>
    <cellStyle name="Normal 26 5 2 5 2" xfId="22485" xr:uid="{00000000-0005-0000-0000-0000D6570000}"/>
    <cellStyle name="Normal 26 5 2 6" xfId="22486" xr:uid="{00000000-0005-0000-0000-0000D7570000}"/>
    <cellStyle name="Normal 26 5 2 6 2" xfId="22487" xr:uid="{00000000-0005-0000-0000-0000D8570000}"/>
    <cellStyle name="Normal 26 5 2 7" xfId="22488" xr:uid="{00000000-0005-0000-0000-0000D9570000}"/>
    <cellStyle name="Normal 26 5 3" xfId="22489" xr:uid="{00000000-0005-0000-0000-0000DA570000}"/>
    <cellStyle name="Normal 26 5 3 2" xfId="22490" xr:uid="{00000000-0005-0000-0000-0000DB570000}"/>
    <cellStyle name="Normal 26 5 3 2 2" xfId="22491" xr:uid="{00000000-0005-0000-0000-0000DC570000}"/>
    <cellStyle name="Normal 26 5 3 3" xfId="22492" xr:uid="{00000000-0005-0000-0000-0000DD570000}"/>
    <cellStyle name="Normal 26 5 4" xfId="22493" xr:uid="{00000000-0005-0000-0000-0000DE570000}"/>
    <cellStyle name="Normal 26 5 4 2" xfId="22494" xr:uid="{00000000-0005-0000-0000-0000DF570000}"/>
    <cellStyle name="Normal 26 5 4 2 2" xfId="22495" xr:uid="{00000000-0005-0000-0000-0000E0570000}"/>
    <cellStyle name="Normal 26 5 4 3" xfId="22496" xr:uid="{00000000-0005-0000-0000-0000E1570000}"/>
    <cellStyle name="Normal 26 5 5" xfId="22497" xr:uid="{00000000-0005-0000-0000-0000E2570000}"/>
    <cellStyle name="Normal 26 5 5 2" xfId="22498" xr:uid="{00000000-0005-0000-0000-0000E3570000}"/>
    <cellStyle name="Normal 26 5 5 2 2" xfId="22499" xr:uid="{00000000-0005-0000-0000-0000E4570000}"/>
    <cellStyle name="Normal 26 5 5 3" xfId="22500" xr:uid="{00000000-0005-0000-0000-0000E5570000}"/>
    <cellStyle name="Normal 26 5 6" xfId="22501" xr:uid="{00000000-0005-0000-0000-0000E6570000}"/>
    <cellStyle name="Normal 26 5 6 2" xfId="22502" xr:uid="{00000000-0005-0000-0000-0000E7570000}"/>
    <cellStyle name="Normal 26 5 7" xfId="22503" xr:uid="{00000000-0005-0000-0000-0000E8570000}"/>
    <cellStyle name="Normal 26 5 7 2" xfId="22504" xr:uid="{00000000-0005-0000-0000-0000E9570000}"/>
    <cellStyle name="Normal 26 5 8" xfId="22505" xr:uid="{00000000-0005-0000-0000-0000EA570000}"/>
    <cellStyle name="Normal 26 6" xfId="22506" xr:uid="{00000000-0005-0000-0000-0000EB570000}"/>
    <cellStyle name="Normal 26 6 2" xfId="22507" xr:uid="{00000000-0005-0000-0000-0000EC570000}"/>
    <cellStyle name="Normal 26 6 2 2" xfId="22508" xr:uid="{00000000-0005-0000-0000-0000ED570000}"/>
    <cellStyle name="Normal 26 6 2 2 2" xfId="22509" xr:uid="{00000000-0005-0000-0000-0000EE570000}"/>
    <cellStyle name="Normal 26 6 2 3" xfId="22510" xr:uid="{00000000-0005-0000-0000-0000EF570000}"/>
    <cellStyle name="Normal 26 6 3" xfId="22511" xr:uid="{00000000-0005-0000-0000-0000F0570000}"/>
    <cellStyle name="Normal 26 6 3 2" xfId="22512" xr:uid="{00000000-0005-0000-0000-0000F1570000}"/>
    <cellStyle name="Normal 26 6 3 2 2" xfId="22513" xr:uid="{00000000-0005-0000-0000-0000F2570000}"/>
    <cellStyle name="Normal 26 6 3 3" xfId="22514" xr:uid="{00000000-0005-0000-0000-0000F3570000}"/>
    <cellStyle name="Normal 26 6 4" xfId="22515" xr:uid="{00000000-0005-0000-0000-0000F4570000}"/>
    <cellStyle name="Normal 26 6 4 2" xfId="22516" xr:uid="{00000000-0005-0000-0000-0000F5570000}"/>
    <cellStyle name="Normal 26 6 4 2 2" xfId="22517" xr:uid="{00000000-0005-0000-0000-0000F6570000}"/>
    <cellStyle name="Normal 26 6 4 3" xfId="22518" xr:uid="{00000000-0005-0000-0000-0000F7570000}"/>
    <cellStyle name="Normal 26 6 5" xfId="22519" xr:uid="{00000000-0005-0000-0000-0000F8570000}"/>
    <cellStyle name="Normal 26 6 5 2" xfId="22520" xr:uid="{00000000-0005-0000-0000-0000F9570000}"/>
    <cellStyle name="Normal 26 6 6" xfId="22521" xr:uid="{00000000-0005-0000-0000-0000FA570000}"/>
    <cellStyle name="Normal 26 6 6 2" xfId="22522" xr:uid="{00000000-0005-0000-0000-0000FB570000}"/>
    <cellStyle name="Normal 26 6 7" xfId="22523" xr:uid="{00000000-0005-0000-0000-0000FC570000}"/>
    <cellStyle name="Normal 26 7" xfId="22524" xr:uid="{00000000-0005-0000-0000-0000FD570000}"/>
    <cellStyle name="Normal 26 7 2" xfId="22525" xr:uid="{00000000-0005-0000-0000-0000FE570000}"/>
    <cellStyle name="Normal 26 7 2 2" xfId="22526" xr:uid="{00000000-0005-0000-0000-0000FF570000}"/>
    <cellStyle name="Normal 26 7 2 2 2" xfId="22527" xr:uid="{00000000-0005-0000-0000-000000580000}"/>
    <cellStyle name="Normal 26 7 2 3" xfId="22528" xr:uid="{00000000-0005-0000-0000-000001580000}"/>
    <cellStyle name="Normal 26 7 3" xfId="22529" xr:uid="{00000000-0005-0000-0000-000002580000}"/>
    <cellStyle name="Normal 26 7 3 2" xfId="22530" xr:uid="{00000000-0005-0000-0000-000003580000}"/>
    <cellStyle name="Normal 26 7 3 2 2" xfId="22531" xr:uid="{00000000-0005-0000-0000-000004580000}"/>
    <cellStyle name="Normal 26 7 3 3" xfId="22532" xr:uid="{00000000-0005-0000-0000-000005580000}"/>
    <cellStyle name="Normal 26 7 4" xfId="22533" xr:uid="{00000000-0005-0000-0000-000006580000}"/>
    <cellStyle name="Normal 26 7 4 2" xfId="22534" xr:uid="{00000000-0005-0000-0000-000007580000}"/>
    <cellStyle name="Normal 26 7 4 2 2" xfId="22535" xr:uid="{00000000-0005-0000-0000-000008580000}"/>
    <cellStyle name="Normal 26 7 4 3" xfId="22536" xr:uid="{00000000-0005-0000-0000-000009580000}"/>
    <cellStyle name="Normal 26 7 5" xfId="22537" xr:uid="{00000000-0005-0000-0000-00000A580000}"/>
    <cellStyle name="Normal 26 7 5 2" xfId="22538" xr:uid="{00000000-0005-0000-0000-00000B580000}"/>
    <cellStyle name="Normal 26 7 6" xfId="22539" xr:uid="{00000000-0005-0000-0000-00000C580000}"/>
    <cellStyle name="Normal 26 7 6 2" xfId="22540" xr:uid="{00000000-0005-0000-0000-00000D580000}"/>
    <cellStyle name="Normal 26 7 7" xfId="22541" xr:uid="{00000000-0005-0000-0000-00000E580000}"/>
    <cellStyle name="Normal 26 8" xfId="22542" xr:uid="{00000000-0005-0000-0000-00000F580000}"/>
    <cellStyle name="Normal 26 8 2" xfId="22543" xr:uid="{00000000-0005-0000-0000-000010580000}"/>
    <cellStyle name="Normal 26 8 2 2" xfId="22544" xr:uid="{00000000-0005-0000-0000-000011580000}"/>
    <cellStyle name="Normal 26 8 3" xfId="22545" xr:uid="{00000000-0005-0000-0000-000012580000}"/>
    <cellStyle name="Normal 26 9" xfId="22546" xr:uid="{00000000-0005-0000-0000-000013580000}"/>
    <cellStyle name="Normal 26 9 2" xfId="22547" xr:uid="{00000000-0005-0000-0000-000014580000}"/>
    <cellStyle name="Normal 26 9 2 2" xfId="22548" xr:uid="{00000000-0005-0000-0000-000015580000}"/>
    <cellStyle name="Normal 26 9 3" xfId="22549" xr:uid="{00000000-0005-0000-0000-000016580000}"/>
    <cellStyle name="Normal 26_Confidential Information" xfId="22550" xr:uid="{00000000-0005-0000-0000-000017580000}"/>
    <cellStyle name="Normal 27" xfId="22551" xr:uid="{00000000-0005-0000-0000-000018580000}"/>
    <cellStyle name="Normal 28" xfId="22552" xr:uid="{00000000-0005-0000-0000-000019580000}"/>
    <cellStyle name="Normal 29" xfId="22553" xr:uid="{00000000-0005-0000-0000-00001A580000}"/>
    <cellStyle name="Normal 29 10" xfId="22554" xr:uid="{00000000-0005-0000-0000-00001B580000}"/>
    <cellStyle name="Normal 29 10 2" xfId="22555" xr:uid="{00000000-0005-0000-0000-00001C580000}"/>
    <cellStyle name="Normal 29 10 2 2" xfId="22556" xr:uid="{00000000-0005-0000-0000-00001D580000}"/>
    <cellStyle name="Normal 29 10 3" xfId="22557" xr:uid="{00000000-0005-0000-0000-00001E580000}"/>
    <cellStyle name="Normal 29 11" xfId="22558" xr:uid="{00000000-0005-0000-0000-00001F580000}"/>
    <cellStyle name="Normal 29 11 2" xfId="22559" xr:uid="{00000000-0005-0000-0000-000020580000}"/>
    <cellStyle name="Normal 29 12" xfId="22560" xr:uid="{00000000-0005-0000-0000-000021580000}"/>
    <cellStyle name="Normal 29 12 2" xfId="22561" xr:uid="{00000000-0005-0000-0000-000022580000}"/>
    <cellStyle name="Normal 29 13" xfId="22562" xr:uid="{00000000-0005-0000-0000-000023580000}"/>
    <cellStyle name="Normal 29 2" xfId="22563" xr:uid="{00000000-0005-0000-0000-000024580000}"/>
    <cellStyle name="Normal 29 2 10" xfId="22564" xr:uid="{00000000-0005-0000-0000-000025580000}"/>
    <cellStyle name="Normal 29 2 10 2" xfId="22565" xr:uid="{00000000-0005-0000-0000-000026580000}"/>
    <cellStyle name="Normal 29 2 11" xfId="22566" xr:uid="{00000000-0005-0000-0000-000027580000}"/>
    <cellStyle name="Normal 29 2 2" xfId="22567" xr:uid="{00000000-0005-0000-0000-000028580000}"/>
    <cellStyle name="Normal 29 2 2 2" xfId="22568" xr:uid="{00000000-0005-0000-0000-000029580000}"/>
    <cellStyle name="Normal 29 2 2 2 2" xfId="22569" xr:uid="{00000000-0005-0000-0000-00002A580000}"/>
    <cellStyle name="Normal 29 2 2 2 2 2" xfId="22570" xr:uid="{00000000-0005-0000-0000-00002B580000}"/>
    <cellStyle name="Normal 29 2 2 2 2 2 2" xfId="22571" xr:uid="{00000000-0005-0000-0000-00002C580000}"/>
    <cellStyle name="Normal 29 2 2 2 2 3" xfId="22572" xr:uid="{00000000-0005-0000-0000-00002D580000}"/>
    <cellStyle name="Normal 29 2 2 2 3" xfId="22573" xr:uid="{00000000-0005-0000-0000-00002E580000}"/>
    <cellStyle name="Normal 29 2 2 2 3 2" xfId="22574" xr:uid="{00000000-0005-0000-0000-00002F580000}"/>
    <cellStyle name="Normal 29 2 2 2 3 2 2" xfId="22575" xr:uid="{00000000-0005-0000-0000-000030580000}"/>
    <cellStyle name="Normal 29 2 2 2 3 3" xfId="22576" xr:uid="{00000000-0005-0000-0000-000031580000}"/>
    <cellStyle name="Normal 29 2 2 2 4" xfId="22577" xr:uid="{00000000-0005-0000-0000-000032580000}"/>
    <cellStyle name="Normal 29 2 2 2 4 2" xfId="22578" xr:uid="{00000000-0005-0000-0000-000033580000}"/>
    <cellStyle name="Normal 29 2 2 2 4 2 2" xfId="22579" xr:uid="{00000000-0005-0000-0000-000034580000}"/>
    <cellStyle name="Normal 29 2 2 2 4 3" xfId="22580" xr:uid="{00000000-0005-0000-0000-000035580000}"/>
    <cellStyle name="Normal 29 2 2 2 5" xfId="22581" xr:uid="{00000000-0005-0000-0000-000036580000}"/>
    <cellStyle name="Normal 29 2 2 2 5 2" xfId="22582" xr:uid="{00000000-0005-0000-0000-000037580000}"/>
    <cellStyle name="Normal 29 2 2 2 6" xfId="22583" xr:uid="{00000000-0005-0000-0000-000038580000}"/>
    <cellStyle name="Normal 29 2 2 2 6 2" xfId="22584" xr:uid="{00000000-0005-0000-0000-000039580000}"/>
    <cellStyle name="Normal 29 2 2 2 7" xfId="22585" xr:uid="{00000000-0005-0000-0000-00003A580000}"/>
    <cellStyle name="Normal 29 2 2 3" xfId="22586" xr:uid="{00000000-0005-0000-0000-00003B580000}"/>
    <cellStyle name="Normal 29 2 2 3 2" xfId="22587" xr:uid="{00000000-0005-0000-0000-00003C580000}"/>
    <cellStyle name="Normal 29 2 2 3 2 2" xfId="22588" xr:uid="{00000000-0005-0000-0000-00003D580000}"/>
    <cellStyle name="Normal 29 2 2 3 2 2 2" xfId="22589" xr:uid="{00000000-0005-0000-0000-00003E580000}"/>
    <cellStyle name="Normal 29 2 2 3 2 3" xfId="22590" xr:uid="{00000000-0005-0000-0000-00003F580000}"/>
    <cellStyle name="Normal 29 2 2 3 3" xfId="22591" xr:uid="{00000000-0005-0000-0000-000040580000}"/>
    <cellStyle name="Normal 29 2 2 3 3 2" xfId="22592" xr:uid="{00000000-0005-0000-0000-000041580000}"/>
    <cellStyle name="Normal 29 2 2 3 3 2 2" xfId="22593" xr:uid="{00000000-0005-0000-0000-000042580000}"/>
    <cellStyle name="Normal 29 2 2 3 3 3" xfId="22594" xr:uid="{00000000-0005-0000-0000-000043580000}"/>
    <cellStyle name="Normal 29 2 2 3 4" xfId="22595" xr:uid="{00000000-0005-0000-0000-000044580000}"/>
    <cellStyle name="Normal 29 2 2 3 4 2" xfId="22596" xr:uid="{00000000-0005-0000-0000-000045580000}"/>
    <cellStyle name="Normal 29 2 2 3 4 2 2" xfId="22597" xr:uid="{00000000-0005-0000-0000-000046580000}"/>
    <cellStyle name="Normal 29 2 2 3 4 3" xfId="22598" xr:uid="{00000000-0005-0000-0000-000047580000}"/>
    <cellStyle name="Normal 29 2 2 3 5" xfId="22599" xr:uid="{00000000-0005-0000-0000-000048580000}"/>
    <cellStyle name="Normal 29 2 2 3 5 2" xfId="22600" xr:uid="{00000000-0005-0000-0000-000049580000}"/>
    <cellStyle name="Normal 29 2 2 3 6" xfId="22601" xr:uid="{00000000-0005-0000-0000-00004A580000}"/>
    <cellStyle name="Normal 29 2 2 3 6 2" xfId="22602" xr:uid="{00000000-0005-0000-0000-00004B580000}"/>
    <cellStyle name="Normal 29 2 2 3 7" xfId="22603" xr:uid="{00000000-0005-0000-0000-00004C580000}"/>
    <cellStyle name="Normal 29 2 2 4" xfId="22604" xr:uid="{00000000-0005-0000-0000-00004D580000}"/>
    <cellStyle name="Normal 29 2 2 4 2" xfId="22605" xr:uid="{00000000-0005-0000-0000-00004E580000}"/>
    <cellStyle name="Normal 29 2 2 4 2 2" xfId="22606" xr:uid="{00000000-0005-0000-0000-00004F580000}"/>
    <cellStyle name="Normal 29 2 2 4 3" xfId="22607" xr:uid="{00000000-0005-0000-0000-000050580000}"/>
    <cellStyle name="Normal 29 2 2 5" xfId="22608" xr:uid="{00000000-0005-0000-0000-000051580000}"/>
    <cellStyle name="Normal 29 2 2 5 2" xfId="22609" xr:uid="{00000000-0005-0000-0000-000052580000}"/>
    <cellStyle name="Normal 29 2 2 5 2 2" xfId="22610" xr:uid="{00000000-0005-0000-0000-000053580000}"/>
    <cellStyle name="Normal 29 2 2 5 3" xfId="22611" xr:uid="{00000000-0005-0000-0000-000054580000}"/>
    <cellStyle name="Normal 29 2 2 6" xfId="22612" xr:uid="{00000000-0005-0000-0000-000055580000}"/>
    <cellStyle name="Normal 29 2 2 6 2" xfId="22613" xr:uid="{00000000-0005-0000-0000-000056580000}"/>
    <cellStyle name="Normal 29 2 2 6 2 2" xfId="22614" xr:uid="{00000000-0005-0000-0000-000057580000}"/>
    <cellStyle name="Normal 29 2 2 6 3" xfId="22615" xr:uid="{00000000-0005-0000-0000-000058580000}"/>
    <cellStyle name="Normal 29 2 2 7" xfId="22616" xr:uid="{00000000-0005-0000-0000-000059580000}"/>
    <cellStyle name="Normal 29 2 2 7 2" xfId="22617" xr:uid="{00000000-0005-0000-0000-00005A580000}"/>
    <cellStyle name="Normal 29 2 2 8" xfId="22618" xr:uid="{00000000-0005-0000-0000-00005B580000}"/>
    <cellStyle name="Normal 29 2 2 8 2" xfId="22619" xr:uid="{00000000-0005-0000-0000-00005C580000}"/>
    <cellStyle name="Normal 29 2 2 9" xfId="22620" xr:uid="{00000000-0005-0000-0000-00005D580000}"/>
    <cellStyle name="Normal 29 2 3" xfId="22621" xr:uid="{00000000-0005-0000-0000-00005E580000}"/>
    <cellStyle name="Normal 29 2 3 2" xfId="22622" xr:uid="{00000000-0005-0000-0000-00005F580000}"/>
    <cellStyle name="Normal 29 2 3 2 2" xfId="22623" xr:uid="{00000000-0005-0000-0000-000060580000}"/>
    <cellStyle name="Normal 29 2 3 2 2 2" xfId="22624" xr:uid="{00000000-0005-0000-0000-000061580000}"/>
    <cellStyle name="Normal 29 2 3 2 2 2 2" xfId="22625" xr:uid="{00000000-0005-0000-0000-000062580000}"/>
    <cellStyle name="Normal 29 2 3 2 2 3" xfId="22626" xr:uid="{00000000-0005-0000-0000-000063580000}"/>
    <cellStyle name="Normal 29 2 3 2 3" xfId="22627" xr:uid="{00000000-0005-0000-0000-000064580000}"/>
    <cellStyle name="Normal 29 2 3 2 3 2" xfId="22628" xr:uid="{00000000-0005-0000-0000-000065580000}"/>
    <cellStyle name="Normal 29 2 3 2 3 2 2" xfId="22629" xr:uid="{00000000-0005-0000-0000-000066580000}"/>
    <cellStyle name="Normal 29 2 3 2 3 3" xfId="22630" xr:uid="{00000000-0005-0000-0000-000067580000}"/>
    <cellStyle name="Normal 29 2 3 2 4" xfId="22631" xr:uid="{00000000-0005-0000-0000-000068580000}"/>
    <cellStyle name="Normal 29 2 3 2 4 2" xfId="22632" xr:uid="{00000000-0005-0000-0000-000069580000}"/>
    <cellStyle name="Normal 29 2 3 2 4 2 2" xfId="22633" xr:uid="{00000000-0005-0000-0000-00006A580000}"/>
    <cellStyle name="Normal 29 2 3 2 4 3" xfId="22634" xr:uid="{00000000-0005-0000-0000-00006B580000}"/>
    <cellStyle name="Normal 29 2 3 2 5" xfId="22635" xr:uid="{00000000-0005-0000-0000-00006C580000}"/>
    <cellStyle name="Normal 29 2 3 2 5 2" xfId="22636" xr:uid="{00000000-0005-0000-0000-00006D580000}"/>
    <cellStyle name="Normal 29 2 3 2 6" xfId="22637" xr:uid="{00000000-0005-0000-0000-00006E580000}"/>
    <cellStyle name="Normal 29 2 3 2 6 2" xfId="22638" xr:uid="{00000000-0005-0000-0000-00006F580000}"/>
    <cellStyle name="Normal 29 2 3 2 7" xfId="22639" xr:uid="{00000000-0005-0000-0000-000070580000}"/>
    <cellStyle name="Normal 29 2 3 3" xfId="22640" xr:uid="{00000000-0005-0000-0000-000071580000}"/>
    <cellStyle name="Normal 29 2 3 3 2" xfId="22641" xr:uid="{00000000-0005-0000-0000-000072580000}"/>
    <cellStyle name="Normal 29 2 3 3 2 2" xfId="22642" xr:uid="{00000000-0005-0000-0000-000073580000}"/>
    <cellStyle name="Normal 29 2 3 3 3" xfId="22643" xr:uid="{00000000-0005-0000-0000-000074580000}"/>
    <cellStyle name="Normal 29 2 3 4" xfId="22644" xr:uid="{00000000-0005-0000-0000-000075580000}"/>
    <cellStyle name="Normal 29 2 3 4 2" xfId="22645" xr:uid="{00000000-0005-0000-0000-000076580000}"/>
    <cellStyle name="Normal 29 2 3 4 2 2" xfId="22646" xr:uid="{00000000-0005-0000-0000-000077580000}"/>
    <cellStyle name="Normal 29 2 3 4 3" xfId="22647" xr:uid="{00000000-0005-0000-0000-000078580000}"/>
    <cellStyle name="Normal 29 2 3 5" xfId="22648" xr:uid="{00000000-0005-0000-0000-000079580000}"/>
    <cellStyle name="Normal 29 2 3 5 2" xfId="22649" xr:uid="{00000000-0005-0000-0000-00007A580000}"/>
    <cellStyle name="Normal 29 2 3 5 2 2" xfId="22650" xr:uid="{00000000-0005-0000-0000-00007B580000}"/>
    <cellStyle name="Normal 29 2 3 5 3" xfId="22651" xr:uid="{00000000-0005-0000-0000-00007C580000}"/>
    <cellStyle name="Normal 29 2 3 6" xfId="22652" xr:uid="{00000000-0005-0000-0000-00007D580000}"/>
    <cellStyle name="Normal 29 2 3 6 2" xfId="22653" xr:uid="{00000000-0005-0000-0000-00007E580000}"/>
    <cellStyle name="Normal 29 2 3 7" xfId="22654" xr:uid="{00000000-0005-0000-0000-00007F580000}"/>
    <cellStyle name="Normal 29 2 3 7 2" xfId="22655" xr:uid="{00000000-0005-0000-0000-000080580000}"/>
    <cellStyle name="Normal 29 2 3 8" xfId="22656" xr:uid="{00000000-0005-0000-0000-000081580000}"/>
    <cellStyle name="Normal 29 2 4" xfId="22657" xr:uid="{00000000-0005-0000-0000-000082580000}"/>
    <cellStyle name="Normal 29 2 4 2" xfId="22658" xr:uid="{00000000-0005-0000-0000-000083580000}"/>
    <cellStyle name="Normal 29 2 4 2 2" xfId="22659" xr:uid="{00000000-0005-0000-0000-000084580000}"/>
    <cellStyle name="Normal 29 2 4 2 2 2" xfId="22660" xr:uid="{00000000-0005-0000-0000-000085580000}"/>
    <cellStyle name="Normal 29 2 4 2 3" xfId="22661" xr:uid="{00000000-0005-0000-0000-000086580000}"/>
    <cellStyle name="Normal 29 2 4 3" xfId="22662" xr:uid="{00000000-0005-0000-0000-000087580000}"/>
    <cellStyle name="Normal 29 2 4 3 2" xfId="22663" xr:uid="{00000000-0005-0000-0000-000088580000}"/>
    <cellStyle name="Normal 29 2 4 3 2 2" xfId="22664" xr:uid="{00000000-0005-0000-0000-000089580000}"/>
    <cellStyle name="Normal 29 2 4 3 3" xfId="22665" xr:uid="{00000000-0005-0000-0000-00008A580000}"/>
    <cellStyle name="Normal 29 2 4 4" xfId="22666" xr:uid="{00000000-0005-0000-0000-00008B580000}"/>
    <cellStyle name="Normal 29 2 4 4 2" xfId="22667" xr:uid="{00000000-0005-0000-0000-00008C580000}"/>
    <cellStyle name="Normal 29 2 4 4 2 2" xfId="22668" xr:uid="{00000000-0005-0000-0000-00008D580000}"/>
    <cellStyle name="Normal 29 2 4 4 3" xfId="22669" xr:uid="{00000000-0005-0000-0000-00008E580000}"/>
    <cellStyle name="Normal 29 2 4 5" xfId="22670" xr:uid="{00000000-0005-0000-0000-00008F580000}"/>
    <cellStyle name="Normal 29 2 4 5 2" xfId="22671" xr:uid="{00000000-0005-0000-0000-000090580000}"/>
    <cellStyle name="Normal 29 2 4 6" xfId="22672" xr:uid="{00000000-0005-0000-0000-000091580000}"/>
    <cellStyle name="Normal 29 2 4 6 2" xfId="22673" xr:uid="{00000000-0005-0000-0000-000092580000}"/>
    <cellStyle name="Normal 29 2 4 7" xfId="22674" xr:uid="{00000000-0005-0000-0000-000093580000}"/>
    <cellStyle name="Normal 29 2 5" xfId="22675" xr:uid="{00000000-0005-0000-0000-000094580000}"/>
    <cellStyle name="Normal 29 2 5 2" xfId="22676" xr:uid="{00000000-0005-0000-0000-000095580000}"/>
    <cellStyle name="Normal 29 2 5 2 2" xfId="22677" xr:uid="{00000000-0005-0000-0000-000096580000}"/>
    <cellStyle name="Normal 29 2 5 2 2 2" xfId="22678" xr:uid="{00000000-0005-0000-0000-000097580000}"/>
    <cellStyle name="Normal 29 2 5 2 3" xfId="22679" xr:uid="{00000000-0005-0000-0000-000098580000}"/>
    <cellStyle name="Normal 29 2 5 3" xfId="22680" xr:uid="{00000000-0005-0000-0000-000099580000}"/>
    <cellStyle name="Normal 29 2 5 3 2" xfId="22681" xr:uid="{00000000-0005-0000-0000-00009A580000}"/>
    <cellStyle name="Normal 29 2 5 3 2 2" xfId="22682" xr:uid="{00000000-0005-0000-0000-00009B580000}"/>
    <cellStyle name="Normal 29 2 5 3 3" xfId="22683" xr:uid="{00000000-0005-0000-0000-00009C580000}"/>
    <cellStyle name="Normal 29 2 5 4" xfId="22684" xr:uid="{00000000-0005-0000-0000-00009D580000}"/>
    <cellStyle name="Normal 29 2 5 4 2" xfId="22685" xr:uid="{00000000-0005-0000-0000-00009E580000}"/>
    <cellStyle name="Normal 29 2 5 4 2 2" xfId="22686" xr:uid="{00000000-0005-0000-0000-00009F580000}"/>
    <cellStyle name="Normal 29 2 5 4 3" xfId="22687" xr:uid="{00000000-0005-0000-0000-0000A0580000}"/>
    <cellStyle name="Normal 29 2 5 5" xfId="22688" xr:uid="{00000000-0005-0000-0000-0000A1580000}"/>
    <cellStyle name="Normal 29 2 5 5 2" xfId="22689" xr:uid="{00000000-0005-0000-0000-0000A2580000}"/>
    <cellStyle name="Normal 29 2 5 6" xfId="22690" xr:uid="{00000000-0005-0000-0000-0000A3580000}"/>
    <cellStyle name="Normal 29 2 5 6 2" xfId="22691" xr:uid="{00000000-0005-0000-0000-0000A4580000}"/>
    <cellStyle name="Normal 29 2 5 7" xfId="22692" xr:uid="{00000000-0005-0000-0000-0000A5580000}"/>
    <cellStyle name="Normal 29 2 6" xfId="22693" xr:uid="{00000000-0005-0000-0000-0000A6580000}"/>
    <cellStyle name="Normal 29 2 6 2" xfId="22694" xr:uid="{00000000-0005-0000-0000-0000A7580000}"/>
    <cellStyle name="Normal 29 2 6 2 2" xfId="22695" xr:uid="{00000000-0005-0000-0000-0000A8580000}"/>
    <cellStyle name="Normal 29 2 6 3" xfId="22696" xr:uid="{00000000-0005-0000-0000-0000A9580000}"/>
    <cellStyle name="Normal 29 2 7" xfId="22697" xr:uid="{00000000-0005-0000-0000-0000AA580000}"/>
    <cellStyle name="Normal 29 2 7 2" xfId="22698" xr:uid="{00000000-0005-0000-0000-0000AB580000}"/>
    <cellStyle name="Normal 29 2 7 2 2" xfId="22699" xr:uid="{00000000-0005-0000-0000-0000AC580000}"/>
    <cellStyle name="Normal 29 2 7 3" xfId="22700" xr:uid="{00000000-0005-0000-0000-0000AD580000}"/>
    <cellStyle name="Normal 29 2 8" xfId="22701" xr:uid="{00000000-0005-0000-0000-0000AE580000}"/>
    <cellStyle name="Normal 29 2 8 2" xfId="22702" xr:uid="{00000000-0005-0000-0000-0000AF580000}"/>
    <cellStyle name="Normal 29 2 8 2 2" xfId="22703" xr:uid="{00000000-0005-0000-0000-0000B0580000}"/>
    <cellStyle name="Normal 29 2 8 3" xfId="22704" xr:uid="{00000000-0005-0000-0000-0000B1580000}"/>
    <cellStyle name="Normal 29 2 9" xfId="22705" xr:uid="{00000000-0005-0000-0000-0000B2580000}"/>
    <cellStyle name="Normal 29 2 9 2" xfId="22706" xr:uid="{00000000-0005-0000-0000-0000B3580000}"/>
    <cellStyle name="Normal 29 3" xfId="22707" xr:uid="{00000000-0005-0000-0000-0000B4580000}"/>
    <cellStyle name="Normal 29 3 10" xfId="22708" xr:uid="{00000000-0005-0000-0000-0000B5580000}"/>
    <cellStyle name="Normal 29 3 10 2" xfId="22709" xr:uid="{00000000-0005-0000-0000-0000B6580000}"/>
    <cellStyle name="Normal 29 3 11" xfId="22710" xr:uid="{00000000-0005-0000-0000-0000B7580000}"/>
    <cellStyle name="Normal 29 3 2" xfId="22711" xr:uid="{00000000-0005-0000-0000-0000B8580000}"/>
    <cellStyle name="Normal 29 3 2 2" xfId="22712" xr:uid="{00000000-0005-0000-0000-0000B9580000}"/>
    <cellStyle name="Normal 29 3 2 2 2" xfId="22713" xr:uid="{00000000-0005-0000-0000-0000BA580000}"/>
    <cellStyle name="Normal 29 3 2 2 2 2" xfId="22714" xr:uid="{00000000-0005-0000-0000-0000BB580000}"/>
    <cellStyle name="Normal 29 3 2 2 2 2 2" xfId="22715" xr:uid="{00000000-0005-0000-0000-0000BC580000}"/>
    <cellStyle name="Normal 29 3 2 2 2 3" xfId="22716" xr:uid="{00000000-0005-0000-0000-0000BD580000}"/>
    <cellStyle name="Normal 29 3 2 2 3" xfId="22717" xr:uid="{00000000-0005-0000-0000-0000BE580000}"/>
    <cellStyle name="Normal 29 3 2 2 3 2" xfId="22718" xr:uid="{00000000-0005-0000-0000-0000BF580000}"/>
    <cellStyle name="Normal 29 3 2 2 3 2 2" xfId="22719" xr:uid="{00000000-0005-0000-0000-0000C0580000}"/>
    <cellStyle name="Normal 29 3 2 2 3 3" xfId="22720" xr:uid="{00000000-0005-0000-0000-0000C1580000}"/>
    <cellStyle name="Normal 29 3 2 2 4" xfId="22721" xr:uid="{00000000-0005-0000-0000-0000C2580000}"/>
    <cellStyle name="Normal 29 3 2 2 4 2" xfId="22722" xr:uid="{00000000-0005-0000-0000-0000C3580000}"/>
    <cellStyle name="Normal 29 3 2 2 4 2 2" xfId="22723" xr:uid="{00000000-0005-0000-0000-0000C4580000}"/>
    <cellStyle name="Normal 29 3 2 2 4 3" xfId="22724" xr:uid="{00000000-0005-0000-0000-0000C5580000}"/>
    <cellStyle name="Normal 29 3 2 2 5" xfId="22725" xr:uid="{00000000-0005-0000-0000-0000C6580000}"/>
    <cellStyle name="Normal 29 3 2 2 5 2" xfId="22726" xr:uid="{00000000-0005-0000-0000-0000C7580000}"/>
    <cellStyle name="Normal 29 3 2 2 6" xfId="22727" xr:uid="{00000000-0005-0000-0000-0000C8580000}"/>
    <cellStyle name="Normal 29 3 2 2 6 2" xfId="22728" xr:uid="{00000000-0005-0000-0000-0000C9580000}"/>
    <cellStyle name="Normal 29 3 2 2 7" xfId="22729" xr:uid="{00000000-0005-0000-0000-0000CA580000}"/>
    <cellStyle name="Normal 29 3 2 3" xfId="22730" xr:uid="{00000000-0005-0000-0000-0000CB580000}"/>
    <cellStyle name="Normal 29 3 2 3 2" xfId="22731" xr:uid="{00000000-0005-0000-0000-0000CC580000}"/>
    <cellStyle name="Normal 29 3 2 3 2 2" xfId="22732" xr:uid="{00000000-0005-0000-0000-0000CD580000}"/>
    <cellStyle name="Normal 29 3 2 3 2 2 2" xfId="22733" xr:uid="{00000000-0005-0000-0000-0000CE580000}"/>
    <cellStyle name="Normal 29 3 2 3 2 3" xfId="22734" xr:uid="{00000000-0005-0000-0000-0000CF580000}"/>
    <cellStyle name="Normal 29 3 2 3 3" xfId="22735" xr:uid="{00000000-0005-0000-0000-0000D0580000}"/>
    <cellStyle name="Normal 29 3 2 3 3 2" xfId="22736" xr:uid="{00000000-0005-0000-0000-0000D1580000}"/>
    <cellStyle name="Normal 29 3 2 3 3 2 2" xfId="22737" xr:uid="{00000000-0005-0000-0000-0000D2580000}"/>
    <cellStyle name="Normal 29 3 2 3 3 3" xfId="22738" xr:uid="{00000000-0005-0000-0000-0000D3580000}"/>
    <cellStyle name="Normal 29 3 2 3 4" xfId="22739" xr:uid="{00000000-0005-0000-0000-0000D4580000}"/>
    <cellStyle name="Normal 29 3 2 3 4 2" xfId="22740" xr:uid="{00000000-0005-0000-0000-0000D5580000}"/>
    <cellStyle name="Normal 29 3 2 3 4 2 2" xfId="22741" xr:uid="{00000000-0005-0000-0000-0000D6580000}"/>
    <cellStyle name="Normal 29 3 2 3 4 3" xfId="22742" xr:uid="{00000000-0005-0000-0000-0000D7580000}"/>
    <cellStyle name="Normal 29 3 2 3 5" xfId="22743" xr:uid="{00000000-0005-0000-0000-0000D8580000}"/>
    <cellStyle name="Normal 29 3 2 3 5 2" xfId="22744" xr:uid="{00000000-0005-0000-0000-0000D9580000}"/>
    <cellStyle name="Normal 29 3 2 3 6" xfId="22745" xr:uid="{00000000-0005-0000-0000-0000DA580000}"/>
    <cellStyle name="Normal 29 3 2 3 6 2" xfId="22746" xr:uid="{00000000-0005-0000-0000-0000DB580000}"/>
    <cellStyle name="Normal 29 3 2 3 7" xfId="22747" xr:uid="{00000000-0005-0000-0000-0000DC580000}"/>
    <cellStyle name="Normal 29 3 2 4" xfId="22748" xr:uid="{00000000-0005-0000-0000-0000DD580000}"/>
    <cellStyle name="Normal 29 3 2 4 2" xfId="22749" xr:uid="{00000000-0005-0000-0000-0000DE580000}"/>
    <cellStyle name="Normal 29 3 2 4 2 2" xfId="22750" xr:uid="{00000000-0005-0000-0000-0000DF580000}"/>
    <cellStyle name="Normal 29 3 2 4 3" xfId="22751" xr:uid="{00000000-0005-0000-0000-0000E0580000}"/>
    <cellStyle name="Normal 29 3 2 5" xfId="22752" xr:uid="{00000000-0005-0000-0000-0000E1580000}"/>
    <cellStyle name="Normal 29 3 2 5 2" xfId="22753" xr:uid="{00000000-0005-0000-0000-0000E2580000}"/>
    <cellStyle name="Normal 29 3 2 5 2 2" xfId="22754" xr:uid="{00000000-0005-0000-0000-0000E3580000}"/>
    <cellStyle name="Normal 29 3 2 5 3" xfId="22755" xr:uid="{00000000-0005-0000-0000-0000E4580000}"/>
    <cellStyle name="Normal 29 3 2 6" xfId="22756" xr:uid="{00000000-0005-0000-0000-0000E5580000}"/>
    <cellStyle name="Normal 29 3 2 6 2" xfId="22757" xr:uid="{00000000-0005-0000-0000-0000E6580000}"/>
    <cellStyle name="Normal 29 3 2 6 2 2" xfId="22758" xr:uid="{00000000-0005-0000-0000-0000E7580000}"/>
    <cellStyle name="Normal 29 3 2 6 3" xfId="22759" xr:uid="{00000000-0005-0000-0000-0000E8580000}"/>
    <cellStyle name="Normal 29 3 2 7" xfId="22760" xr:uid="{00000000-0005-0000-0000-0000E9580000}"/>
    <cellStyle name="Normal 29 3 2 7 2" xfId="22761" xr:uid="{00000000-0005-0000-0000-0000EA580000}"/>
    <cellStyle name="Normal 29 3 2 8" xfId="22762" xr:uid="{00000000-0005-0000-0000-0000EB580000}"/>
    <cellStyle name="Normal 29 3 2 8 2" xfId="22763" xr:uid="{00000000-0005-0000-0000-0000EC580000}"/>
    <cellStyle name="Normal 29 3 2 9" xfId="22764" xr:uid="{00000000-0005-0000-0000-0000ED580000}"/>
    <cellStyle name="Normal 29 3 3" xfId="22765" xr:uid="{00000000-0005-0000-0000-0000EE580000}"/>
    <cellStyle name="Normal 29 3 3 2" xfId="22766" xr:uid="{00000000-0005-0000-0000-0000EF580000}"/>
    <cellStyle name="Normal 29 3 3 2 2" xfId="22767" xr:uid="{00000000-0005-0000-0000-0000F0580000}"/>
    <cellStyle name="Normal 29 3 3 2 2 2" xfId="22768" xr:uid="{00000000-0005-0000-0000-0000F1580000}"/>
    <cellStyle name="Normal 29 3 3 2 2 2 2" xfId="22769" xr:uid="{00000000-0005-0000-0000-0000F2580000}"/>
    <cellStyle name="Normal 29 3 3 2 2 3" xfId="22770" xr:uid="{00000000-0005-0000-0000-0000F3580000}"/>
    <cellStyle name="Normal 29 3 3 2 3" xfId="22771" xr:uid="{00000000-0005-0000-0000-0000F4580000}"/>
    <cellStyle name="Normal 29 3 3 2 3 2" xfId="22772" xr:uid="{00000000-0005-0000-0000-0000F5580000}"/>
    <cellStyle name="Normal 29 3 3 2 3 2 2" xfId="22773" xr:uid="{00000000-0005-0000-0000-0000F6580000}"/>
    <cellStyle name="Normal 29 3 3 2 3 3" xfId="22774" xr:uid="{00000000-0005-0000-0000-0000F7580000}"/>
    <cellStyle name="Normal 29 3 3 2 4" xfId="22775" xr:uid="{00000000-0005-0000-0000-0000F8580000}"/>
    <cellStyle name="Normal 29 3 3 2 4 2" xfId="22776" xr:uid="{00000000-0005-0000-0000-0000F9580000}"/>
    <cellStyle name="Normal 29 3 3 2 4 2 2" xfId="22777" xr:uid="{00000000-0005-0000-0000-0000FA580000}"/>
    <cellStyle name="Normal 29 3 3 2 4 3" xfId="22778" xr:uid="{00000000-0005-0000-0000-0000FB580000}"/>
    <cellStyle name="Normal 29 3 3 2 5" xfId="22779" xr:uid="{00000000-0005-0000-0000-0000FC580000}"/>
    <cellStyle name="Normal 29 3 3 2 5 2" xfId="22780" xr:uid="{00000000-0005-0000-0000-0000FD580000}"/>
    <cellStyle name="Normal 29 3 3 2 6" xfId="22781" xr:uid="{00000000-0005-0000-0000-0000FE580000}"/>
    <cellStyle name="Normal 29 3 3 2 6 2" xfId="22782" xr:uid="{00000000-0005-0000-0000-0000FF580000}"/>
    <cellStyle name="Normal 29 3 3 2 7" xfId="22783" xr:uid="{00000000-0005-0000-0000-000000590000}"/>
    <cellStyle name="Normal 29 3 3 3" xfId="22784" xr:uid="{00000000-0005-0000-0000-000001590000}"/>
    <cellStyle name="Normal 29 3 3 3 2" xfId="22785" xr:uid="{00000000-0005-0000-0000-000002590000}"/>
    <cellStyle name="Normal 29 3 3 3 2 2" xfId="22786" xr:uid="{00000000-0005-0000-0000-000003590000}"/>
    <cellStyle name="Normal 29 3 3 3 3" xfId="22787" xr:uid="{00000000-0005-0000-0000-000004590000}"/>
    <cellStyle name="Normal 29 3 3 4" xfId="22788" xr:uid="{00000000-0005-0000-0000-000005590000}"/>
    <cellStyle name="Normal 29 3 3 4 2" xfId="22789" xr:uid="{00000000-0005-0000-0000-000006590000}"/>
    <cellStyle name="Normal 29 3 3 4 2 2" xfId="22790" xr:uid="{00000000-0005-0000-0000-000007590000}"/>
    <cellStyle name="Normal 29 3 3 4 3" xfId="22791" xr:uid="{00000000-0005-0000-0000-000008590000}"/>
    <cellStyle name="Normal 29 3 3 5" xfId="22792" xr:uid="{00000000-0005-0000-0000-000009590000}"/>
    <cellStyle name="Normal 29 3 3 5 2" xfId="22793" xr:uid="{00000000-0005-0000-0000-00000A590000}"/>
    <cellStyle name="Normal 29 3 3 5 2 2" xfId="22794" xr:uid="{00000000-0005-0000-0000-00000B590000}"/>
    <cellStyle name="Normal 29 3 3 5 3" xfId="22795" xr:uid="{00000000-0005-0000-0000-00000C590000}"/>
    <cellStyle name="Normal 29 3 3 6" xfId="22796" xr:uid="{00000000-0005-0000-0000-00000D590000}"/>
    <cellStyle name="Normal 29 3 3 6 2" xfId="22797" xr:uid="{00000000-0005-0000-0000-00000E590000}"/>
    <cellStyle name="Normal 29 3 3 7" xfId="22798" xr:uid="{00000000-0005-0000-0000-00000F590000}"/>
    <cellStyle name="Normal 29 3 3 7 2" xfId="22799" xr:uid="{00000000-0005-0000-0000-000010590000}"/>
    <cellStyle name="Normal 29 3 3 8" xfId="22800" xr:uid="{00000000-0005-0000-0000-000011590000}"/>
    <cellStyle name="Normal 29 3 4" xfId="22801" xr:uid="{00000000-0005-0000-0000-000012590000}"/>
    <cellStyle name="Normal 29 3 4 2" xfId="22802" xr:uid="{00000000-0005-0000-0000-000013590000}"/>
    <cellStyle name="Normal 29 3 4 2 2" xfId="22803" xr:uid="{00000000-0005-0000-0000-000014590000}"/>
    <cellStyle name="Normal 29 3 4 2 2 2" xfId="22804" xr:uid="{00000000-0005-0000-0000-000015590000}"/>
    <cellStyle name="Normal 29 3 4 2 3" xfId="22805" xr:uid="{00000000-0005-0000-0000-000016590000}"/>
    <cellStyle name="Normal 29 3 4 3" xfId="22806" xr:uid="{00000000-0005-0000-0000-000017590000}"/>
    <cellStyle name="Normal 29 3 4 3 2" xfId="22807" xr:uid="{00000000-0005-0000-0000-000018590000}"/>
    <cellStyle name="Normal 29 3 4 3 2 2" xfId="22808" xr:uid="{00000000-0005-0000-0000-000019590000}"/>
    <cellStyle name="Normal 29 3 4 3 3" xfId="22809" xr:uid="{00000000-0005-0000-0000-00001A590000}"/>
    <cellStyle name="Normal 29 3 4 4" xfId="22810" xr:uid="{00000000-0005-0000-0000-00001B590000}"/>
    <cellStyle name="Normal 29 3 4 4 2" xfId="22811" xr:uid="{00000000-0005-0000-0000-00001C590000}"/>
    <cellStyle name="Normal 29 3 4 4 2 2" xfId="22812" xr:uid="{00000000-0005-0000-0000-00001D590000}"/>
    <cellStyle name="Normal 29 3 4 4 3" xfId="22813" xr:uid="{00000000-0005-0000-0000-00001E590000}"/>
    <cellStyle name="Normal 29 3 4 5" xfId="22814" xr:uid="{00000000-0005-0000-0000-00001F590000}"/>
    <cellStyle name="Normal 29 3 4 5 2" xfId="22815" xr:uid="{00000000-0005-0000-0000-000020590000}"/>
    <cellStyle name="Normal 29 3 4 6" xfId="22816" xr:uid="{00000000-0005-0000-0000-000021590000}"/>
    <cellStyle name="Normal 29 3 4 6 2" xfId="22817" xr:uid="{00000000-0005-0000-0000-000022590000}"/>
    <cellStyle name="Normal 29 3 4 7" xfId="22818" xr:uid="{00000000-0005-0000-0000-000023590000}"/>
    <cellStyle name="Normal 29 3 5" xfId="22819" xr:uid="{00000000-0005-0000-0000-000024590000}"/>
    <cellStyle name="Normal 29 3 5 2" xfId="22820" xr:uid="{00000000-0005-0000-0000-000025590000}"/>
    <cellStyle name="Normal 29 3 5 2 2" xfId="22821" xr:uid="{00000000-0005-0000-0000-000026590000}"/>
    <cellStyle name="Normal 29 3 5 2 2 2" xfId="22822" xr:uid="{00000000-0005-0000-0000-000027590000}"/>
    <cellStyle name="Normal 29 3 5 2 3" xfId="22823" xr:uid="{00000000-0005-0000-0000-000028590000}"/>
    <cellStyle name="Normal 29 3 5 3" xfId="22824" xr:uid="{00000000-0005-0000-0000-000029590000}"/>
    <cellStyle name="Normal 29 3 5 3 2" xfId="22825" xr:uid="{00000000-0005-0000-0000-00002A590000}"/>
    <cellStyle name="Normal 29 3 5 3 2 2" xfId="22826" xr:uid="{00000000-0005-0000-0000-00002B590000}"/>
    <cellStyle name="Normal 29 3 5 3 3" xfId="22827" xr:uid="{00000000-0005-0000-0000-00002C590000}"/>
    <cellStyle name="Normal 29 3 5 4" xfId="22828" xr:uid="{00000000-0005-0000-0000-00002D590000}"/>
    <cellStyle name="Normal 29 3 5 4 2" xfId="22829" xr:uid="{00000000-0005-0000-0000-00002E590000}"/>
    <cellStyle name="Normal 29 3 5 4 2 2" xfId="22830" xr:uid="{00000000-0005-0000-0000-00002F590000}"/>
    <cellStyle name="Normal 29 3 5 4 3" xfId="22831" xr:uid="{00000000-0005-0000-0000-000030590000}"/>
    <cellStyle name="Normal 29 3 5 5" xfId="22832" xr:uid="{00000000-0005-0000-0000-000031590000}"/>
    <cellStyle name="Normal 29 3 5 5 2" xfId="22833" xr:uid="{00000000-0005-0000-0000-000032590000}"/>
    <cellStyle name="Normal 29 3 5 6" xfId="22834" xr:uid="{00000000-0005-0000-0000-000033590000}"/>
    <cellStyle name="Normal 29 3 5 6 2" xfId="22835" xr:uid="{00000000-0005-0000-0000-000034590000}"/>
    <cellStyle name="Normal 29 3 5 7" xfId="22836" xr:uid="{00000000-0005-0000-0000-000035590000}"/>
    <cellStyle name="Normal 29 3 6" xfId="22837" xr:uid="{00000000-0005-0000-0000-000036590000}"/>
    <cellStyle name="Normal 29 3 6 2" xfId="22838" xr:uid="{00000000-0005-0000-0000-000037590000}"/>
    <cellStyle name="Normal 29 3 6 2 2" xfId="22839" xr:uid="{00000000-0005-0000-0000-000038590000}"/>
    <cellStyle name="Normal 29 3 6 3" xfId="22840" xr:uid="{00000000-0005-0000-0000-000039590000}"/>
    <cellStyle name="Normal 29 3 7" xfId="22841" xr:uid="{00000000-0005-0000-0000-00003A590000}"/>
    <cellStyle name="Normal 29 3 7 2" xfId="22842" xr:uid="{00000000-0005-0000-0000-00003B590000}"/>
    <cellStyle name="Normal 29 3 7 2 2" xfId="22843" xr:uid="{00000000-0005-0000-0000-00003C590000}"/>
    <cellStyle name="Normal 29 3 7 3" xfId="22844" xr:uid="{00000000-0005-0000-0000-00003D590000}"/>
    <cellStyle name="Normal 29 3 8" xfId="22845" xr:uid="{00000000-0005-0000-0000-00003E590000}"/>
    <cellStyle name="Normal 29 3 8 2" xfId="22846" xr:uid="{00000000-0005-0000-0000-00003F590000}"/>
    <cellStyle name="Normal 29 3 8 2 2" xfId="22847" xr:uid="{00000000-0005-0000-0000-000040590000}"/>
    <cellStyle name="Normal 29 3 8 3" xfId="22848" xr:uid="{00000000-0005-0000-0000-000041590000}"/>
    <cellStyle name="Normal 29 3 9" xfId="22849" xr:uid="{00000000-0005-0000-0000-000042590000}"/>
    <cellStyle name="Normal 29 3 9 2" xfId="22850" xr:uid="{00000000-0005-0000-0000-000043590000}"/>
    <cellStyle name="Normal 29 4" xfId="22851" xr:uid="{00000000-0005-0000-0000-000044590000}"/>
    <cellStyle name="Normal 29 4 2" xfId="22852" xr:uid="{00000000-0005-0000-0000-000045590000}"/>
    <cellStyle name="Normal 29 4 2 2" xfId="22853" xr:uid="{00000000-0005-0000-0000-000046590000}"/>
    <cellStyle name="Normal 29 4 2 2 2" xfId="22854" xr:uid="{00000000-0005-0000-0000-000047590000}"/>
    <cellStyle name="Normal 29 4 2 2 2 2" xfId="22855" xr:uid="{00000000-0005-0000-0000-000048590000}"/>
    <cellStyle name="Normal 29 4 2 2 3" xfId="22856" xr:uid="{00000000-0005-0000-0000-000049590000}"/>
    <cellStyle name="Normal 29 4 2 3" xfId="22857" xr:uid="{00000000-0005-0000-0000-00004A590000}"/>
    <cellStyle name="Normal 29 4 2 3 2" xfId="22858" xr:uid="{00000000-0005-0000-0000-00004B590000}"/>
    <cellStyle name="Normal 29 4 2 3 2 2" xfId="22859" xr:uid="{00000000-0005-0000-0000-00004C590000}"/>
    <cellStyle name="Normal 29 4 2 3 3" xfId="22860" xr:uid="{00000000-0005-0000-0000-00004D590000}"/>
    <cellStyle name="Normal 29 4 2 4" xfId="22861" xr:uid="{00000000-0005-0000-0000-00004E590000}"/>
    <cellStyle name="Normal 29 4 2 4 2" xfId="22862" xr:uid="{00000000-0005-0000-0000-00004F590000}"/>
    <cellStyle name="Normal 29 4 2 4 2 2" xfId="22863" xr:uid="{00000000-0005-0000-0000-000050590000}"/>
    <cellStyle name="Normal 29 4 2 4 3" xfId="22864" xr:uid="{00000000-0005-0000-0000-000051590000}"/>
    <cellStyle name="Normal 29 4 2 5" xfId="22865" xr:uid="{00000000-0005-0000-0000-000052590000}"/>
    <cellStyle name="Normal 29 4 2 5 2" xfId="22866" xr:uid="{00000000-0005-0000-0000-000053590000}"/>
    <cellStyle name="Normal 29 4 2 6" xfId="22867" xr:uid="{00000000-0005-0000-0000-000054590000}"/>
    <cellStyle name="Normal 29 4 2 6 2" xfId="22868" xr:uid="{00000000-0005-0000-0000-000055590000}"/>
    <cellStyle name="Normal 29 4 2 7" xfId="22869" xr:uid="{00000000-0005-0000-0000-000056590000}"/>
    <cellStyle name="Normal 29 4 3" xfId="22870" xr:uid="{00000000-0005-0000-0000-000057590000}"/>
    <cellStyle name="Normal 29 4 3 2" xfId="22871" xr:uid="{00000000-0005-0000-0000-000058590000}"/>
    <cellStyle name="Normal 29 4 3 2 2" xfId="22872" xr:uid="{00000000-0005-0000-0000-000059590000}"/>
    <cellStyle name="Normal 29 4 3 2 2 2" xfId="22873" xr:uid="{00000000-0005-0000-0000-00005A590000}"/>
    <cellStyle name="Normal 29 4 3 2 3" xfId="22874" xr:uid="{00000000-0005-0000-0000-00005B590000}"/>
    <cellStyle name="Normal 29 4 3 3" xfId="22875" xr:uid="{00000000-0005-0000-0000-00005C590000}"/>
    <cellStyle name="Normal 29 4 3 3 2" xfId="22876" xr:uid="{00000000-0005-0000-0000-00005D590000}"/>
    <cellStyle name="Normal 29 4 3 3 2 2" xfId="22877" xr:uid="{00000000-0005-0000-0000-00005E590000}"/>
    <cellStyle name="Normal 29 4 3 3 3" xfId="22878" xr:uid="{00000000-0005-0000-0000-00005F590000}"/>
    <cellStyle name="Normal 29 4 3 4" xfId="22879" xr:uid="{00000000-0005-0000-0000-000060590000}"/>
    <cellStyle name="Normal 29 4 3 4 2" xfId="22880" xr:uid="{00000000-0005-0000-0000-000061590000}"/>
    <cellStyle name="Normal 29 4 3 4 2 2" xfId="22881" xr:uid="{00000000-0005-0000-0000-000062590000}"/>
    <cellStyle name="Normal 29 4 3 4 3" xfId="22882" xr:uid="{00000000-0005-0000-0000-000063590000}"/>
    <cellStyle name="Normal 29 4 3 5" xfId="22883" xr:uid="{00000000-0005-0000-0000-000064590000}"/>
    <cellStyle name="Normal 29 4 3 5 2" xfId="22884" xr:uid="{00000000-0005-0000-0000-000065590000}"/>
    <cellStyle name="Normal 29 4 3 6" xfId="22885" xr:uid="{00000000-0005-0000-0000-000066590000}"/>
    <cellStyle name="Normal 29 4 3 6 2" xfId="22886" xr:uid="{00000000-0005-0000-0000-000067590000}"/>
    <cellStyle name="Normal 29 4 3 7" xfId="22887" xr:uid="{00000000-0005-0000-0000-000068590000}"/>
    <cellStyle name="Normal 29 4 4" xfId="22888" xr:uid="{00000000-0005-0000-0000-000069590000}"/>
    <cellStyle name="Normal 29 4 4 2" xfId="22889" xr:uid="{00000000-0005-0000-0000-00006A590000}"/>
    <cellStyle name="Normal 29 4 4 2 2" xfId="22890" xr:uid="{00000000-0005-0000-0000-00006B590000}"/>
    <cellStyle name="Normal 29 4 4 3" xfId="22891" xr:uid="{00000000-0005-0000-0000-00006C590000}"/>
    <cellStyle name="Normal 29 4 5" xfId="22892" xr:uid="{00000000-0005-0000-0000-00006D590000}"/>
    <cellStyle name="Normal 29 4 5 2" xfId="22893" xr:uid="{00000000-0005-0000-0000-00006E590000}"/>
    <cellStyle name="Normal 29 4 5 2 2" xfId="22894" xr:uid="{00000000-0005-0000-0000-00006F590000}"/>
    <cellStyle name="Normal 29 4 5 3" xfId="22895" xr:uid="{00000000-0005-0000-0000-000070590000}"/>
    <cellStyle name="Normal 29 4 6" xfId="22896" xr:uid="{00000000-0005-0000-0000-000071590000}"/>
    <cellStyle name="Normal 29 4 6 2" xfId="22897" xr:uid="{00000000-0005-0000-0000-000072590000}"/>
    <cellStyle name="Normal 29 4 6 2 2" xfId="22898" xr:uid="{00000000-0005-0000-0000-000073590000}"/>
    <cellStyle name="Normal 29 4 6 3" xfId="22899" xr:uid="{00000000-0005-0000-0000-000074590000}"/>
    <cellStyle name="Normal 29 4 7" xfId="22900" xr:uid="{00000000-0005-0000-0000-000075590000}"/>
    <cellStyle name="Normal 29 4 7 2" xfId="22901" xr:uid="{00000000-0005-0000-0000-000076590000}"/>
    <cellStyle name="Normal 29 4 8" xfId="22902" xr:uid="{00000000-0005-0000-0000-000077590000}"/>
    <cellStyle name="Normal 29 4 8 2" xfId="22903" xr:uid="{00000000-0005-0000-0000-000078590000}"/>
    <cellStyle name="Normal 29 4 9" xfId="22904" xr:uid="{00000000-0005-0000-0000-000079590000}"/>
    <cellStyle name="Normal 29 5" xfId="22905" xr:uid="{00000000-0005-0000-0000-00007A590000}"/>
    <cellStyle name="Normal 29 5 2" xfId="22906" xr:uid="{00000000-0005-0000-0000-00007B590000}"/>
    <cellStyle name="Normal 29 5 2 2" xfId="22907" xr:uid="{00000000-0005-0000-0000-00007C590000}"/>
    <cellStyle name="Normal 29 5 2 2 2" xfId="22908" xr:uid="{00000000-0005-0000-0000-00007D590000}"/>
    <cellStyle name="Normal 29 5 2 2 2 2" xfId="22909" xr:uid="{00000000-0005-0000-0000-00007E590000}"/>
    <cellStyle name="Normal 29 5 2 2 3" xfId="22910" xr:uid="{00000000-0005-0000-0000-00007F590000}"/>
    <cellStyle name="Normal 29 5 2 3" xfId="22911" xr:uid="{00000000-0005-0000-0000-000080590000}"/>
    <cellStyle name="Normal 29 5 2 3 2" xfId="22912" xr:uid="{00000000-0005-0000-0000-000081590000}"/>
    <cellStyle name="Normal 29 5 2 3 2 2" xfId="22913" xr:uid="{00000000-0005-0000-0000-000082590000}"/>
    <cellStyle name="Normal 29 5 2 3 3" xfId="22914" xr:uid="{00000000-0005-0000-0000-000083590000}"/>
    <cellStyle name="Normal 29 5 2 4" xfId="22915" xr:uid="{00000000-0005-0000-0000-000084590000}"/>
    <cellStyle name="Normal 29 5 2 4 2" xfId="22916" xr:uid="{00000000-0005-0000-0000-000085590000}"/>
    <cellStyle name="Normal 29 5 2 4 2 2" xfId="22917" xr:uid="{00000000-0005-0000-0000-000086590000}"/>
    <cellStyle name="Normal 29 5 2 4 3" xfId="22918" xr:uid="{00000000-0005-0000-0000-000087590000}"/>
    <cellStyle name="Normal 29 5 2 5" xfId="22919" xr:uid="{00000000-0005-0000-0000-000088590000}"/>
    <cellStyle name="Normal 29 5 2 5 2" xfId="22920" xr:uid="{00000000-0005-0000-0000-000089590000}"/>
    <cellStyle name="Normal 29 5 2 6" xfId="22921" xr:uid="{00000000-0005-0000-0000-00008A590000}"/>
    <cellStyle name="Normal 29 5 2 6 2" xfId="22922" xr:uid="{00000000-0005-0000-0000-00008B590000}"/>
    <cellStyle name="Normal 29 5 2 7" xfId="22923" xr:uid="{00000000-0005-0000-0000-00008C590000}"/>
    <cellStyle name="Normal 29 5 3" xfId="22924" xr:uid="{00000000-0005-0000-0000-00008D590000}"/>
    <cellStyle name="Normal 29 5 3 2" xfId="22925" xr:uid="{00000000-0005-0000-0000-00008E590000}"/>
    <cellStyle name="Normal 29 5 3 2 2" xfId="22926" xr:uid="{00000000-0005-0000-0000-00008F590000}"/>
    <cellStyle name="Normal 29 5 3 3" xfId="22927" xr:uid="{00000000-0005-0000-0000-000090590000}"/>
    <cellStyle name="Normal 29 5 4" xfId="22928" xr:uid="{00000000-0005-0000-0000-000091590000}"/>
    <cellStyle name="Normal 29 5 4 2" xfId="22929" xr:uid="{00000000-0005-0000-0000-000092590000}"/>
    <cellStyle name="Normal 29 5 4 2 2" xfId="22930" xr:uid="{00000000-0005-0000-0000-000093590000}"/>
    <cellStyle name="Normal 29 5 4 3" xfId="22931" xr:uid="{00000000-0005-0000-0000-000094590000}"/>
    <cellStyle name="Normal 29 5 5" xfId="22932" xr:uid="{00000000-0005-0000-0000-000095590000}"/>
    <cellStyle name="Normal 29 5 5 2" xfId="22933" xr:uid="{00000000-0005-0000-0000-000096590000}"/>
    <cellStyle name="Normal 29 5 5 2 2" xfId="22934" xr:uid="{00000000-0005-0000-0000-000097590000}"/>
    <cellStyle name="Normal 29 5 5 3" xfId="22935" xr:uid="{00000000-0005-0000-0000-000098590000}"/>
    <cellStyle name="Normal 29 5 6" xfId="22936" xr:uid="{00000000-0005-0000-0000-000099590000}"/>
    <cellStyle name="Normal 29 5 6 2" xfId="22937" xr:uid="{00000000-0005-0000-0000-00009A590000}"/>
    <cellStyle name="Normal 29 5 7" xfId="22938" xr:uid="{00000000-0005-0000-0000-00009B590000}"/>
    <cellStyle name="Normal 29 5 7 2" xfId="22939" xr:uid="{00000000-0005-0000-0000-00009C590000}"/>
    <cellStyle name="Normal 29 5 8" xfId="22940" xr:uid="{00000000-0005-0000-0000-00009D590000}"/>
    <cellStyle name="Normal 29 6" xfId="22941" xr:uid="{00000000-0005-0000-0000-00009E590000}"/>
    <cellStyle name="Normal 29 6 2" xfId="22942" xr:uid="{00000000-0005-0000-0000-00009F590000}"/>
    <cellStyle name="Normal 29 6 2 2" xfId="22943" xr:uid="{00000000-0005-0000-0000-0000A0590000}"/>
    <cellStyle name="Normal 29 6 2 2 2" xfId="22944" xr:uid="{00000000-0005-0000-0000-0000A1590000}"/>
    <cellStyle name="Normal 29 6 2 3" xfId="22945" xr:uid="{00000000-0005-0000-0000-0000A2590000}"/>
    <cellStyle name="Normal 29 6 3" xfId="22946" xr:uid="{00000000-0005-0000-0000-0000A3590000}"/>
    <cellStyle name="Normal 29 6 3 2" xfId="22947" xr:uid="{00000000-0005-0000-0000-0000A4590000}"/>
    <cellStyle name="Normal 29 6 3 2 2" xfId="22948" xr:uid="{00000000-0005-0000-0000-0000A5590000}"/>
    <cellStyle name="Normal 29 6 3 3" xfId="22949" xr:uid="{00000000-0005-0000-0000-0000A6590000}"/>
    <cellStyle name="Normal 29 6 4" xfId="22950" xr:uid="{00000000-0005-0000-0000-0000A7590000}"/>
    <cellStyle name="Normal 29 6 4 2" xfId="22951" xr:uid="{00000000-0005-0000-0000-0000A8590000}"/>
    <cellStyle name="Normal 29 6 4 2 2" xfId="22952" xr:uid="{00000000-0005-0000-0000-0000A9590000}"/>
    <cellStyle name="Normal 29 6 4 3" xfId="22953" xr:uid="{00000000-0005-0000-0000-0000AA590000}"/>
    <cellStyle name="Normal 29 6 5" xfId="22954" xr:uid="{00000000-0005-0000-0000-0000AB590000}"/>
    <cellStyle name="Normal 29 6 5 2" xfId="22955" xr:uid="{00000000-0005-0000-0000-0000AC590000}"/>
    <cellStyle name="Normal 29 6 6" xfId="22956" xr:uid="{00000000-0005-0000-0000-0000AD590000}"/>
    <cellStyle name="Normal 29 6 6 2" xfId="22957" xr:uid="{00000000-0005-0000-0000-0000AE590000}"/>
    <cellStyle name="Normal 29 6 7" xfId="22958" xr:uid="{00000000-0005-0000-0000-0000AF590000}"/>
    <cellStyle name="Normal 29 7" xfId="22959" xr:uid="{00000000-0005-0000-0000-0000B0590000}"/>
    <cellStyle name="Normal 29 7 2" xfId="22960" xr:uid="{00000000-0005-0000-0000-0000B1590000}"/>
    <cellStyle name="Normal 29 7 2 2" xfId="22961" xr:uid="{00000000-0005-0000-0000-0000B2590000}"/>
    <cellStyle name="Normal 29 7 2 2 2" xfId="22962" xr:uid="{00000000-0005-0000-0000-0000B3590000}"/>
    <cellStyle name="Normal 29 7 2 3" xfId="22963" xr:uid="{00000000-0005-0000-0000-0000B4590000}"/>
    <cellStyle name="Normal 29 7 3" xfId="22964" xr:uid="{00000000-0005-0000-0000-0000B5590000}"/>
    <cellStyle name="Normal 29 7 3 2" xfId="22965" xr:uid="{00000000-0005-0000-0000-0000B6590000}"/>
    <cellStyle name="Normal 29 7 3 2 2" xfId="22966" xr:uid="{00000000-0005-0000-0000-0000B7590000}"/>
    <cellStyle name="Normal 29 7 3 3" xfId="22967" xr:uid="{00000000-0005-0000-0000-0000B8590000}"/>
    <cellStyle name="Normal 29 7 4" xfId="22968" xr:uid="{00000000-0005-0000-0000-0000B9590000}"/>
    <cellStyle name="Normal 29 7 4 2" xfId="22969" xr:uid="{00000000-0005-0000-0000-0000BA590000}"/>
    <cellStyle name="Normal 29 7 4 2 2" xfId="22970" xr:uid="{00000000-0005-0000-0000-0000BB590000}"/>
    <cellStyle name="Normal 29 7 4 3" xfId="22971" xr:uid="{00000000-0005-0000-0000-0000BC590000}"/>
    <cellStyle name="Normal 29 7 5" xfId="22972" xr:uid="{00000000-0005-0000-0000-0000BD590000}"/>
    <cellStyle name="Normal 29 7 5 2" xfId="22973" xr:uid="{00000000-0005-0000-0000-0000BE590000}"/>
    <cellStyle name="Normal 29 7 6" xfId="22974" xr:uid="{00000000-0005-0000-0000-0000BF590000}"/>
    <cellStyle name="Normal 29 7 6 2" xfId="22975" xr:uid="{00000000-0005-0000-0000-0000C0590000}"/>
    <cellStyle name="Normal 29 7 7" xfId="22976" xr:uid="{00000000-0005-0000-0000-0000C1590000}"/>
    <cellStyle name="Normal 29 8" xfId="22977" xr:uid="{00000000-0005-0000-0000-0000C2590000}"/>
    <cellStyle name="Normal 29 8 2" xfId="22978" xr:uid="{00000000-0005-0000-0000-0000C3590000}"/>
    <cellStyle name="Normal 29 8 2 2" xfId="22979" xr:uid="{00000000-0005-0000-0000-0000C4590000}"/>
    <cellStyle name="Normal 29 8 3" xfId="22980" xr:uid="{00000000-0005-0000-0000-0000C5590000}"/>
    <cellStyle name="Normal 29 9" xfId="22981" xr:uid="{00000000-0005-0000-0000-0000C6590000}"/>
    <cellStyle name="Normal 29 9 2" xfId="22982" xr:uid="{00000000-0005-0000-0000-0000C7590000}"/>
    <cellStyle name="Normal 29 9 2 2" xfId="22983" xr:uid="{00000000-0005-0000-0000-0000C8590000}"/>
    <cellStyle name="Normal 29 9 3" xfId="22984" xr:uid="{00000000-0005-0000-0000-0000C9590000}"/>
    <cellStyle name="Normal 29_Confidential Information" xfId="22985" xr:uid="{00000000-0005-0000-0000-0000CA590000}"/>
    <cellStyle name="Normal 3" xfId="22986" xr:uid="{00000000-0005-0000-0000-0000CB590000}"/>
    <cellStyle name="Normal 3 10" xfId="22987" xr:uid="{00000000-0005-0000-0000-0000CC590000}"/>
    <cellStyle name="Normal 3 11" xfId="22988" xr:uid="{00000000-0005-0000-0000-0000CD590000}"/>
    <cellStyle name="Normal 3 2" xfId="22989" xr:uid="{00000000-0005-0000-0000-0000CE590000}"/>
    <cellStyle name="Normal 3 2 2" xfId="22990" xr:uid="{00000000-0005-0000-0000-0000CF590000}"/>
    <cellStyle name="Normal 3 2 2 2" xfId="22991" xr:uid="{00000000-0005-0000-0000-0000D0590000}"/>
    <cellStyle name="Normal 3 2 2 2 2" xfId="22992" xr:uid="{00000000-0005-0000-0000-0000D1590000}"/>
    <cellStyle name="Normal 3 2 2 3" xfId="22993" xr:uid="{00000000-0005-0000-0000-0000D2590000}"/>
    <cellStyle name="Normal 3 3" xfId="22994" xr:uid="{00000000-0005-0000-0000-0000D3590000}"/>
    <cellStyle name="Normal 3 3 2" xfId="22995" xr:uid="{00000000-0005-0000-0000-0000D4590000}"/>
    <cellStyle name="Normal 3 3 2 2" xfId="22996" xr:uid="{00000000-0005-0000-0000-0000D5590000}"/>
    <cellStyle name="Normal 3 3 2 2 2" xfId="22997" xr:uid="{00000000-0005-0000-0000-0000D6590000}"/>
    <cellStyle name="Normal 3 3 2 3" xfId="22998" xr:uid="{00000000-0005-0000-0000-0000D7590000}"/>
    <cellStyle name="Normal 3 4" xfId="22999" xr:uid="{00000000-0005-0000-0000-0000D8590000}"/>
    <cellStyle name="Normal 3 4 2" xfId="23000" xr:uid="{00000000-0005-0000-0000-0000D9590000}"/>
    <cellStyle name="Normal 3 4 2 2" xfId="23001" xr:uid="{00000000-0005-0000-0000-0000DA590000}"/>
    <cellStyle name="Normal 3 4 2 2 2" xfId="23002" xr:uid="{00000000-0005-0000-0000-0000DB590000}"/>
    <cellStyle name="Normal 3 4 2 3" xfId="23003" xr:uid="{00000000-0005-0000-0000-0000DC590000}"/>
    <cellStyle name="Normal 3 4 3" xfId="23004" xr:uid="{00000000-0005-0000-0000-0000DD590000}"/>
    <cellStyle name="Normal 3 4 3 2" xfId="23005" xr:uid="{00000000-0005-0000-0000-0000DE590000}"/>
    <cellStyle name="Normal 3 4 3 2 2" xfId="23006" xr:uid="{00000000-0005-0000-0000-0000DF590000}"/>
    <cellStyle name="Normal 3 4 3 3" xfId="23007" xr:uid="{00000000-0005-0000-0000-0000E0590000}"/>
    <cellStyle name="Normal 3 4 4" xfId="23008" xr:uid="{00000000-0005-0000-0000-0000E1590000}"/>
    <cellStyle name="Normal 3 5" xfId="23009" xr:uid="{00000000-0005-0000-0000-0000E2590000}"/>
    <cellStyle name="Normal 3 5 2" xfId="23010" xr:uid="{00000000-0005-0000-0000-0000E3590000}"/>
    <cellStyle name="Normal 3 5 2 2" xfId="23011" xr:uid="{00000000-0005-0000-0000-0000E4590000}"/>
    <cellStyle name="Normal 3 5 3" xfId="23012" xr:uid="{00000000-0005-0000-0000-0000E5590000}"/>
    <cellStyle name="Normal 3 6" xfId="23013" xr:uid="{00000000-0005-0000-0000-0000E6590000}"/>
    <cellStyle name="Normal 3 6 2" xfId="23014" xr:uid="{00000000-0005-0000-0000-0000E7590000}"/>
    <cellStyle name="Normal 3 6 2 2" xfId="23015" xr:uid="{00000000-0005-0000-0000-0000E8590000}"/>
    <cellStyle name="Normal 3 6 3" xfId="23016" xr:uid="{00000000-0005-0000-0000-0000E9590000}"/>
    <cellStyle name="Normal 3 7" xfId="23017" xr:uid="{00000000-0005-0000-0000-0000EA590000}"/>
    <cellStyle name="Normal 3 7 2" xfId="23018" xr:uid="{00000000-0005-0000-0000-0000EB590000}"/>
    <cellStyle name="Normal 3 8" xfId="23019" xr:uid="{00000000-0005-0000-0000-0000EC590000}"/>
    <cellStyle name="Normal 3 8 2" xfId="23020" xr:uid="{00000000-0005-0000-0000-0000ED590000}"/>
    <cellStyle name="Normal 3 9" xfId="23021" xr:uid="{00000000-0005-0000-0000-0000EE590000}"/>
    <cellStyle name="Normal 30" xfId="23022" xr:uid="{00000000-0005-0000-0000-0000EF590000}"/>
    <cellStyle name="Normal 30 2" xfId="23023" xr:uid="{00000000-0005-0000-0000-0000F0590000}"/>
    <cellStyle name="Normal 31" xfId="23024" xr:uid="{00000000-0005-0000-0000-0000F1590000}"/>
    <cellStyle name="Normal 31 2" xfId="23025" xr:uid="{00000000-0005-0000-0000-0000F2590000}"/>
    <cellStyle name="Normal 32" xfId="23026" xr:uid="{00000000-0005-0000-0000-0000F3590000}"/>
    <cellStyle name="Normal 32 2" xfId="23027" xr:uid="{00000000-0005-0000-0000-0000F4590000}"/>
    <cellStyle name="Normal 33" xfId="23028" xr:uid="{00000000-0005-0000-0000-0000F5590000}"/>
    <cellStyle name="Normal 33 2" xfId="23029" xr:uid="{00000000-0005-0000-0000-0000F6590000}"/>
    <cellStyle name="Normal 34" xfId="23030" xr:uid="{00000000-0005-0000-0000-0000F7590000}"/>
    <cellStyle name="Normal 34 2" xfId="23031" xr:uid="{00000000-0005-0000-0000-0000F8590000}"/>
    <cellStyle name="Normal 35" xfId="23032" xr:uid="{00000000-0005-0000-0000-0000F9590000}"/>
    <cellStyle name="Normal 36" xfId="23033" xr:uid="{00000000-0005-0000-0000-0000FA590000}"/>
    <cellStyle name="Normal 37" xfId="23034" xr:uid="{00000000-0005-0000-0000-0000FB590000}"/>
    <cellStyle name="Normal 38" xfId="23035" xr:uid="{00000000-0005-0000-0000-0000FC590000}"/>
    <cellStyle name="Normal 38 2" xfId="23036" xr:uid="{00000000-0005-0000-0000-0000FD590000}"/>
    <cellStyle name="Normal 39" xfId="23037" xr:uid="{00000000-0005-0000-0000-0000FE590000}"/>
    <cellStyle name="Normal 4" xfId="23038" xr:uid="{00000000-0005-0000-0000-0000FF590000}"/>
    <cellStyle name="Normal 4 2" xfId="23039" xr:uid="{00000000-0005-0000-0000-0000005A0000}"/>
    <cellStyle name="Normal 4 2 2" xfId="23040" xr:uid="{00000000-0005-0000-0000-0000015A0000}"/>
    <cellStyle name="Normal 4 2 2 2" xfId="23041" xr:uid="{00000000-0005-0000-0000-0000025A0000}"/>
    <cellStyle name="Normal 4 2 2 2 2" xfId="23042" xr:uid="{00000000-0005-0000-0000-0000035A0000}"/>
    <cellStyle name="Normal 4 2 2 3" xfId="23043" xr:uid="{00000000-0005-0000-0000-0000045A0000}"/>
    <cellStyle name="Normal 4 2 3" xfId="23044" xr:uid="{00000000-0005-0000-0000-0000055A0000}"/>
    <cellStyle name="Normal 4 3" xfId="23045" xr:uid="{00000000-0005-0000-0000-0000065A0000}"/>
    <cellStyle name="Normal 4 4" xfId="23046" xr:uid="{00000000-0005-0000-0000-0000075A0000}"/>
    <cellStyle name="Normal 4 5" xfId="23047" xr:uid="{00000000-0005-0000-0000-0000085A0000}"/>
    <cellStyle name="Normal 4 5 2" xfId="23048" xr:uid="{00000000-0005-0000-0000-0000095A0000}"/>
    <cellStyle name="Normal 4 5 3" xfId="23049" xr:uid="{00000000-0005-0000-0000-00000A5A0000}"/>
    <cellStyle name="Normal 4 5 4" xfId="23050" xr:uid="{00000000-0005-0000-0000-00000B5A0000}"/>
    <cellStyle name="Normal 4 6" xfId="23051" xr:uid="{00000000-0005-0000-0000-00000C5A0000}"/>
    <cellStyle name="Normal 4 6 2" xfId="23052" xr:uid="{00000000-0005-0000-0000-00000D5A0000}"/>
    <cellStyle name="Normal 4 6 2 2" xfId="23053" xr:uid="{00000000-0005-0000-0000-00000E5A0000}"/>
    <cellStyle name="Normal 4 6 3" xfId="23054" xr:uid="{00000000-0005-0000-0000-00000F5A0000}"/>
    <cellStyle name="Normal 4 7" xfId="23055" xr:uid="{00000000-0005-0000-0000-0000105A0000}"/>
    <cellStyle name="Normal 40" xfId="23056" xr:uid="{00000000-0005-0000-0000-0000115A0000}"/>
    <cellStyle name="Normal 40 2" xfId="23057" xr:uid="{00000000-0005-0000-0000-0000125A0000}"/>
    <cellStyle name="Normal 40 3" xfId="23058" xr:uid="{00000000-0005-0000-0000-0000135A0000}"/>
    <cellStyle name="Normal 41" xfId="23059" xr:uid="{00000000-0005-0000-0000-0000145A0000}"/>
    <cellStyle name="Normal 42" xfId="23060" xr:uid="{00000000-0005-0000-0000-0000155A0000}"/>
    <cellStyle name="Normal 43" xfId="23061" xr:uid="{00000000-0005-0000-0000-0000165A0000}"/>
    <cellStyle name="Normal 44" xfId="23062" xr:uid="{00000000-0005-0000-0000-0000175A0000}"/>
    <cellStyle name="Normal 45" xfId="23063" xr:uid="{00000000-0005-0000-0000-0000185A0000}"/>
    <cellStyle name="Normal 46" xfId="23064" xr:uid="{00000000-0005-0000-0000-0000195A0000}"/>
    <cellStyle name="Normal 47" xfId="23065" xr:uid="{00000000-0005-0000-0000-00001A5A0000}"/>
    <cellStyle name="Normal 48" xfId="23066" xr:uid="{00000000-0005-0000-0000-00001B5A0000}"/>
    <cellStyle name="Normal 49" xfId="23067" xr:uid="{00000000-0005-0000-0000-00001C5A0000}"/>
    <cellStyle name="Normal 5" xfId="23068" xr:uid="{00000000-0005-0000-0000-00001D5A0000}"/>
    <cellStyle name="Normal 5 2" xfId="23069" xr:uid="{00000000-0005-0000-0000-00001E5A0000}"/>
    <cellStyle name="Normal 5 3" xfId="23070" xr:uid="{00000000-0005-0000-0000-00001F5A0000}"/>
    <cellStyle name="Normal 5 4" xfId="23071" xr:uid="{00000000-0005-0000-0000-0000205A0000}"/>
    <cellStyle name="Normal 5 5" xfId="23072" xr:uid="{00000000-0005-0000-0000-0000215A0000}"/>
    <cellStyle name="Normal 5 5 2" xfId="23073" xr:uid="{00000000-0005-0000-0000-0000225A0000}"/>
    <cellStyle name="Normal 5 5 2 2" xfId="23074" xr:uid="{00000000-0005-0000-0000-0000235A0000}"/>
    <cellStyle name="Normal 5 5 3" xfId="23075" xr:uid="{00000000-0005-0000-0000-0000245A0000}"/>
    <cellStyle name="Normal 5_Preliminary financial statement_June 11_updated Aug  24_11" xfId="23076" xr:uid="{00000000-0005-0000-0000-0000255A0000}"/>
    <cellStyle name="Normal 50" xfId="23077" xr:uid="{00000000-0005-0000-0000-0000265A0000}"/>
    <cellStyle name="Normal 51" xfId="23078" xr:uid="{00000000-0005-0000-0000-0000275A0000}"/>
    <cellStyle name="Normal 52" xfId="23079" xr:uid="{00000000-0005-0000-0000-0000285A0000}"/>
    <cellStyle name="Normal 53" xfId="23080" xr:uid="{00000000-0005-0000-0000-0000295A0000}"/>
    <cellStyle name="Normal 54" xfId="23081" xr:uid="{00000000-0005-0000-0000-00002A5A0000}"/>
    <cellStyle name="Normal 55" xfId="23082" xr:uid="{00000000-0005-0000-0000-00002B5A0000}"/>
    <cellStyle name="Normal 56" xfId="23083" xr:uid="{00000000-0005-0000-0000-00002C5A0000}"/>
    <cellStyle name="Normal 57" xfId="23084" xr:uid="{00000000-0005-0000-0000-00002D5A0000}"/>
    <cellStyle name="Normal 58" xfId="23085" xr:uid="{00000000-0005-0000-0000-00002E5A0000}"/>
    <cellStyle name="Normal 59" xfId="23086" xr:uid="{00000000-0005-0000-0000-00002F5A0000}"/>
    <cellStyle name="Normal 6" xfId="23087" xr:uid="{00000000-0005-0000-0000-0000305A0000}"/>
    <cellStyle name="Normal 6 2" xfId="23088" xr:uid="{00000000-0005-0000-0000-0000315A0000}"/>
    <cellStyle name="Normal 6 3" xfId="23089" xr:uid="{00000000-0005-0000-0000-0000325A0000}"/>
    <cellStyle name="Normal 6 4" xfId="23090" xr:uid="{00000000-0005-0000-0000-0000335A0000}"/>
    <cellStyle name="Normal 6 4 2" xfId="23091" xr:uid="{00000000-0005-0000-0000-0000345A0000}"/>
    <cellStyle name="Normal 6 4 2 2" xfId="23092" xr:uid="{00000000-0005-0000-0000-0000355A0000}"/>
    <cellStyle name="Normal 6 4 3" xfId="23093" xr:uid="{00000000-0005-0000-0000-0000365A0000}"/>
    <cellStyle name="Normal 6 5" xfId="23094" xr:uid="{00000000-0005-0000-0000-0000375A0000}"/>
    <cellStyle name="Normal 60" xfId="23095" xr:uid="{00000000-0005-0000-0000-0000385A0000}"/>
    <cellStyle name="Normal 61" xfId="23096" xr:uid="{00000000-0005-0000-0000-0000395A0000}"/>
    <cellStyle name="Normal 62" xfId="23097" xr:uid="{00000000-0005-0000-0000-00003A5A0000}"/>
    <cellStyle name="Normal 63" xfId="23098" xr:uid="{00000000-0005-0000-0000-00003B5A0000}"/>
    <cellStyle name="Normal 64" xfId="23099" xr:uid="{00000000-0005-0000-0000-00003C5A0000}"/>
    <cellStyle name="Normal 64 2" xfId="23100" xr:uid="{00000000-0005-0000-0000-00003D5A0000}"/>
    <cellStyle name="Normal 64 2 2" xfId="23101" xr:uid="{00000000-0005-0000-0000-00003E5A0000}"/>
    <cellStyle name="Normal 64 3" xfId="23102" xr:uid="{00000000-0005-0000-0000-00003F5A0000}"/>
    <cellStyle name="Normal 65" xfId="23103" xr:uid="{00000000-0005-0000-0000-0000405A0000}"/>
    <cellStyle name="Normal 65 2" xfId="23104" xr:uid="{00000000-0005-0000-0000-0000415A0000}"/>
    <cellStyle name="Normal 65 2 2" xfId="23105" xr:uid="{00000000-0005-0000-0000-0000425A0000}"/>
    <cellStyle name="Normal 65 3" xfId="23106" xr:uid="{00000000-0005-0000-0000-0000435A0000}"/>
    <cellStyle name="Normal 66" xfId="23107" xr:uid="{00000000-0005-0000-0000-0000445A0000}"/>
    <cellStyle name="Normal 66 2" xfId="23108" xr:uid="{00000000-0005-0000-0000-0000455A0000}"/>
    <cellStyle name="Normal 66 2 2" xfId="23109" xr:uid="{00000000-0005-0000-0000-0000465A0000}"/>
    <cellStyle name="Normal 66 3" xfId="23110" xr:uid="{00000000-0005-0000-0000-0000475A0000}"/>
    <cellStyle name="Normal 67" xfId="23111" xr:uid="{00000000-0005-0000-0000-0000485A0000}"/>
    <cellStyle name="Normal 67 2" xfId="23112" xr:uid="{00000000-0005-0000-0000-0000495A0000}"/>
    <cellStyle name="Normal 67 2 2" xfId="23113" xr:uid="{00000000-0005-0000-0000-00004A5A0000}"/>
    <cellStyle name="Normal 67 3" xfId="23114" xr:uid="{00000000-0005-0000-0000-00004B5A0000}"/>
    <cellStyle name="Normal 68" xfId="23115" xr:uid="{00000000-0005-0000-0000-00004C5A0000}"/>
    <cellStyle name="Normal 68 2" xfId="23116" xr:uid="{00000000-0005-0000-0000-00004D5A0000}"/>
    <cellStyle name="Normal 68 2 2" xfId="23117" xr:uid="{00000000-0005-0000-0000-00004E5A0000}"/>
    <cellStyle name="Normal 68 3" xfId="23118" xr:uid="{00000000-0005-0000-0000-00004F5A0000}"/>
    <cellStyle name="Normal 69" xfId="23119" xr:uid="{00000000-0005-0000-0000-0000505A0000}"/>
    <cellStyle name="Normal 69 2" xfId="23120" xr:uid="{00000000-0005-0000-0000-0000515A0000}"/>
    <cellStyle name="Normal 69 2 2" xfId="23121" xr:uid="{00000000-0005-0000-0000-0000525A0000}"/>
    <cellStyle name="Normal 69 3" xfId="23122" xr:uid="{00000000-0005-0000-0000-0000535A0000}"/>
    <cellStyle name="Normal 7" xfId="23123" xr:uid="{00000000-0005-0000-0000-0000545A0000}"/>
    <cellStyle name="Normal 7 2" xfId="23124" xr:uid="{00000000-0005-0000-0000-0000555A0000}"/>
    <cellStyle name="Normal 70" xfId="23125" xr:uid="{00000000-0005-0000-0000-0000565A0000}"/>
    <cellStyle name="Normal 70 2" xfId="23126" xr:uid="{00000000-0005-0000-0000-0000575A0000}"/>
    <cellStyle name="Normal 70 2 2" xfId="23127" xr:uid="{00000000-0005-0000-0000-0000585A0000}"/>
    <cellStyle name="Normal 70 3" xfId="23128" xr:uid="{00000000-0005-0000-0000-0000595A0000}"/>
    <cellStyle name="Normal 70 4" xfId="23129" xr:uid="{00000000-0005-0000-0000-00005A5A0000}"/>
    <cellStyle name="Normal 71" xfId="23130" xr:uid="{00000000-0005-0000-0000-00005B5A0000}"/>
    <cellStyle name="Normal 71 2" xfId="23131" xr:uid="{00000000-0005-0000-0000-00005C5A0000}"/>
    <cellStyle name="Normal 71 2 2" xfId="23132" xr:uid="{00000000-0005-0000-0000-00005D5A0000}"/>
    <cellStyle name="Normal 71 3" xfId="23133" xr:uid="{00000000-0005-0000-0000-00005E5A0000}"/>
    <cellStyle name="Normal 72" xfId="23134" xr:uid="{00000000-0005-0000-0000-00005F5A0000}"/>
    <cellStyle name="Normal 72 2" xfId="23135" xr:uid="{00000000-0005-0000-0000-0000605A0000}"/>
    <cellStyle name="Normal 72 2 2" xfId="23136" xr:uid="{00000000-0005-0000-0000-0000615A0000}"/>
    <cellStyle name="Normal 72 3" xfId="23137" xr:uid="{00000000-0005-0000-0000-0000625A0000}"/>
    <cellStyle name="Normal 73" xfId="23138" xr:uid="{00000000-0005-0000-0000-0000635A0000}"/>
    <cellStyle name="Normal 73 2" xfId="23139" xr:uid="{00000000-0005-0000-0000-0000645A0000}"/>
    <cellStyle name="Normal 73 2 2" xfId="23140" xr:uid="{00000000-0005-0000-0000-0000655A0000}"/>
    <cellStyle name="Normal 73 3" xfId="23141" xr:uid="{00000000-0005-0000-0000-0000665A0000}"/>
    <cellStyle name="Normal 74" xfId="23142" xr:uid="{00000000-0005-0000-0000-0000675A0000}"/>
    <cellStyle name="Normal 74 2" xfId="23143" xr:uid="{00000000-0005-0000-0000-0000685A0000}"/>
    <cellStyle name="Normal 74 2 2" xfId="23144" xr:uid="{00000000-0005-0000-0000-0000695A0000}"/>
    <cellStyle name="Normal 74 3" xfId="23145" xr:uid="{00000000-0005-0000-0000-00006A5A0000}"/>
    <cellStyle name="Normal 75" xfId="23146" xr:uid="{00000000-0005-0000-0000-00006B5A0000}"/>
    <cellStyle name="Normal 75 2" xfId="23147" xr:uid="{00000000-0005-0000-0000-00006C5A0000}"/>
    <cellStyle name="Normal 75 2 2" xfId="23148" xr:uid="{00000000-0005-0000-0000-00006D5A0000}"/>
    <cellStyle name="Normal 75 3" xfId="23149" xr:uid="{00000000-0005-0000-0000-00006E5A0000}"/>
    <cellStyle name="Normal 76" xfId="23150" xr:uid="{00000000-0005-0000-0000-00006F5A0000}"/>
    <cellStyle name="Normal 76 2" xfId="23151" xr:uid="{00000000-0005-0000-0000-0000705A0000}"/>
    <cellStyle name="Normal 76 2 2" xfId="23152" xr:uid="{00000000-0005-0000-0000-0000715A0000}"/>
    <cellStyle name="Normal 76 3" xfId="23153" xr:uid="{00000000-0005-0000-0000-0000725A0000}"/>
    <cellStyle name="Normal 77" xfId="23154" xr:uid="{00000000-0005-0000-0000-0000735A0000}"/>
    <cellStyle name="Normal 77 2" xfId="23155" xr:uid="{00000000-0005-0000-0000-0000745A0000}"/>
    <cellStyle name="Normal 77 2 2" xfId="23156" xr:uid="{00000000-0005-0000-0000-0000755A0000}"/>
    <cellStyle name="Normal 77 3" xfId="23157" xr:uid="{00000000-0005-0000-0000-0000765A0000}"/>
    <cellStyle name="Normal 78" xfId="23158" xr:uid="{00000000-0005-0000-0000-0000775A0000}"/>
    <cellStyle name="Normal 78 2" xfId="23159" xr:uid="{00000000-0005-0000-0000-0000785A0000}"/>
    <cellStyle name="Normal 78 2 2" xfId="23160" xr:uid="{00000000-0005-0000-0000-0000795A0000}"/>
    <cellStyle name="Normal 78 3" xfId="23161" xr:uid="{00000000-0005-0000-0000-00007A5A0000}"/>
    <cellStyle name="Normal 79" xfId="23162" xr:uid="{00000000-0005-0000-0000-00007B5A0000}"/>
    <cellStyle name="Normal 79 2" xfId="23163" xr:uid="{00000000-0005-0000-0000-00007C5A0000}"/>
    <cellStyle name="Normal 79 2 2" xfId="23164" xr:uid="{00000000-0005-0000-0000-00007D5A0000}"/>
    <cellStyle name="Normal 79 3" xfId="23165" xr:uid="{00000000-0005-0000-0000-00007E5A0000}"/>
    <cellStyle name="Normal 8" xfId="23166" xr:uid="{00000000-0005-0000-0000-00007F5A0000}"/>
    <cellStyle name="Normal 8 2" xfId="23167" xr:uid="{00000000-0005-0000-0000-0000805A0000}"/>
    <cellStyle name="Normal 80" xfId="23168" xr:uid="{00000000-0005-0000-0000-0000815A0000}"/>
    <cellStyle name="Normal 80 2" xfId="23169" xr:uid="{00000000-0005-0000-0000-0000825A0000}"/>
    <cellStyle name="Normal 80 2 2" xfId="23170" xr:uid="{00000000-0005-0000-0000-0000835A0000}"/>
    <cellStyle name="Normal 80 3" xfId="23171" xr:uid="{00000000-0005-0000-0000-0000845A0000}"/>
    <cellStyle name="Normal 81" xfId="23172" xr:uid="{00000000-0005-0000-0000-0000855A0000}"/>
    <cellStyle name="Normal 81 2" xfId="23173" xr:uid="{00000000-0005-0000-0000-0000865A0000}"/>
    <cellStyle name="Normal 81 2 2" xfId="23174" xr:uid="{00000000-0005-0000-0000-0000875A0000}"/>
    <cellStyle name="Normal 81 3" xfId="23175" xr:uid="{00000000-0005-0000-0000-0000885A0000}"/>
    <cellStyle name="Normal 82" xfId="23176" xr:uid="{00000000-0005-0000-0000-0000895A0000}"/>
    <cellStyle name="Normal 82 2" xfId="23177" xr:uid="{00000000-0005-0000-0000-00008A5A0000}"/>
    <cellStyle name="Normal 82 2 2" xfId="23178" xr:uid="{00000000-0005-0000-0000-00008B5A0000}"/>
    <cellStyle name="Normal 82 3" xfId="23179" xr:uid="{00000000-0005-0000-0000-00008C5A0000}"/>
    <cellStyle name="Normal 83" xfId="23180" xr:uid="{00000000-0005-0000-0000-00008D5A0000}"/>
    <cellStyle name="Normal 83 2" xfId="23181" xr:uid="{00000000-0005-0000-0000-00008E5A0000}"/>
    <cellStyle name="Normal 83 2 2" xfId="23182" xr:uid="{00000000-0005-0000-0000-00008F5A0000}"/>
    <cellStyle name="Normal 83 3" xfId="23183" xr:uid="{00000000-0005-0000-0000-0000905A0000}"/>
    <cellStyle name="Normal 84" xfId="23184" xr:uid="{00000000-0005-0000-0000-0000915A0000}"/>
    <cellStyle name="Normal 84 2" xfId="23185" xr:uid="{00000000-0005-0000-0000-0000925A0000}"/>
    <cellStyle name="Normal 84 2 2" xfId="23186" xr:uid="{00000000-0005-0000-0000-0000935A0000}"/>
    <cellStyle name="Normal 84 3" xfId="23187" xr:uid="{00000000-0005-0000-0000-0000945A0000}"/>
    <cellStyle name="Normal 85" xfId="23188" xr:uid="{00000000-0005-0000-0000-0000955A0000}"/>
    <cellStyle name="Normal 85 2" xfId="23189" xr:uid="{00000000-0005-0000-0000-0000965A0000}"/>
    <cellStyle name="Normal 85 2 2" xfId="23190" xr:uid="{00000000-0005-0000-0000-0000975A0000}"/>
    <cellStyle name="Normal 85 3" xfId="23191" xr:uid="{00000000-0005-0000-0000-0000985A0000}"/>
    <cellStyle name="Normal 86" xfId="23192" xr:uid="{00000000-0005-0000-0000-0000995A0000}"/>
    <cellStyle name="Normal 86 2" xfId="23193" xr:uid="{00000000-0005-0000-0000-00009A5A0000}"/>
    <cellStyle name="Normal 86 2 2" xfId="23194" xr:uid="{00000000-0005-0000-0000-00009B5A0000}"/>
    <cellStyle name="Normal 86 3" xfId="23195" xr:uid="{00000000-0005-0000-0000-00009C5A0000}"/>
    <cellStyle name="Normal 87" xfId="23196" xr:uid="{00000000-0005-0000-0000-00009D5A0000}"/>
    <cellStyle name="Normal 87 2" xfId="23197" xr:uid="{00000000-0005-0000-0000-00009E5A0000}"/>
    <cellStyle name="Normal 87 2 2" xfId="23198" xr:uid="{00000000-0005-0000-0000-00009F5A0000}"/>
    <cellStyle name="Normal 87 3" xfId="23199" xr:uid="{00000000-0005-0000-0000-0000A05A0000}"/>
    <cellStyle name="Normal 88" xfId="23200" xr:uid="{00000000-0005-0000-0000-0000A15A0000}"/>
    <cellStyle name="Normal 88 2" xfId="23201" xr:uid="{00000000-0005-0000-0000-0000A25A0000}"/>
    <cellStyle name="Normal 88 2 2" xfId="23202" xr:uid="{00000000-0005-0000-0000-0000A35A0000}"/>
    <cellStyle name="Normal 88 3" xfId="23203" xr:uid="{00000000-0005-0000-0000-0000A45A0000}"/>
    <cellStyle name="Normal 89" xfId="23204" xr:uid="{00000000-0005-0000-0000-0000A55A0000}"/>
    <cellStyle name="Normal 89 2" xfId="23205" xr:uid="{00000000-0005-0000-0000-0000A65A0000}"/>
    <cellStyle name="Normal 89 2 2" xfId="23206" xr:uid="{00000000-0005-0000-0000-0000A75A0000}"/>
    <cellStyle name="Normal 89 3" xfId="23207" xr:uid="{00000000-0005-0000-0000-0000A85A0000}"/>
    <cellStyle name="Normal 9" xfId="23208" xr:uid="{00000000-0005-0000-0000-0000A95A0000}"/>
    <cellStyle name="Normal 9 2" xfId="23209" xr:uid="{00000000-0005-0000-0000-0000AA5A0000}"/>
    <cellStyle name="Normal 90" xfId="23210" xr:uid="{00000000-0005-0000-0000-0000AB5A0000}"/>
    <cellStyle name="Normal 90 2" xfId="23211" xr:uid="{00000000-0005-0000-0000-0000AC5A0000}"/>
    <cellStyle name="Normal 90 2 2" xfId="23212" xr:uid="{00000000-0005-0000-0000-0000AD5A0000}"/>
    <cellStyle name="Normal 90 3" xfId="23213" xr:uid="{00000000-0005-0000-0000-0000AE5A0000}"/>
    <cellStyle name="Normal 91" xfId="23214" xr:uid="{00000000-0005-0000-0000-0000AF5A0000}"/>
    <cellStyle name="Normal 91 2" xfId="23215" xr:uid="{00000000-0005-0000-0000-0000B05A0000}"/>
    <cellStyle name="Normal 91 2 2" xfId="23216" xr:uid="{00000000-0005-0000-0000-0000B15A0000}"/>
    <cellStyle name="Normal 91 3" xfId="23217" xr:uid="{00000000-0005-0000-0000-0000B25A0000}"/>
    <cellStyle name="Normal 92" xfId="23218" xr:uid="{00000000-0005-0000-0000-0000B35A0000}"/>
    <cellStyle name="Normal 92 2" xfId="23219" xr:uid="{00000000-0005-0000-0000-0000B45A0000}"/>
    <cellStyle name="Normal 92 2 2" xfId="23220" xr:uid="{00000000-0005-0000-0000-0000B55A0000}"/>
    <cellStyle name="Normal 92 3" xfId="23221" xr:uid="{00000000-0005-0000-0000-0000B65A0000}"/>
    <cellStyle name="Normal 93" xfId="23222" xr:uid="{00000000-0005-0000-0000-0000B75A0000}"/>
    <cellStyle name="Normal 94" xfId="23223" xr:uid="{00000000-0005-0000-0000-0000B85A0000}"/>
    <cellStyle name="Normal 95" xfId="23224" xr:uid="{00000000-0005-0000-0000-0000B95A0000}"/>
    <cellStyle name="Normal 96" xfId="23225" xr:uid="{00000000-0005-0000-0000-0000BA5A0000}"/>
    <cellStyle name="Normal 97" xfId="23226" xr:uid="{00000000-0005-0000-0000-0000BB5A0000}"/>
    <cellStyle name="Normal 98" xfId="23227" xr:uid="{00000000-0005-0000-0000-0000BC5A0000}"/>
    <cellStyle name="Normal 99" xfId="23228" xr:uid="{00000000-0005-0000-0000-0000BD5A0000}"/>
    <cellStyle name="Normal_Julie" xfId="25689" xr:uid="{0BCDA635-4CD7-46A1-B59E-E9C48DCF759D}"/>
    <cellStyle name="Normal_Sheet1" xfId="25688" xr:uid="{4DFED41F-C41D-4C5D-889E-097B7A79C0AF}"/>
    <cellStyle name="Note 2" xfId="23229" xr:uid="{00000000-0005-0000-0000-0000BE5A0000}"/>
    <cellStyle name="Note 2 10" xfId="23230" xr:uid="{00000000-0005-0000-0000-0000BF5A0000}"/>
    <cellStyle name="Note 2 10 2" xfId="23231" xr:uid="{00000000-0005-0000-0000-0000C05A0000}"/>
    <cellStyle name="Note 2 10 3" xfId="23232" xr:uid="{00000000-0005-0000-0000-0000C15A0000}"/>
    <cellStyle name="Note 2 10 4" xfId="23233" xr:uid="{00000000-0005-0000-0000-0000C25A0000}"/>
    <cellStyle name="Note 2 10 5" xfId="23234" xr:uid="{00000000-0005-0000-0000-0000C35A0000}"/>
    <cellStyle name="Note 2 10 5 2" xfId="23235" xr:uid="{00000000-0005-0000-0000-0000C45A0000}"/>
    <cellStyle name="Note 2 10 6" xfId="23236" xr:uid="{00000000-0005-0000-0000-0000C55A0000}"/>
    <cellStyle name="Note 2 10 7" xfId="23237" xr:uid="{00000000-0005-0000-0000-0000C65A0000}"/>
    <cellStyle name="Note 2 11" xfId="23238" xr:uid="{00000000-0005-0000-0000-0000C75A0000}"/>
    <cellStyle name="Note 2 12" xfId="23239" xr:uid="{00000000-0005-0000-0000-0000C85A0000}"/>
    <cellStyle name="Note 2 12 2" xfId="23240" xr:uid="{00000000-0005-0000-0000-0000C95A0000}"/>
    <cellStyle name="Note 2 12 2 2" xfId="23241" xr:uid="{00000000-0005-0000-0000-0000CA5A0000}"/>
    <cellStyle name="Note 2 12 3" xfId="23242" xr:uid="{00000000-0005-0000-0000-0000CB5A0000}"/>
    <cellStyle name="Note 2 12 4" xfId="23243" xr:uid="{00000000-0005-0000-0000-0000CC5A0000}"/>
    <cellStyle name="Note 2 12 5" xfId="23244" xr:uid="{00000000-0005-0000-0000-0000CD5A0000}"/>
    <cellStyle name="Note 2 13" xfId="23245" xr:uid="{00000000-0005-0000-0000-0000CE5A0000}"/>
    <cellStyle name="Note 2 13 2" xfId="23246" xr:uid="{00000000-0005-0000-0000-0000CF5A0000}"/>
    <cellStyle name="Note 2 13 2 2" xfId="23247" xr:uid="{00000000-0005-0000-0000-0000D05A0000}"/>
    <cellStyle name="Note 2 13 3" xfId="23248" xr:uid="{00000000-0005-0000-0000-0000D15A0000}"/>
    <cellStyle name="Note 2 14" xfId="23249" xr:uid="{00000000-0005-0000-0000-0000D25A0000}"/>
    <cellStyle name="Note 2 14 2" xfId="23250" xr:uid="{00000000-0005-0000-0000-0000D35A0000}"/>
    <cellStyle name="Note 2 14 2 2" xfId="23251" xr:uid="{00000000-0005-0000-0000-0000D45A0000}"/>
    <cellStyle name="Note 2 14 3" xfId="23252" xr:uid="{00000000-0005-0000-0000-0000D55A0000}"/>
    <cellStyle name="Note 2 15" xfId="23253" xr:uid="{00000000-0005-0000-0000-0000D65A0000}"/>
    <cellStyle name="Note 2 15 2" xfId="23254" xr:uid="{00000000-0005-0000-0000-0000D75A0000}"/>
    <cellStyle name="Note 2 16" xfId="23255" xr:uid="{00000000-0005-0000-0000-0000D85A0000}"/>
    <cellStyle name="Note 2 16 2" xfId="23256" xr:uid="{00000000-0005-0000-0000-0000D95A0000}"/>
    <cellStyle name="Note 2 17" xfId="23257" xr:uid="{00000000-0005-0000-0000-0000DA5A0000}"/>
    <cellStyle name="Note 2 17 2" xfId="23258" xr:uid="{00000000-0005-0000-0000-0000DB5A0000}"/>
    <cellStyle name="Note 2 18" xfId="23259" xr:uid="{00000000-0005-0000-0000-0000DC5A0000}"/>
    <cellStyle name="Note 2 19" xfId="23260" xr:uid="{00000000-0005-0000-0000-0000DD5A0000}"/>
    <cellStyle name="Note 2 2" xfId="23261" xr:uid="{00000000-0005-0000-0000-0000DE5A0000}"/>
    <cellStyle name="Note 2 2 10" xfId="23262" xr:uid="{00000000-0005-0000-0000-0000DF5A0000}"/>
    <cellStyle name="Note 2 2 10 2" xfId="23263" xr:uid="{00000000-0005-0000-0000-0000E05A0000}"/>
    <cellStyle name="Note 2 2 10 2 2" xfId="23264" xr:uid="{00000000-0005-0000-0000-0000E15A0000}"/>
    <cellStyle name="Note 2 2 10 3" xfId="23265" xr:uid="{00000000-0005-0000-0000-0000E25A0000}"/>
    <cellStyle name="Note 2 2 10 4" xfId="23266" xr:uid="{00000000-0005-0000-0000-0000E35A0000}"/>
    <cellStyle name="Note 2 2 10 5" xfId="23267" xr:uid="{00000000-0005-0000-0000-0000E45A0000}"/>
    <cellStyle name="Note 2 2 11" xfId="23268" xr:uid="{00000000-0005-0000-0000-0000E55A0000}"/>
    <cellStyle name="Note 2 2 11 2" xfId="23269" xr:uid="{00000000-0005-0000-0000-0000E65A0000}"/>
    <cellStyle name="Note 2 2 11 2 2" xfId="23270" xr:uid="{00000000-0005-0000-0000-0000E75A0000}"/>
    <cellStyle name="Note 2 2 11 3" xfId="23271" xr:uid="{00000000-0005-0000-0000-0000E85A0000}"/>
    <cellStyle name="Note 2 2 12" xfId="23272" xr:uid="{00000000-0005-0000-0000-0000E95A0000}"/>
    <cellStyle name="Note 2 2 12 2" xfId="23273" xr:uid="{00000000-0005-0000-0000-0000EA5A0000}"/>
    <cellStyle name="Note 2 2 12 2 2" xfId="23274" xr:uid="{00000000-0005-0000-0000-0000EB5A0000}"/>
    <cellStyle name="Note 2 2 12 3" xfId="23275" xr:uid="{00000000-0005-0000-0000-0000EC5A0000}"/>
    <cellStyle name="Note 2 2 13" xfId="23276" xr:uid="{00000000-0005-0000-0000-0000ED5A0000}"/>
    <cellStyle name="Note 2 2 13 2" xfId="23277" xr:uid="{00000000-0005-0000-0000-0000EE5A0000}"/>
    <cellStyle name="Note 2 2 14" xfId="23278" xr:uid="{00000000-0005-0000-0000-0000EF5A0000}"/>
    <cellStyle name="Note 2 2 14 2" xfId="23279" xr:uid="{00000000-0005-0000-0000-0000F05A0000}"/>
    <cellStyle name="Note 2 2 15" xfId="23280" xr:uid="{00000000-0005-0000-0000-0000F15A0000}"/>
    <cellStyle name="Note 2 2 16" xfId="23281" xr:uid="{00000000-0005-0000-0000-0000F25A0000}"/>
    <cellStyle name="Note 2 2 17" xfId="23282" xr:uid="{00000000-0005-0000-0000-0000F35A0000}"/>
    <cellStyle name="Note 2 2 2" xfId="23283" xr:uid="{00000000-0005-0000-0000-0000F45A0000}"/>
    <cellStyle name="Note 2 2 2 10" xfId="23284" xr:uid="{00000000-0005-0000-0000-0000F55A0000}"/>
    <cellStyle name="Note 2 2 2 10 2" xfId="23285" xr:uid="{00000000-0005-0000-0000-0000F65A0000}"/>
    <cellStyle name="Note 2 2 2 10 2 2" xfId="23286" xr:uid="{00000000-0005-0000-0000-0000F75A0000}"/>
    <cellStyle name="Note 2 2 2 10 3" xfId="23287" xr:uid="{00000000-0005-0000-0000-0000F85A0000}"/>
    <cellStyle name="Note 2 2 2 11" xfId="23288" xr:uid="{00000000-0005-0000-0000-0000F95A0000}"/>
    <cellStyle name="Note 2 2 2 11 2" xfId="23289" xr:uid="{00000000-0005-0000-0000-0000FA5A0000}"/>
    <cellStyle name="Note 2 2 2 12" xfId="23290" xr:uid="{00000000-0005-0000-0000-0000FB5A0000}"/>
    <cellStyle name="Note 2 2 2 12 2" xfId="23291" xr:uid="{00000000-0005-0000-0000-0000FC5A0000}"/>
    <cellStyle name="Note 2 2 2 13" xfId="23292" xr:uid="{00000000-0005-0000-0000-0000FD5A0000}"/>
    <cellStyle name="Note 2 2 2 14" xfId="23293" xr:uid="{00000000-0005-0000-0000-0000FE5A0000}"/>
    <cellStyle name="Note 2 2 2 15" xfId="23294" xr:uid="{00000000-0005-0000-0000-0000FF5A0000}"/>
    <cellStyle name="Note 2 2 2 2" xfId="23295" xr:uid="{00000000-0005-0000-0000-0000005B0000}"/>
    <cellStyle name="Note 2 2 2 2 2" xfId="23296" xr:uid="{00000000-0005-0000-0000-0000015B0000}"/>
    <cellStyle name="Note 2 2 2 2 2 2" xfId="23297" xr:uid="{00000000-0005-0000-0000-0000025B0000}"/>
    <cellStyle name="Note 2 2 2 2 2 3" xfId="23298" xr:uid="{00000000-0005-0000-0000-0000035B0000}"/>
    <cellStyle name="Note 2 2 2 2 2 3 2" xfId="23299" xr:uid="{00000000-0005-0000-0000-0000045B0000}"/>
    <cellStyle name="Note 2 2 2 2 2 3 3" xfId="23300" xr:uid="{00000000-0005-0000-0000-0000055B0000}"/>
    <cellStyle name="Note 2 2 2 2 2 4" xfId="23301" xr:uid="{00000000-0005-0000-0000-0000065B0000}"/>
    <cellStyle name="Note 2 2 2 2 2 4 2" xfId="23302" xr:uid="{00000000-0005-0000-0000-0000075B0000}"/>
    <cellStyle name="Note 2 2 2 2 2 4 2 2" xfId="23303" xr:uid="{00000000-0005-0000-0000-0000085B0000}"/>
    <cellStyle name="Note 2 2 2 2 2 4 3" xfId="23304" xr:uid="{00000000-0005-0000-0000-0000095B0000}"/>
    <cellStyle name="Note 2 2 2 2 2 5" xfId="23305" xr:uid="{00000000-0005-0000-0000-00000A5B0000}"/>
    <cellStyle name="Note 2 2 2 2 2 5 2" xfId="23306" xr:uid="{00000000-0005-0000-0000-00000B5B0000}"/>
    <cellStyle name="Note 2 2 2 2 2 5 2 2" xfId="23307" xr:uid="{00000000-0005-0000-0000-00000C5B0000}"/>
    <cellStyle name="Note 2 2 2 2 2 5 3" xfId="23308" xr:uid="{00000000-0005-0000-0000-00000D5B0000}"/>
    <cellStyle name="Note 2 2 2 2 2 6" xfId="23309" xr:uid="{00000000-0005-0000-0000-00000E5B0000}"/>
    <cellStyle name="Note 2 2 2 2 2 6 2" xfId="23310" xr:uid="{00000000-0005-0000-0000-00000F5B0000}"/>
    <cellStyle name="Note 2 2 2 2 2 6 2 2" xfId="23311" xr:uid="{00000000-0005-0000-0000-0000105B0000}"/>
    <cellStyle name="Note 2 2 2 2 2 6 3" xfId="23312" xr:uid="{00000000-0005-0000-0000-0000115B0000}"/>
    <cellStyle name="Note 2 2 2 2 2 7" xfId="23313" xr:uid="{00000000-0005-0000-0000-0000125B0000}"/>
    <cellStyle name="Note 2 2 2 2 2 7 2" xfId="23314" xr:uid="{00000000-0005-0000-0000-0000135B0000}"/>
    <cellStyle name="Note 2 2 2 2 2 8" xfId="23315" xr:uid="{00000000-0005-0000-0000-0000145B0000}"/>
    <cellStyle name="Note 2 2 2 2 2 8 2" xfId="23316" xr:uid="{00000000-0005-0000-0000-0000155B0000}"/>
    <cellStyle name="Note 2 2 2 2 2 9" xfId="23317" xr:uid="{00000000-0005-0000-0000-0000165B0000}"/>
    <cellStyle name="Note 2 2 2 2 3" xfId="23318" xr:uid="{00000000-0005-0000-0000-0000175B0000}"/>
    <cellStyle name="Note 2 2 2 2 3 2" xfId="23319" xr:uid="{00000000-0005-0000-0000-0000185B0000}"/>
    <cellStyle name="Note 2 2 2 2 3 3" xfId="23320" xr:uid="{00000000-0005-0000-0000-0000195B0000}"/>
    <cellStyle name="Note 2 2 2 2 3 3 2" xfId="23321" xr:uid="{00000000-0005-0000-0000-00001A5B0000}"/>
    <cellStyle name="Note 2 2 2 2 3 3 3" xfId="23322" xr:uid="{00000000-0005-0000-0000-00001B5B0000}"/>
    <cellStyle name="Note 2 2 2 2 3 4" xfId="23323" xr:uid="{00000000-0005-0000-0000-00001C5B0000}"/>
    <cellStyle name="Note 2 2 2 2 3 4 2" xfId="23324" xr:uid="{00000000-0005-0000-0000-00001D5B0000}"/>
    <cellStyle name="Note 2 2 2 2 3 4 2 2" xfId="23325" xr:uid="{00000000-0005-0000-0000-00001E5B0000}"/>
    <cellStyle name="Note 2 2 2 2 3 4 3" xfId="23326" xr:uid="{00000000-0005-0000-0000-00001F5B0000}"/>
    <cellStyle name="Note 2 2 2 2 3 5" xfId="23327" xr:uid="{00000000-0005-0000-0000-0000205B0000}"/>
    <cellStyle name="Note 2 2 2 2 3 5 2" xfId="23328" xr:uid="{00000000-0005-0000-0000-0000215B0000}"/>
    <cellStyle name="Note 2 2 2 2 3 5 2 2" xfId="23329" xr:uid="{00000000-0005-0000-0000-0000225B0000}"/>
    <cellStyle name="Note 2 2 2 2 3 5 3" xfId="23330" xr:uid="{00000000-0005-0000-0000-0000235B0000}"/>
    <cellStyle name="Note 2 2 2 2 3 6" xfId="23331" xr:uid="{00000000-0005-0000-0000-0000245B0000}"/>
    <cellStyle name="Note 2 2 2 2 3 6 2" xfId="23332" xr:uid="{00000000-0005-0000-0000-0000255B0000}"/>
    <cellStyle name="Note 2 2 2 2 3 6 2 2" xfId="23333" xr:uid="{00000000-0005-0000-0000-0000265B0000}"/>
    <cellStyle name="Note 2 2 2 2 3 6 3" xfId="23334" xr:uid="{00000000-0005-0000-0000-0000275B0000}"/>
    <cellStyle name="Note 2 2 2 2 3 7" xfId="23335" xr:uid="{00000000-0005-0000-0000-0000285B0000}"/>
    <cellStyle name="Note 2 2 2 2 3 7 2" xfId="23336" xr:uid="{00000000-0005-0000-0000-0000295B0000}"/>
    <cellStyle name="Note 2 2 2 2 3 8" xfId="23337" xr:uid="{00000000-0005-0000-0000-00002A5B0000}"/>
    <cellStyle name="Note 2 2 2 2 3 8 2" xfId="23338" xr:uid="{00000000-0005-0000-0000-00002B5B0000}"/>
    <cellStyle name="Note 2 2 2 2 3 9" xfId="23339" xr:uid="{00000000-0005-0000-0000-00002C5B0000}"/>
    <cellStyle name="Note 2 2 2 2 4" xfId="23340" xr:uid="{00000000-0005-0000-0000-00002D5B0000}"/>
    <cellStyle name="Note 2 2 2 2 4 2" xfId="23341" xr:uid="{00000000-0005-0000-0000-00002E5B0000}"/>
    <cellStyle name="Note 2 2 2 2 4 3" xfId="23342" xr:uid="{00000000-0005-0000-0000-00002F5B0000}"/>
    <cellStyle name="Note 2 2 2 2 4 3 2" xfId="23343" xr:uid="{00000000-0005-0000-0000-0000305B0000}"/>
    <cellStyle name="Note 2 2 2 2 4 3 2 2" xfId="23344" xr:uid="{00000000-0005-0000-0000-0000315B0000}"/>
    <cellStyle name="Note 2 2 2 2 4 3 3" xfId="23345" xr:uid="{00000000-0005-0000-0000-0000325B0000}"/>
    <cellStyle name="Note 2 2 2 2 4 4" xfId="23346" xr:uid="{00000000-0005-0000-0000-0000335B0000}"/>
    <cellStyle name="Note 2 2 2 2 4 4 2" xfId="23347" xr:uid="{00000000-0005-0000-0000-0000345B0000}"/>
    <cellStyle name="Note 2 2 2 2 4 4 2 2" xfId="23348" xr:uid="{00000000-0005-0000-0000-0000355B0000}"/>
    <cellStyle name="Note 2 2 2 2 4 4 3" xfId="23349" xr:uid="{00000000-0005-0000-0000-0000365B0000}"/>
    <cellStyle name="Note 2 2 2 2 4 5" xfId="23350" xr:uid="{00000000-0005-0000-0000-0000375B0000}"/>
    <cellStyle name="Note 2 2 2 2 4 5 2" xfId="23351" xr:uid="{00000000-0005-0000-0000-0000385B0000}"/>
    <cellStyle name="Note 2 2 2 2 4 5 2 2" xfId="23352" xr:uid="{00000000-0005-0000-0000-0000395B0000}"/>
    <cellStyle name="Note 2 2 2 2 4 5 3" xfId="23353" xr:uid="{00000000-0005-0000-0000-00003A5B0000}"/>
    <cellStyle name="Note 2 2 2 2 4 6" xfId="23354" xr:uid="{00000000-0005-0000-0000-00003B5B0000}"/>
    <cellStyle name="Note 2 2 2 2 4 6 2" xfId="23355" xr:uid="{00000000-0005-0000-0000-00003C5B0000}"/>
    <cellStyle name="Note 2 2 2 2 4 7" xfId="23356" xr:uid="{00000000-0005-0000-0000-00003D5B0000}"/>
    <cellStyle name="Note 2 2 2 2 4 7 2" xfId="23357" xr:uid="{00000000-0005-0000-0000-00003E5B0000}"/>
    <cellStyle name="Note 2 2 2 2 4 8" xfId="23358" xr:uid="{00000000-0005-0000-0000-00003F5B0000}"/>
    <cellStyle name="Note 2 2 2 2 4 9" xfId="23359" xr:uid="{00000000-0005-0000-0000-0000405B0000}"/>
    <cellStyle name="Note 2 2 2 2 5" xfId="23360" xr:uid="{00000000-0005-0000-0000-0000415B0000}"/>
    <cellStyle name="Note 2 2 2 2 5 2" xfId="23361" xr:uid="{00000000-0005-0000-0000-0000425B0000}"/>
    <cellStyle name="Note 2 2 2 2 5 3" xfId="23362" xr:uid="{00000000-0005-0000-0000-0000435B0000}"/>
    <cellStyle name="Note 2 2 2 2 6" xfId="23363" xr:uid="{00000000-0005-0000-0000-0000445B0000}"/>
    <cellStyle name="Note 2 2 2 2 6 2" xfId="23364" xr:uid="{00000000-0005-0000-0000-0000455B0000}"/>
    <cellStyle name="Note 2 2 2 2 6 2 2" xfId="23365" xr:uid="{00000000-0005-0000-0000-0000465B0000}"/>
    <cellStyle name="Note 2 2 2 2 6 2 2 2" xfId="23366" xr:uid="{00000000-0005-0000-0000-0000475B0000}"/>
    <cellStyle name="Note 2 2 2 2 6 2 3" xfId="23367" xr:uid="{00000000-0005-0000-0000-0000485B0000}"/>
    <cellStyle name="Note 2 2 2 2 6 3" xfId="23368" xr:uid="{00000000-0005-0000-0000-0000495B0000}"/>
    <cellStyle name="Note 2 2 2 2 6 3 2" xfId="23369" xr:uid="{00000000-0005-0000-0000-00004A5B0000}"/>
    <cellStyle name="Note 2 2 2 2 6 3 2 2" xfId="23370" xr:uid="{00000000-0005-0000-0000-00004B5B0000}"/>
    <cellStyle name="Note 2 2 2 2 6 3 3" xfId="23371" xr:uid="{00000000-0005-0000-0000-00004C5B0000}"/>
    <cellStyle name="Note 2 2 2 2 6 4" xfId="23372" xr:uid="{00000000-0005-0000-0000-00004D5B0000}"/>
    <cellStyle name="Note 2 2 2 2 6 4 2" xfId="23373" xr:uid="{00000000-0005-0000-0000-00004E5B0000}"/>
    <cellStyle name="Note 2 2 2 2 6 4 2 2" xfId="23374" xr:uid="{00000000-0005-0000-0000-00004F5B0000}"/>
    <cellStyle name="Note 2 2 2 2 6 4 3" xfId="23375" xr:uid="{00000000-0005-0000-0000-0000505B0000}"/>
    <cellStyle name="Note 2 2 2 2 6 5" xfId="23376" xr:uid="{00000000-0005-0000-0000-0000515B0000}"/>
    <cellStyle name="Note 2 2 2 2 6 5 2" xfId="23377" xr:uid="{00000000-0005-0000-0000-0000525B0000}"/>
    <cellStyle name="Note 2 2 2 2 6 6" xfId="23378" xr:uid="{00000000-0005-0000-0000-0000535B0000}"/>
    <cellStyle name="Note 2 2 2 2 6 6 2" xfId="23379" xr:uid="{00000000-0005-0000-0000-0000545B0000}"/>
    <cellStyle name="Note 2 2 2 2 6 7" xfId="23380" xr:uid="{00000000-0005-0000-0000-0000555B0000}"/>
    <cellStyle name="Note 2 2 2 2 7" xfId="23381" xr:uid="{00000000-0005-0000-0000-0000565B0000}"/>
    <cellStyle name="Note 2 2 2 2 7 2" xfId="23382" xr:uid="{00000000-0005-0000-0000-0000575B0000}"/>
    <cellStyle name="Note 2 2 2 2 7 2 2" xfId="23383" xr:uid="{00000000-0005-0000-0000-0000585B0000}"/>
    <cellStyle name="Note 2 2 2 2 7 3" xfId="23384" xr:uid="{00000000-0005-0000-0000-0000595B0000}"/>
    <cellStyle name="Note 2 2 2 2 8" xfId="23385" xr:uid="{00000000-0005-0000-0000-00005A5B0000}"/>
    <cellStyle name="Note 2 2 2 2 8 2" xfId="23386" xr:uid="{00000000-0005-0000-0000-00005B5B0000}"/>
    <cellStyle name="Note 2 2 2 2 8 2 2" xfId="23387" xr:uid="{00000000-0005-0000-0000-00005C5B0000}"/>
    <cellStyle name="Note 2 2 2 2 8 3" xfId="23388" xr:uid="{00000000-0005-0000-0000-00005D5B0000}"/>
    <cellStyle name="Note 2 2 2 3" xfId="23389" xr:uid="{00000000-0005-0000-0000-00005E5B0000}"/>
    <cellStyle name="Note 2 2 2 3 10" xfId="23390" xr:uid="{00000000-0005-0000-0000-00005F5B0000}"/>
    <cellStyle name="Note 2 2 2 3 2" xfId="23391" xr:uid="{00000000-0005-0000-0000-0000605B0000}"/>
    <cellStyle name="Note 2 2 2 3 2 2" xfId="23392" xr:uid="{00000000-0005-0000-0000-0000615B0000}"/>
    <cellStyle name="Note 2 2 2 3 2 3" xfId="23393" xr:uid="{00000000-0005-0000-0000-0000625B0000}"/>
    <cellStyle name="Note 2 2 2 3 2 3 2" xfId="23394" xr:uid="{00000000-0005-0000-0000-0000635B0000}"/>
    <cellStyle name="Note 2 2 2 3 2 3 3" xfId="23395" xr:uid="{00000000-0005-0000-0000-0000645B0000}"/>
    <cellStyle name="Note 2 2 2 3 2 4" xfId="23396" xr:uid="{00000000-0005-0000-0000-0000655B0000}"/>
    <cellStyle name="Note 2 2 2 3 2 4 2" xfId="23397" xr:uid="{00000000-0005-0000-0000-0000665B0000}"/>
    <cellStyle name="Note 2 2 2 3 2 4 2 2" xfId="23398" xr:uid="{00000000-0005-0000-0000-0000675B0000}"/>
    <cellStyle name="Note 2 2 2 3 2 4 3" xfId="23399" xr:uid="{00000000-0005-0000-0000-0000685B0000}"/>
    <cellStyle name="Note 2 2 2 3 2 5" xfId="23400" xr:uid="{00000000-0005-0000-0000-0000695B0000}"/>
    <cellStyle name="Note 2 2 2 3 2 5 2" xfId="23401" xr:uid="{00000000-0005-0000-0000-00006A5B0000}"/>
    <cellStyle name="Note 2 2 2 3 2 5 2 2" xfId="23402" xr:uid="{00000000-0005-0000-0000-00006B5B0000}"/>
    <cellStyle name="Note 2 2 2 3 2 5 3" xfId="23403" xr:uid="{00000000-0005-0000-0000-00006C5B0000}"/>
    <cellStyle name="Note 2 2 2 3 2 6" xfId="23404" xr:uid="{00000000-0005-0000-0000-00006D5B0000}"/>
    <cellStyle name="Note 2 2 2 3 2 6 2" xfId="23405" xr:uid="{00000000-0005-0000-0000-00006E5B0000}"/>
    <cellStyle name="Note 2 2 2 3 2 6 2 2" xfId="23406" xr:uid="{00000000-0005-0000-0000-00006F5B0000}"/>
    <cellStyle name="Note 2 2 2 3 2 6 3" xfId="23407" xr:uid="{00000000-0005-0000-0000-0000705B0000}"/>
    <cellStyle name="Note 2 2 2 3 2 7" xfId="23408" xr:uid="{00000000-0005-0000-0000-0000715B0000}"/>
    <cellStyle name="Note 2 2 2 3 2 7 2" xfId="23409" xr:uid="{00000000-0005-0000-0000-0000725B0000}"/>
    <cellStyle name="Note 2 2 2 3 2 8" xfId="23410" xr:uid="{00000000-0005-0000-0000-0000735B0000}"/>
    <cellStyle name="Note 2 2 2 3 2 8 2" xfId="23411" xr:uid="{00000000-0005-0000-0000-0000745B0000}"/>
    <cellStyle name="Note 2 2 2 3 2 9" xfId="23412" xr:uid="{00000000-0005-0000-0000-0000755B0000}"/>
    <cellStyle name="Note 2 2 2 3 3" xfId="23413" xr:uid="{00000000-0005-0000-0000-0000765B0000}"/>
    <cellStyle name="Note 2 2 2 3 4" xfId="23414" xr:uid="{00000000-0005-0000-0000-0000775B0000}"/>
    <cellStyle name="Note 2 2 2 3 4 2" xfId="23415" xr:uid="{00000000-0005-0000-0000-0000785B0000}"/>
    <cellStyle name="Note 2 2 2 3 4 3" xfId="23416" xr:uid="{00000000-0005-0000-0000-0000795B0000}"/>
    <cellStyle name="Note 2 2 2 3 5" xfId="23417" xr:uid="{00000000-0005-0000-0000-00007A5B0000}"/>
    <cellStyle name="Note 2 2 2 3 5 2" xfId="23418" xr:uid="{00000000-0005-0000-0000-00007B5B0000}"/>
    <cellStyle name="Note 2 2 2 3 5 2 2" xfId="23419" xr:uid="{00000000-0005-0000-0000-00007C5B0000}"/>
    <cellStyle name="Note 2 2 2 3 5 3" xfId="23420" xr:uid="{00000000-0005-0000-0000-00007D5B0000}"/>
    <cellStyle name="Note 2 2 2 3 6" xfId="23421" xr:uid="{00000000-0005-0000-0000-00007E5B0000}"/>
    <cellStyle name="Note 2 2 2 3 6 2" xfId="23422" xr:uid="{00000000-0005-0000-0000-00007F5B0000}"/>
    <cellStyle name="Note 2 2 2 3 6 2 2" xfId="23423" xr:uid="{00000000-0005-0000-0000-0000805B0000}"/>
    <cellStyle name="Note 2 2 2 3 6 3" xfId="23424" xr:uid="{00000000-0005-0000-0000-0000815B0000}"/>
    <cellStyle name="Note 2 2 2 3 7" xfId="23425" xr:uid="{00000000-0005-0000-0000-0000825B0000}"/>
    <cellStyle name="Note 2 2 2 3 7 2" xfId="23426" xr:uid="{00000000-0005-0000-0000-0000835B0000}"/>
    <cellStyle name="Note 2 2 2 3 7 2 2" xfId="23427" xr:uid="{00000000-0005-0000-0000-0000845B0000}"/>
    <cellStyle name="Note 2 2 2 3 7 3" xfId="23428" xr:uid="{00000000-0005-0000-0000-0000855B0000}"/>
    <cellStyle name="Note 2 2 2 3 8" xfId="23429" xr:uid="{00000000-0005-0000-0000-0000865B0000}"/>
    <cellStyle name="Note 2 2 2 3 8 2" xfId="23430" xr:uid="{00000000-0005-0000-0000-0000875B0000}"/>
    <cellStyle name="Note 2 2 2 3 9" xfId="23431" xr:uid="{00000000-0005-0000-0000-0000885B0000}"/>
    <cellStyle name="Note 2 2 2 3 9 2" xfId="23432" xr:uid="{00000000-0005-0000-0000-0000895B0000}"/>
    <cellStyle name="Note 2 2 2 4" xfId="23433" xr:uid="{00000000-0005-0000-0000-00008A5B0000}"/>
    <cellStyle name="Note 2 2 2 4 2" xfId="23434" xr:uid="{00000000-0005-0000-0000-00008B5B0000}"/>
    <cellStyle name="Note 2 2 2 4 2 10" xfId="23435" xr:uid="{00000000-0005-0000-0000-00008C5B0000}"/>
    <cellStyle name="Note 2 2 2 4 2 2" xfId="23436" xr:uid="{00000000-0005-0000-0000-00008D5B0000}"/>
    <cellStyle name="Note 2 2 2 4 2 3" xfId="23437" xr:uid="{00000000-0005-0000-0000-00008E5B0000}"/>
    <cellStyle name="Note 2 2 2 4 2 4" xfId="23438" xr:uid="{00000000-0005-0000-0000-00008F5B0000}"/>
    <cellStyle name="Note 2 2 2 4 2 4 2" xfId="23439" xr:uid="{00000000-0005-0000-0000-0000905B0000}"/>
    <cellStyle name="Note 2 2 2 4 2 4 2 2" xfId="23440" xr:uid="{00000000-0005-0000-0000-0000915B0000}"/>
    <cellStyle name="Note 2 2 2 4 2 4 3" xfId="23441" xr:uid="{00000000-0005-0000-0000-0000925B0000}"/>
    <cellStyle name="Note 2 2 2 4 2 5" xfId="23442" xr:uid="{00000000-0005-0000-0000-0000935B0000}"/>
    <cellStyle name="Note 2 2 2 4 2 5 2" xfId="23443" xr:uid="{00000000-0005-0000-0000-0000945B0000}"/>
    <cellStyle name="Note 2 2 2 4 2 5 2 2" xfId="23444" xr:uid="{00000000-0005-0000-0000-0000955B0000}"/>
    <cellStyle name="Note 2 2 2 4 2 5 3" xfId="23445" xr:uid="{00000000-0005-0000-0000-0000965B0000}"/>
    <cellStyle name="Note 2 2 2 4 2 6" xfId="23446" xr:uid="{00000000-0005-0000-0000-0000975B0000}"/>
    <cellStyle name="Note 2 2 2 4 2 6 2" xfId="23447" xr:uid="{00000000-0005-0000-0000-0000985B0000}"/>
    <cellStyle name="Note 2 2 2 4 2 6 2 2" xfId="23448" xr:uid="{00000000-0005-0000-0000-0000995B0000}"/>
    <cellStyle name="Note 2 2 2 4 2 6 3" xfId="23449" xr:uid="{00000000-0005-0000-0000-00009A5B0000}"/>
    <cellStyle name="Note 2 2 2 4 2 7" xfId="23450" xr:uid="{00000000-0005-0000-0000-00009B5B0000}"/>
    <cellStyle name="Note 2 2 2 4 2 7 2" xfId="23451" xr:uid="{00000000-0005-0000-0000-00009C5B0000}"/>
    <cellStyle name="Note 2 2 2 4 2 8" xfId="23452" xr:uid="{00000000-0005-0000-0000-00009D5B0000}"/>
    <cellStyle name="Note 2 2 2 4 2 8 2" xfId="23453" xr:uid="{00000000-0005-0000-0000-00009E5B0000}"/>
    <cellStyle name="Note 2 2 2 4 2 9" xfId="23454" xr:uid="{00000000-0005-0000-0000-00009F5B0000}"/>
    <cellStyle name="Note 2 2 2 4 3" xfId="23455" xr:uid="{00000000-0005-0000-0000-0000A05B0000}"/>
    <cellStyle name="Note 2 2 2 4 4" xfId="23456" xr:uid="{00000000-0005-0000-0000-0000A15B0000}"/>
    <cellStyle name="Note 2 2 2 4 4 2" xfId="23457" xr:uid="{00000000-0005-0000-0000-0000A25B0000}"/>
    <cellStyle name="Note 2 2 2 4 4 2 2" xfId="23458" xr:uid="{00000000-0005-0000-0000-0000A35B0000}"/>
    <cellStyle name="Note 2 2 2 4 4 3" xfId="23459" xr:uid="{00000000-0005-0000-0000-0000A45B0000}"/>
    <cellStyle name="Note 2 2 2 4 5" xfId="23460" xr:uid="{00000000-0005-0000-0000-0000A55B0000}"/>
    <cellStyle name="Note 2 2 2 4 5 2" xfId="23461" xr:uid="{00000000-0005-0000-0000-0000A65B0000}"/>
    <cellStyle name="Note 2 2 2 4 5 2 2" xfId="23462" xr:uid="{00000000-0005-0000-0000-0000A75B0000}"/>
    <cellStyle name="Note 2 2 2 4 5 3" xfId="23463" xr:uid="{00000000-0005-0000-0000-0000A85B0000}"/>
    <cellStyle name="Note 2 2 2 5" xfId="23464" xr:uid="{00000000-0005-0000-0000-0000A95B0000}"/>
    <cellStyle name="Note 2 2 2 5 2" xfId="23465" xr:uid="{00000000-0005-0000-0000-0000AA5B0000}"/>
    <cellStyle name="Note 2 2 2 5 3" xfId="23466" xr:uid="{00000000-0005-0000-0000-0000AB5B0000}"/>
    <cellStyle name="Note 2 2 2 5 3 2" xfId="23467" xr:uid="{00000000-0005-0000-0000-0000AC5B0000}"/>
    <cellStyle name="Note 2 2 2 5 3 3" xfId="23468" xr:uid="{00000000-0005-0000-0000-0000AD5B0000}"/>
    <cellStyle name="Note 2 2 2 5 4" xfId="23469" xr:uid="{00000000-0005-0000-0000-0000AE5B0000}"/>
    <cellStyle name="Note 2 2 2 5 4 2" xfId="23470" xr:uid="{00000000-0005-0000-0000-0000AF5B0000}"/>
    <cellStyle name="Note 2 2 2 5 4 2 2" xfId="23471" xr:uid="{00000000-0005-0000-0000-0000B05B0000}"/>
    <cellStyle name="Note 2 2 2 5 4 3" xfId="23472" xr:uid="{00000000-0005-0000-0000-0000B15B0000}"/>
    <cellStyle name="Note 2 2 2 5 5" xfId="23473" xr:uid="{00000000-0005-0000-0000-0000B25B0000}"/>
    <cellStyle name="Note 2 2 2 5 5 2" xfId="23474" xr:uid="{00000000-0005-0000-0000-0000B35B0000}"/>
    <cellStyle name="Note 2 2 2 5 5 2 2" xfId="23475" xr:uid="{00000000-0005-0000-0000-0000B45B0000}"/>
    <cellStyle name="Note 2 2 2 5 5 3" xfId="23476" xr:uid="{00000000-0005-0000-0000-0000B55B0000}"/>
    <cellStyle name="Note 2 2 2 5 6" xfId="23477" xr:uid="{00000000-0005-0000-0000-0000B65B0000}"/>
    <cellStyle name="Note 2 2 2 5 6 2" xfId="23478" xr:uid="{00000000-0005-0000-0000-0000B75B0000}"/>
    <cellStyle name="Note 2 2 2 5 6 2 2" xfId="23479" xr:uid="{00000000-0005-0000-0000-0000B85B0000}"/>
    <cellStyle name="Note 2 2 2 5 6 3" xfId="23480" xr:uid="{00000000-0005-0000-0000-0000B95B0000}"/>
    <cellStyle name="Note 2 2 2 5 7" xfId="23481" xr:uid="{00000000-0005-0000-0000-0000BA5B0000}"/>
    <cellStyle name="Note 2 2 2 5 7 2" xfId="23482" xr:uid="{00000000-0005-0000-0000-0000BB5B0000}"/>
    <cellStyle name="Note 2 2 2 5 8" xfId="23483" xr:uid="{00000000-0005-0000-0000-0000BC5B0000}"/>
    <cellStyle name="Note 2 2 2 5 8 2" xfId="23484" xr:uid="{00000000-0005-0000-0000-0000BD5B0000}"/>
    <cellStyle name="Note 2 2 2 5 9" xfId="23485" xr:uid="{00000000-0005-0000-0000-0000BE5B0000}"/>
    <cellStyle name="Note 2 2 2 6" xfId="23486" xr:uid="{00000000-0005-0000-0000-0000BF5B0000}"/>
    <cellStyle name="Note 2 2 2 6 2" xfId="23487" xr:uid="{00000000-0005-0000-0000-0000C05B0000}"/>
    <cellStyle name="Note 2 2 2 6 3" xfId="23488" xr:uid="{00000000-0005-0000-0000-0000C15B0000}"/>
    <cellStyle name="Note 2 2 2 7" xfId="23489" xr:uid="{00000000-0005-0000-0000-0000C25B0000}"/>
    <cellStyle name="Note 2 2 2 8" xfId="23490" xr:uid="{00000000-0005-0000-0000-0000C35B0000}"/>
    <cellStyle name="Note 2 2 2 8 2" xfId="23491" xr:uid="{00000000-0005-0000-0000-0000C45B0000}"/>
    <cellStyle name="Note 2 2 2 8 2 2" xfId="23492" xr:uid="{00000000-0005-0000-0000-0000C55B0000}"/>
    <cellStyle name="Note 2 2 2 8 3" xfId="23493" xr:uid="{00000000-0005-0000-0000-0000C65B0000}"/>
    <cellStyle name="Note 2 2 2 8 4" xfId="23494" xr:uid="{00000000-0005-0000-0000-0000C75B0000}"/>
    <cellStyle name="Note 2 2 2 8 5" xfId="23495" xr:uid="{00000000-0005-0000-0000-0000C85B0000}"/>
    <cellStyle name="Note 2 2 2 9" xfId="23496" xr:uid="{00000000-0005-0000-0000-0000C95B0000}"/>
    <cellStyle name="Note 2 2 2 9 2" xfId="23497" xr:uid="{00000000-0005-0000-0000-0000CA5B0000}"/>
    <cellStyle name="Note 2 2 2 9 2 2" xfId="23498" xr:uid="{00000000-0005-0000-0000-0000CB5B0000}"/>
    <cellStyle name="Note 2 2 2 9 3" xfId="23499" xr:uid="{00000000-0005-0000-0000-0000CC5B0000}"/>
    <cellStyle name="Note 2 2 3" xfId="23500" xr:uid="{00000000-0005-0000-0000-0000CD5B0000}"/>
    <cellStyle name="Note 2 2 3 10" xfId="23501" xr:uid="{00000000-0005-0000-0000-0000CE5B0000}"/>
    <cellStyle name="Note 2 2 3 10 2" xfId="23502" xr:uid="{00000000-0005-0000-0000-0000CF5B0000}"/>
    <cellStyle name="Note 2 2 3 10 2 2" xfId="23503" xr:uid="{00000000-0005-0000-0000-0000D05B0000}"/>
    <cellStyle name="Note 2 2 3 10 3" xfId="23504" xr:uid="{00000000-0005-0000-0000-0000D15B0000}"/>
    <cellStyle name="Note 2 2 3 11" xfId="23505" xr:uid="{00000000-0005-0000-0000-0000D25B0000}"/>
    <cellStyle name="Note 2 2 3 11 2" xfId="23506" xr:uid="{00000000-0005-0000-0000-0000D35B0000}"/>
    <cellStyle name="Note 2 2 3 12" xfId="23507" xr:uid="{00000000-0005-0000-0000-0000D45B0000}"/>
    <cellStyle name="Note 2 2 3 12 2" xfId="23508" xr:uid="{00000000-0005-0000-0000-0000D55B0000}"/>
    <cellStyle name="Note 2 2 3 13" xfId="23509" xr:uid="{00000000-0005-0000-0000-0000D65B0000}"/>
    <cellStyle name="Note 2 2 3 14" xfId="23510" xr:uid="{00000000-0005-0000-0000-0000D75B0000}"/>
    <cellStyle name="Note 2 2 3 15" xfId="23511" xr:uid="{00000000-0005-0000-0000-0000D85B0000}"/>
    <cellStyle name="Note 2 2 3 2" xfId="23512" xr:uid="{00000000-0005-0000-0000-0000D95B0000}"/>
    <cellStyle name="Note 2 2 3 2 2" xfId="23513" xr:uid="{00000000-0005-0000-0000-0000DA5B0000}"/>
    <cellStyle name="Note 2 2 3 2 2 2" xfId="23514" xr:uid="{00000000-0005-0000-0000-0000DB5B0000}"/>
    <cellStyle name="Note 2 2 3 2 2 3" xfId="23515" xr:uid="{00000000-0005-0000-0000-0000DC5B0000}"/>
    <cellStyle name="Note 2 2 3 2 2 3 2" xfId="23516" xr:uid="{00000000-0005-0000-0000-0000DD5B0000}"/>
    <cellStyle name="Note 2 2 3 2 2 3 3" xfId="23517" xr:uid="{00000000-0005-0000-0000-0000DE5B0000}"/>
    <cellStyle name="Note 2 2 3 2 2 4" xfId="23518" xr:uid="{00000000-0005-0000-0000-0000DF5B0000}"/>
    <cellStyle name="Note 2 2 3 2 2 4 2" xfId="23519" xr:uid="{00000000-0005-0000-0000-0000E05B0000}"/>
    <cellStyle name="Note 2 2 3 2 2 4 2 2" xfId="23520" xr:uid="{00000000-0005-0000-0000-0000E15B0000}"/>
    <cellStyle name="Note 2 2 3 2 2 4 3" xfId="23521" xr:uid="{00000000-0005-0000-0000-0000E25B0000}"/>
    <cellStyle name="Note 2 2 3 2 2 5" xfId="23522" xr:uid="{00000000-0005-0000-0000-0000E35B0000}"/>
    <cellStyle name="Note 2 2 3 2 2 5 2" xfId="23523" xr:uid="{00000000-0005-0000-0000-0000E45B0000}"/>
    <cellStyle name="Note 2 2 3 2 2 5 2 2" xfId="23524" xr:uid="{00000000-0005-0000-0000-0000E55B0000}"/>
    <cellStyle name="Note 2 2 3 2 2 5 3" xfId="23525" xr:uid="{00000000-0005-0000-0000-0000E65B0000}"/>
    <cellStyle name="Note 2 2 3 2 2 6" xfId="23526" xr:uid="{00000000-0005-0000-0000-0000E75B0000}"/>
    <cellStyle name="Note 2 2 3 2 2 6 2" xfId="23527" xr:uid="{00000000-0005-0000-0000-0000E85B0000}"/>
    <cellStyle name="Note 2 2 3 2 2 6 2 2" xfId="23528" xr:uid="{00000000-0005-0000-0000-0000E95B0000}"/>
    <cellStyle name="Note 2 2 3 2 2 6 3" xfId="23529" xr:uid="{00000000-0005-0000-0000-0000EA5B0000}"/>
    <cellStyle name="Note 2 2 3 2 2 7" xfId="23530" xr:uid="{00000000-0005-0000-0000-0000EB5B0000}"/>
    <cellStyle name="Note 2 2 3 2 2 7 2" xfId="23531" xr:uid="{00000000-0005-0000-0000-0000EC5B0000}"/>
    <cellStyle name="Note 2 2 3 2 2 8" xfId="23532" xr:uid="{00000000-0005-0000-0000-0000ED5B0000}"/>
    <cellStyle name="Note 2 2 3 2 2 8 2" xfId="23533" xr:uid="{00000000-0005-0000-0000-0000EE5B0000}"/>
    <cellStyle name="Note 2 2 3 2 2 9" xfId="23534" xr:uid="{00000000-0005-0000-0000-0000EF5B0000}"/>
    <cellStyle name="Note 2 2 3 2 3" xfId="23535" xr:uid="{00000000-0005-0000-0000-0000F05B0000}"/>
    <cellStyle name="Note 2 2 3 2 3 2" xfId="23536" xr:uid="{00000000-0005-0000-0000-0000F15B0000}"/>
    <cellStyle name="Note 2 2 3 2 3 3" xfId="23537" xr:uid="{00000000-0005-0000-0000-0000F25B0000}"/>
    <cellStyle name="Note 2 2 3 2 3 3 2" xfId="23538" xr:uid="{00000000-0005-0000-0000-0000F35B0000}"/>
    <cellStyle name="Note 2 2 3 2 3 3 3" xfId="23539" xr:uid="{00000000-0005-0000-0000-0000F45B0000}"/>
    <cellStyle name="Note 2 2 3 2 3 4" xfId="23540" xr:uid="{00000000-0005-0000-0000-0000F55B0000}"/>
    <cellStyle name="Note 2 2 3 2 3 4 2" xfId="23541" xr:uid="{00000000-0005-0000-0000-0000F65B0000}"/>
    <cellStyle name="Note 2 2 3 2 3 4 2 2" xfId="23542" xr:uid="{00000000-0005-0000-0000-0000F75B0000}"/>
    <cellStyle name="Note 2 2 3 2 3 4 3" xfId="23543" xr:uid="{00000000-0005-0000-0000-0000F85B0000}"/>
    <cellStyle name="Note 2 2 3 2 3 5" xfId="23544" xr:uid="{00000000-0005-0000-0000-0000F95B0000}"/>
    <cellStyle name="Note 2 2 3 2 3 5 2" xfId="23545" xr:uid="{00000000-0005-0000-0000-0000FA5B0000}"/>
    <cellStyle name="Note 2 2 3 2 3 5 2 2" xfId="23546" xr:uid="{00000000-0005-0000-0000-0000FB5B0000}"/>
    <cellStyle name="Note 2 2 3 2 3 5 3" xfId="23547" xr:uid="{00000000-0005-0000-0000-0000FC5B0000}"/>
    <cellStyle name="Note 2 2 3 2 3 6" xfId="23548" xr:uid="{00000000-0005-0000-0000-0000FD5B0000}"/>
    <cellStyle name="Note 2 2 3 2 3 6 2" xfId="23549" xr:uid="{00000000-0005-0000-0000-0000FE5B0000}"/>
    <cellStyle name="Note 2 2 3 2 3 6 2 2" xfId="23550" xr:uid="{00000000-0005-0000-0000-0000FF5B0000}"/>
    <cellStyle name="Note 2 2 3 2 3 6 3" xfId="23551" xr:uid="{00000000-0005-0000-0000-0000005C0000}"/>
    <cellStyle name="Note 2 2 3 2 3 7" xfId="23552" xr:uid="{00000000-0005-0000-0000-0000015C0000}"/>
    <cellStyle name="Note 2 2 3 2 3 7 2" xfId="23553" xr:uid="{00000000-0005-0000-0000-0000025C0000}"/>
    <cellStyle name="Note 2 2 3 2 3 8" xfId="23554" xr:uid="{00000000-0005-0000-0000-0000035C0000}"/>
    <cellStyle name="Note 2 2 3 2 3 8 2" xfId="23555" xr:uid="{00000000-0005-0000-0000-0000045C0000}"/>
    <cellStyle name="Note 2 2 3 2 3 9" xfId="23556" xr:uid="{00000000-0005-0000-0000-0000055C0000}"/>
    <cellStyle name="Note 2 2 3 2 4" xfId="23557" xr:uid="{00000000-0005-0000-0000-0000065C0000}"/>
    <cellStyle name="Note 2 2 3 2 4 2" xfId="23558" xr:uid="{00000000-0005-0000-0000-0000075C0000}"/>
    <cellStyle name="Note 2 2 3 2 4 3" xfId="23559" xr:uid="{00000000-0005-0000-0000-0000085C0000}"/>
    <cellStyle name="Note 2 2 3 2 4 3 2" xfId="23560" xr:uid="{00000000-0005-0000-0000-0000095C0000}"/>
    <cellStyle name="Note 2 2 3 2 4 3 2 2" xfId="23561" xr:uid="{00000000-0005-0000-0000-00000A5C0000}"/>
    <cellStyle name="Note 2 2 3 2 4 3 3" xfId="23562" xr:uid="{00000000-0005-0000-0000-00000B5C0000}"/>
    <cellStyle name="Note 2 2 3 2 4 4" xfId="23563" xr:uid="{00000000-0005-0000-0000-00000C5C0000}"/>
    <cellStyle name="Note 2 2 3 2 4 4 2" xfId="23564" xr:uid="{00000000-0005-0000-0000-00000D5C0000}"/>
    <cellStyle name="Note 2 2 3 2 4 4 2 2" xfId="23565" xr:uid="{00000000-0005-0000-0000-00000E5C0000}"/>
    <cellStyle name="Note 2 2 3 2 4 4 3" xfId="23566" xr:uid="{00000000-0005-0000-0000-00000F5C0000}"/>
    <cellStyle name="Note 2 2 3 2 4 5" xfId="23567" xr:uid="{00000000-0005-0000-0000-0000105C0000}"/>
    <cellStyle name="Note 2 2 3 2 4 5 2" xfId="23568" xr:uid="{00000000-0005-0000-0000-0000115C0000}"/>
    <cellStyle name="Note 2 2 3 2 4 5 2 2" xfId="23569" xr:uid="{00000000-0005-0000-0000-0000125C0000}"/>
    <cellStyle name="Note 2 2 3 2 4 5 3" xfId="23570" xr:uid="{00000000-0005-0000-0000-0000135C0000}"/>
    <cellStyle name="Note 2 2 3 2 4 6" xfId="23571" xr:uid="{00000000-0005-0000-0000-0000145C0000}"/>
    <cellStyle name="Note 2 2 3 2 4 6 2" xfId="23572" xr:uid="{00000000-0005-0000-0000-0000155C0000}"/>
    <cellStyle name="Note 2 2 3 2 4 7" xfId="23573" xr:uid="{00000000-0005-0000-0000-0000165C0000}"/>
    <cellStyle name="Note 2 2 3 2 4 7 2" xfId="23574" xr:uid="{00000000-0005-0000-0000-0000175C0000}"/>
    <cellStyle name="Note 2 2 3 2 4 8" xfId="23575" xr:uid="{00000000-0005-0000-0000-0000185C0000}"/>
    <cellStyle name="Note 2 2 3 2 4 9" xfId="23576" xr:uid="{00000000-0005-0000-0000-0000195C0000}"/>
    <cellStyle name="Note 2 2 3 2 5" xfId="23577" xr:uid="{00000000-0005-0000-0000-00001A5C0000}"/>
    <cellStyle name="Note 2 2 3 2 5 2" xfId="23578" xr:uid="{00000000-0005-0000-0000-00001B5C0000}"/>
    <cellStyle name="Note 2 2 3 2 5 3" xfId="23579" xr:uid="{00000000-0005-0000-0000-00001C5C0000}"/>
    <cellStyle name="Note 2 2 3 2 6" xfId="23580" xr:uid="{00000000-0005-0000-0000-00001D5C0000}"/>
    <cellStyle name="Note 2 2 3 2 6 2" xfId="23581" xr:uid="{00000000-0005-0000-0000-00001E5C0000}"/>
    <cellStyle name="Note 2 2 3 2 6 2 2" xfId="23582" xr:uid="{00000000-0005-0000-0000-00001F5C0000}"/>
    <cellStyle name="Note 2 2 3 2 6 2 2 2" xfId="23583" xr:uid="{00000000-0005-0000-0000-0000205C0000}"/>
    <cellStyle name="Note 2 2 3 2 6 2 3" xfId="23584" xr:uid="{00000000-0005-0000-0000-0000215C0000}"/>
    <cellStyle name="Note 2 2 3 2 6 3" xfId="23585" xr:uid="{00000000-0005-0000-0000-0000225C0000}"/>
    <cellStyle name="Note 2 2 3 2 6 3 2" xfId="23586" xr:uid="{00000000-0005-0000-0000-0000235C0000}"/>
    <cellStyle name="Note 2 2 3 2 6 3 2 2" xfId="23587" xr:uid="{00000000-0005-0000-0000-0000245C0000}"/>
    <cellStyle name="Note 2 2 3 2 6 3 3" xfId="23588" xr:uid="{00000000-0005-0000-0000-0000255C0000}"/>
    <cellStyle name="Note 2 2 3 2 6 4" xfId="23589" xr:uid="{00000000-0005-0000-0000-0000265C0000}"/>
    <cellStyle name="Note 2 2 3 2 6 4 2" xfId="23590" xr:uid="{00000000-0005-0000-0000-0000275C0000}"/>
    <cellStyle name="Note 2 2 3 2 6 4 2 2" xfId="23591" xr:uid="{00000000-0005-0000-0000-0000285C0000}"/>
    <cellStyle name="Note 2 2 3 2 6 4 3" xfId="23592" xr:uid="{00000000-0005-0000-0000-0000295C0000}"/>
    <cellStyle name="Note 2 2 3 2 6 5" xfId="23593" xr:uid="{00000000-0005-0000-0000-00002A5C0000}"/>
    <cellStyle name="Note 2 2 3 2 6 5 2" xfId="23594" xr:uid="{00000000-0005-0000-0000-00002B5C0000}"/>
    <cellStyle name="Note 2 2 3 2 6 6" xfId="23595" xr:uid="{00000000-0005-0000-0000-00002C5C0000}"/>
    <cellStyle name="Note 2 2 3 2 6 6 2" xfId="23596" xr:uid="{00000000-0005-0000-0000-00002D5C0000}"/>
    <cellStyle name="Note 2 2 3 2 6 7" xfId="23597" xr:uid="{00000000-0005-0000-0000-00002E5C0000}"/>
    <cellStyle name="Note 2 2 3 2 7" xfId="23598" xr:uid="{00000000-0005-0000-0000-00002F5C0000}"/>
    <cellStyle name="Note 2 2 3 2 7 2" xfId="23599" xr:uid="{00000000-0005-0000-0000-0000305C0000}"/>
    <cellStyle name="Note 2 2 3 2 7 2 2" xfId="23600" xr:uid="{00000000-0005-0000-0000-0000315C0000}"/>
    <cellStyle name="Note 2 2 3 2 7 3" xfId="23601" xr:uid="{00000000-0005-0000-0000-0000325C0000}"/>
    <cellStyle name="Note 2 2 3 2 8" xfId="23602" xr:uid="{00000000-0005-0000-0000-0000335C0000}"/>
    <cellStyle name="Note 2 2 3 2 8 2" xfId="23603" xr:uid="{00000000-0005-0000-0000-0000345C0000}"/>
    <cellStyle name="Note 2 2 3 2 8 2 2" xfId="23604" xr:uid="{00000000-0005-0000-0000-0000355C0000}"/>
    <cellStyle name="Note 2 2 3 2 8 3" xfId="23605" xr:uid="{00000000-0005-0000-0000-0000365C0000}"/>
    <cellStyle name="Note 2 2 3 3" xfId="23606" xr:uid="{00000000-0005-0000-0000-0000375C0000}"/>
    <cellStyle name="Note 2 2 3 3 10" xfId="23607" xr:uid="{00000000-0005-0000-0000-0000385C0000}"/>
    <cellStyle name="Note 2 2 3 3 2" xfId="23608" xr:uid="{00000000-0005-0000-0000-0000395C0000}"/>
    <cellStyle name="Note 2 2 3 3 2 2" xfId="23609" xr:uid="{00000000-0005-0000-0000-00003A5C0000}"/>
    <cellStyle name="Note 2 2 3 3 2 3" xfId="23610" xr:uid="{00000000-0005-0000-0000-00003B5C0000}"/>
    <cellStyle name="Note 2 2 3 3 2 3 2" xfId="23611" xr:uid="{00000000-0005-0000-0000-00003C5C0000}"/>
    <cellStyle name="Note 2 2 3 3 2 3 3" xfId="23612" xr:uid="{00000000-0005-0000-0000-00003D5C0000}"/>
    <cellStyle name="Note 2 2 3 3 2 4" xfId="23613" xr:uid="{00000000-0005-0000-0000-00003E5C0000}"/>
    <cellStyle name="Note 2 2 3 3 2 4 2" xfId="23614" xr:uid="{00000000-0005-0000-0000-00003F5C0000}"/>
    <cellStyle name="Note 2 2 3 3 2 4 2 2" xfId="23615" xr:uid="{00000000-0005-0000-0000-0000405C0000}"/>
    <cellStyle name="Note 2 2 3 3 2 4 3" xfId="23616" xr:uid="{00000000-0005-0000-0000-0000415C0000}"/>
    <cellStyle name="Note 2 2 3 3 2 5" xfId="23617" xr:uid="{00000000-0005-0000-0000-0000425C0000}"/>
    <cellStyle name="Note 2 2 3 3 2 5 2" xfId="23618" xr:uid="{00000000-0005-0000-0000-0000435C0000}"/>
    <cellStyle name="Note 2 2 3 3 2 5 2 2" xfId="23619" xr:uid="{00000000-0005-0000-0000-0000445C0000}"/>
    <cellStyle name="Note 2 2 3 3 2 5 3" xfId="23620" xr:uid="{00000000-0005-0000-0000-0000455C0000}"/>
    <cellStyle name="Note 2 2 3 3 2 6" xfId="23621" xr:uid="{00000000-0005-0000-0000-0000465C0000}"/>
    <cellStyle name="Note 2 2 3 3 2 6 2" xfId="23622" xr:uid="{00000000-0005-0000-0000-0000475C0000}"/>
    <cellStyle name="Note 2 2 3 3 2 6 2 2" xfId="23623" xr:uid="{00000000-0005-0000-0000-0000485C0000}"/>
    <cellStyle name="Note 2 2 3 3 2 6 3" xfId="23624" xr:uid="{00000000-0005-0000-0000-0000495C0000}"/>
    <cellStyle name="Note 2 2 3 3 2 7" xfId="23625" xr:uid="{00000000-0005-0000-0000-00004A5C0000}"/>
    <cellStyle name="Note 2 2 3 3 2 7 2" xfId="23626" xr:uid="{00000000-0005-0000-0000-00004B5C0000}"/>
    <cellStyle name="Note 2 2 3 3 2 8" xfId="23627" xr:uid="{00000000-0005-0000-0000-00004C5C0000}"/>
    <cellStyle name="Note 2 2 3 3 2 8 2" xfId="23628" xr:uid="{00000000-0005-0000-0000-00004D5C0000}"/>
    <cellStyle name="Note 2 2 3 3 2 9" xfId="23629" xr:uid="{00000000-0005-0000-0000-00004E5C0000}"/>
    <cellStyle name="Note 2 2 3 3 3" xfId="23630" xr:uid="{00000000-0005-0000-0000-00004F5C0000}"/>
    <cellStyle name="Note 2 2 3 3 4" xfId="23631" xr:uid="{00000000-0005-0000-0000-0000505C0000}"/>
    <cellStyle name="Note 2 2 3 3 4 2" xfId="23632" xr:uid="{00000000-0005-0000-0000-0000515C0000}"/>
    <cellStyle name="Note 2 2 3 3 4 3" xfId="23633" xr:uid="{00000000-0005-0000-0000-0000525C0000}"/>
    <cellStyle name="Note 2 2 3 3 5" xfId="23634" xr:uid="{00000000-0005-0000-0000-0000535C0000}"/>
    <cellStyle name="Note 2 2 3 3 5 2" xfId="23635" xr:uid="{00000000-0005-0000-0000-0000545C0000}"/>
    <cellStyle name="Note 2 2 3 3 5 2 2" xfId="23636" xr:uid="{00000000-0005-0000-0000-0000555C0000}"/>
    <cellStyle name="Note 2 2 3 3 5 3" xfId="23637" xr:uid="{00000000-0005-0000-0000-0000565C0000}"/>
    <cellStyle name="Note 2 2 3 3 6" xfId="23638" xr:uid="{00000000-0005-0000-0000-0000575C0000}"/>
    <cellStyle name="Note 2 2 3 3 6 2" xfId="23639" xr:uid="{00000000-0005-0000-0000-0000585C0000}"/>
    <cellStyle name="Note 2 2 3 3 6 2 2" xfId="23640" xr:uid="{00000000-0005-0000-0000-0000595C0000}"/>
    <cellStyle name="Note 2 2 3 3 6 3" xfId="23641" xr:uid="{00000000-0005-0000-0000-00005A5C0000}"/>
    <cellStyle name="Note 2 2 3 3 7" xfId="23642" xr:uid="{00000000-0005-0000-0000-00005B5C0000}"/>
    <cellStyle name="Note 2 2 3 3 7 2" xfId="23643" xr:uid="{00000000-0005-0000-0000-00005C5C0000}"/>
    <cellStyle name="Note 2 2 3 3 7 2 2" xfId="23644" xr:uid="{00000000-0005-0000-0000-00005D5C0000}"/>
    <cellStyle name="Note 2 2 3 3 7 3" xfId="23645" xr:uid="{00000000-0005-0000-0000-00005E5C0000}"/>
    <cellStyle name="Note 2 2 3 3 8" xfId="23646" xr:uid="{00000000-0005-0000-0000-00005F5C0000}"/>
    <cellStyle name="Note 2 2 3 3 8 2" xfId="23647" xr:uid="{00000000-0005-0000-0000-0000605C0000}"/>
    <cellStyle name="Note 2 2 3 3 9" xfId="23648" xr:uid="{00000000-0005-0000-0000-0000615C0000}"/>
    <cellStyle name="Note 2 2 3 3 9 2" xfId="23649" xr:uid="{00000000-0005-0000-0000-0000625C0000}"/>
    <cellStyle name="Note 2 2 3 4" xfId="23650" xr:uid="{00000000-0005-0000-0000-0000635C0000}"/>
    <cellStyle name="Note 2 2 3 4 2" xfId="23651" xr:uid="{00000000-0005-0000-0000-0000645C0000}"/>
    <cellStyle name="Note 2 2 3 4 2 10" xfId="23652" xr:uid="{00000000-0005-0000-0000-0000655C0000}"/>
    <cellStyle name="Note 2 2 3 4 2 2" xfId="23653" xr:uid="{00000000-0005-0000-0000-0000665C0000}"/>
    <cellStyle name="Note 2 2 3 4 2 3" xfId="23654" xr:uid="{00000000-0005-0000-0000-0000675C0000}"/>
    <cellStyle name="Note 2 2 3 4 2 4" xfId="23655" xr:uid="{00000000-0005-0000-0000-0000685C0000}"/>
    <cellStyle name="Note 2 2 3 4 2 4 2" xfId="23656" xr:uid="{00000000-0005-0000-0000-0000695C0000}"/>
    <cellStyle name="Note 2 2 3 4 2 4 2 2" xfId="23657" xr:uid="{00000000-0005-0000-0000-00006A5C0000}"/>
    <cellStyle name="Note 2 2 3 4 2 4 3" xfId="23658" xr:uid="{00000000-0005-0000-0000-00006B5C0000}"/>
    <cellStyle name="Note 2 2 3 4 2 5" xfId="23659" xr:uid="{00000000-0005-0000-0000-00006C5C0000}"/>
    <cellStyle name="Note 2 2 3 4 2 5 2" xfId="23660" xr:uid="{00000000-0005-0000-0000-00006D5C0000}"/>
    <cellStyle name="Note 2 2 3 4 2 5 2 2" xfId="23661" xr:uid="{00000000-0005-0000-0000-00006E5C0000}"/>
    <cellStyle name="Note 2 2 3 4 2 5 3" xfId="23662" xr:uid="{00000000-0005-0000-0000-00006F5C0000}"/>
    <cellStyle name="Note 2 2 3 4 2 6" xfId="23663" xr:uid="{00000000-0005-0000-0000-0000705C0000}"/>
    <cellStyle name="Note 2 2 3 4 2 6 2" xfId="23664" xr:uid="{00000000-0005-0000-0000-0000715C0000}"/>
    <cellStyle name="Note 2 2 3 4 2 6 2 2" xfId="23665" xr:uid="{00000000-0005-0000-0000-0000725C0000}"/>
    <cellStyle name="Note 2 2 3 4 2 6 3" xfId="23666" xr:uid="{00000000-0005-0000-0000-0000735C0000}"/>
    <cellStyle name="Note 2 2 3 4 2 7" xfId="23667" xr:uid="{00000000-0005-0000-0000-0000745C0000}"/>
    <cellStyle name="Note 2 2 3 4 2 7 2" xfId="23668" xr:uid="{00000000-0005-0000-0000-0000755C0000}"/>
    <cellStyle name="Note 2 2 3 4 2 8" xfId="23669" xr:uid="{00000000-0005-0000-0000-0000765C0000}"/>
    <cellStyle name="Note 2 2 3 4 2 8 2" xfId="23670" xr:uid="{00000000-0005-0000-0000-0000775C0000}"/>
    <cellStyle name="Note 2 2 3 4 2 9" xfId="23671" xr:uid="{00000000-0005-0000-0000-0000785C0000}"/>
    <cellStyle name="Note 2 2 3 4 3" xfId="23672" xr:uid="{00000000-0005-0000-0000-0000795C0000}"/>
    <cellStyle name="Note 2 2 3 4 4" xfId="23673" xr:uid="{00000000-0005-0000-0000-00007A5C0000}"/>
    <cellStyle name="Note 2 2 3 4 4 2" xfId="23674" xr:uid="{00000000-0005-0000-0000-00007B5C0000}"/>
    <cellStyle name="Note 2 2 3 4 4 2 2" xfId="23675" xr:uid="{00000000-0005-0000-0000-00007C5C0000}"/>
    <cellStyle name="Note 2 2 3 4 4 3" xfId="23676" xr:uid="{00000000-0005-0000-0000-00007D5C0000}"/>
    <cellStyle name="Note 2 2 3 4 5" xfId="23677" xr:uid="{00000000-0005-0000-0000-00007E5C0000}"/>
    <cellStyle name="Note 2 2 3 4 5 2" xfId="23678" xr:uid="{00000000-0005-0000-0000-00007F5C0000}"/>
    <cellStyle name="Note 2 2 3 4 5 2 2" xfId="23679" xr:uid="{00000000-0005-0000-0000-0000805C0000}"/>
    <cellStyle name="Note 2 2 3 4 5 3" xfId="23680" xr:uid="{00000000-0005-0000-0000-0000815C0000}"/>
    <cellStyle name="Note 2 2 3 5" xfId="23681" xr:uid="{00000000-0005-0000-0000-0000825C0000}"/>
    <cellStyle name="Note 2 2 3 5 2" xfId="23682" xr:uid="{00000000-0005-0000-0000-0000835C0000}"/>
    <cellStyle name="Note 2 2 3 5 3" xfId="23683" xr:uid="{00000000-0005-0000-0000-0000845C0000}"/>
    <cellStyle name="Note 2 2 3 5 3 2" xfId="23684" xr:uid="{00000000-0005-0000-0000-0000855C0000}"/>
    <cellStyle name="Note 2 2 3 5 3 3" xfId="23685" xr:uid="{00000000-0005-0000-0000-0000865C0000}"/>
    <cellStyle name="Note 2 2 3 5 4" xfId="23686" xr:uid="{00000000-0005-0000-0000-0000875C0000}"/>
    <cellStyle name="Note 2 2 3 5 4 2" xfId="23687" xr:uid="{00000000-0005-0000-0000-0000885C0000}"/>
    <cellStyle name="Note 2 2 3 5 4 2 2" xfId="23688" xr:uid="{00000000-0005-0000-0000-0000895C0000}"/>
    <cellStyle name="Note 2 2 3 5 4 3" xfId="23689" xr:uid="{00000000-0005-0000-0000-00008A5C0000}"/>
    <cellStyle name="Note 2 2 3 5 5" xfId="23690" xr:uid="{00000000-0005-0000-0000-00008B5C0000}"/>
    <cellStyle name="Note 2 2 3 5 5 2" xfId="23691" xr:uid="{00000000-0005-0000-0000-00008C5C0000}"/>
    <cellStyle name="Note 2 2 3 5 5 2 2" xfId="23692" xr:uid="{00000000-0005-0000-0000-00008D5C0000}"/>
    <cellStyle name="Note 2 2 3 5 5 3" xfId="23693" xr:uid="{00000000-0005-0000-0000-00008E5C0000}"/>
    <cellStyle name="Note 2 2 3 5 6" xfId="23694" xr:uid="{00000000-0005-0000-0000-00008F5C0000}"/>
    <cellStyle name="Note 2 2 3 5 6 2" xfId="23695" xr:uid="{00000000-0005-0000-0000-0000905C0000}"/>
    <cellStyle name="Note 2 2 3 5 6 2 2" xfId="23696" xr:uid="{00000000-0005-0000-0000-0000915C0000}"/>
    <cellStyle name="Note 2 2 3 5 6 3" xfId="23697" xr:uid="{00000000-0005-0000-0000-0000925C0000}"/>
    <cellStyle name="Note 2 2 3 5 7" xfId="23698" xr:uid="{00000000-0005-0000-0000-0000935C0000}"/>
    <cellStyle name="Note 2 2 3 5 7 2" xfId="23699" xr:uid="{00000000-0005-0000-0000-0000945C0000}"/>
    <cellStyle name="Note 2 2 3 5 8" xfId="23700" xr:uid="{00000000-0005-0000-0000-0000955C0000}"/>
    <cellStyle name="Note 2 2 3 5 8 2" xfId="23701" xr:uid="{00000000-0005-0000-0000-0000965C0000}"/>
    <cellStyle name="Note 2 2 3 5 9" xfId="23702" xr:uid="{00000000-0005-0000-0000-0000975C0000}"/>
    <cellStyle name="Note 2 2 3 6" xfId="23703" xr:uid="{00000000-0005-0000-0000-0000985C0000}"/>
    <cellStyle name="Note 2 2 3 6 2" xfId="23704" xr:uid="{00000000-0005-0000-0000-0000995C0000}"/>
    <cellStyle name="Note 2 2 3 6 3" xfId="23705" xr:uid="{00000000-0005-0000-0000-00009A5C0000}"/>
    <cellStyle name="Note 2 2 3 7" xfId="23706" xr:uid="{00000000-0005-0000-0000-00009B5C0000}"/>
    <cellStyle name="Note 2 2 3 8" xfId="23707" xr:uid="{00000000-0005-0000-0000-00009C5C0000}"/>
    <cellStyle name="Note 2 2 3 8 2" xfId="23708" xr:uid="{00000000-0005-0000-0000-00009D5C0000}"/>
    <cellStyle name="Note 2 2 3 8 2 2" xfId="23709" xr:uid="{00000000-0005-0000-0000-00009E5C0000}"/>
    <cellStyle name="Note 2 2 3 8 3" xfId="23710" xr:uid="{00000000-0005-0000-0000-00009F5C0000}"/>
    <cellStyle name="Note 2 2 3 8 4" xfId="23711" xr:uid="{00000000-0005-0000-0000-0000A05C0000}"/>
    <cellStyle name="Note 2 2 3 8 5" xfId="23712" xr:uid="{00000000-0005-0000-0000-0000A15C0000}"/>
    <cellStyle name="Note 2 2 3 9" xfId="23713" xr:uid="{00000000-0005-0000-0000-0000A25C0000}"/>
    <cellStyle name="Note 2 2 3 9 2" xfId="23714" xr:uid="{00000000-0005-0000-0000-0000A35C0000}"/>
    <cellStyle name="Note 2 2 3 9 2 2" xfId="23715" xr:uid="{00000000-0005-0000-0000-0000A45C0000}"/>
    <cellStyle name="Note 2 2 3 9 3" xfId="23716" xr:uid="{00000000-0005-0000-0000-0000A55C0000}"/>
    <cellStyle name="Note 2 2 4" xfId="23717" xr:uid="{00000000-0005-0000-0000-0000A65C0000}"/>
    <cellStyle name="Note 2 2 4 2" xfId="23718" xr:uid="{00000000-0005-0000-0000-0000A75C0000}"/>
    <cellStyle name="Note 2 2 4 2 2" xfId="23719" xr:uid="{00000000-0005-0000-0000-0000A85C0000}"/>
    <cellStyle name="Note 2 2 4 2 3" xfId="23720" xr:uid="{00000000-0005-0000-0000-0000A95C0000}"/>
    <cellStyle name="Note 2 2 4 2 3 2" xfId="23721" xr:uid="{00000000-0005-0000-0000-0000AA5C0000}"/>
    <cellStyle name="Note 2 2 4 2 3 3" xfId="23722" xr:uid="{00000000-0005-0000-0000-0000AB5C0000}"/>
    <cellStyle name="Note 2 2 4 2 4" xfId="23723" xr:uid="{00000000-0005-0000-0000-0000AC5C0000}"/>
    <cellStyle name="Note 2 2 4 2 4 2" xfId="23724" xr:uid="{00000000-0005-0000-0000-0000AD5C0000}"/>
    <cellStyle name="Note 2 2 4 2 4 2 2" xfId="23725" xr:uid="{00000000-0005-0000-0000-0000AE5C0000}"/>
    <cellStyle name="Note 2 2 4 2 4 3" xfId="23726" xr:uid="{00000000-0005-0000-0000-0000AF5C0000}"/>
    <cellStyle name="Note 2 2 4 2 5" xfId="23727" xr:uid="{00000000-0005-0000-0000-0000B05C0000}"/>
    <cellStyle name="Note 2 2 4 2 5 2" xfId="23728" xr:uid="{00000000-0005-0000-0000-0000B15C0000}"/>
    <cellStyle name="Note 2 2 4 2 5 2 2" xfId="23729" xr:uid="{00000000-0005-0000-0000-0000B25C0000}"/>
    <cellStyle name="Note 2 2 4 2 5 3" xfId="23730" xr:uid="{00000000-0005-0000-0000-0000B35C0000}"/>
    <cellStyle name="Note 2 2 4 2 6" xfId="23731" xr:uid="{00000000-0005-0000-0000-0000B45C0000}"/>
    <cellStyle name="Note 2 2 4 2 6 2" xfId="23732" xr:uid="{00000000-0005-0000-0000-0000B55C0000}"/>
    <cellStyle name="Note 2 2 4 2 6 2 2" xfId="23733" xr:uid="{00000000-0005-0000-0000-0000B65C0000}"/>
    <cellStyle name="Note 2 2 4 2 6 3" xfId="23734" xr:uid="{00000000-0005-0000-0000-0000B75C0000}"/>
    <cellStyle name="Note 2 2 4 2 7" xfId="23735" xr:uid="{00000000-0005-0000-0000-0000B85C0000}"/>
    <cellStyle name="Note 2 2 4 2 7 2" xfId="23736" xr:uid="{00000000-0005-0000-0000-0000B95C0000}"/>
    <cellStyle name="Note 2 2 4 2 8" xfId="23737" xr:uid="{00000000-0005-0000-0000-0000BA5C0000}"/>
    <cellStyle name="Note 2 2 4 2 8 2" xfId="23738" xr:uid="{00000000-0005-0000-0000-0000BB5C0000}"/>
    <cellStyle name="Note 2 2 4 2 9" xfId="23739" xr:uid="{00000000-0005-0000-0000-0000BC5C0000}"/>
    <cellStyle name="Note 2 2 4 3" xfId="23740" xr:uid="{00000000-0005-0000-0000-0000BD5C0000}"/>
    <cellStyle name="Note 2 2 4 3 2" xfId="23741" xr:uid="{00000000-0005-0000-0000-0000BE5C0000}"/>
    <cellStyle name="Note 2 2 4 3 3" xfId="23742" xr:uid="{00000000-0005-0000-0000-0000BF5C0000}"/>
    <cellStyle name="Note 2 2 4 3 3 2" xfId="23743" xr:uid="{00000000-0005-0000-0000-0000C05C0000}"/>
    <cellStyle name="Note 2 2 4 3 3 3" xfId="23744" xr:uid="{00000000-0005-0000-0000-0000C15C0000}"/>
    <cellStyle name="Note 2 2 4 3 4" xfId="23745" xr:uid="{00000000-0005-0000-0000-0000C25C0000}"/>
    <cellStyle name="Note 2 2 4 3 4 2" xfId="23746" xr:uid="{00000000-0005-0000-0000-0000C35C0000}"/>
    <cellStyle name="Note 2 2 4 3 4 2 2" xfId="23747" xr:uid="{00000000-0005-0000-0000-0000C45C0000}"/>
    <cellStyle name="Note 2 2 4 3 4 3" xfId="23748" xr:uid="{00000000-0005-0000-0000-0000C55C0000}"/>
    <cellStyle name="Note 2 2 4 3 5" xfId="23749" xr:uid="{00000000-0005-0000-0000-0000C65C0000}"/>
    <cellStyle name="Note 2 2 4 3 5 2" xfId="23750" xr:uid="{00000000-0005-0000-0000-0000C75C0000}"/>
    <cellStyle name="Note 2 2 4 3 5 2 2" xfId="23751" xr:uid="{00000000-0005-0000-0000-0000C85C0000}"/>
    <cellStyle name="Note 2 2 4 3 5 3" xfId="23752" xr:uid="{00000000-0005-0000-0000-0000C95C0000}"/>
    <cellStyle name="Note 2 2 4 3 6" xfId="23753" xr:uid="{00000000-0005-0000-0000-0000CA5C0000}"/>
    <cellStyle name="Note 2 2 4 3 6 2" xfId="23754" xr:uid="{00000000-0005-0000-0000-0000CB5C0000}"/>
    <cellStyle name="Note 2 2 4 3 6 2 2" xfId="23755" xr:uid="{00000000-0005-0000-0000-0000CC5C0000}"/>
    <cellStyle name="Note 2 2 4 3 6 3" xfId="23756" xr:uid="{00000000-0005-0000-0000-0000CD5C0000}"/>
    <cellStyle name="Note 2 2 4 3 7" xfId="23757" xr:uid="{00000000-0005-0000-0000-0000CE5C0000}"/>
    <cellStyle name="Note 2 2 4 3 7 2" xfId="23758" xr:uid="{00000000-0005-0000-0000-0000CF5C0000}"/>
    <cellStyle name="Note 2 2 4 3 8" xfId="23759" xr:uid="{00000000-0005-0000-0000-0000D05C0000}"/>
    <cellStyle name="Note 2 2 4 3 8 2" xfId="23760" xr:uid="{00000000-0005-0000-0000-0000D15C0000}"/>
    <cellStyle name="Note 2 2 4 3 9" xfId="23761" xr:uid="{00000000-0005-0000-0000-0000D25C0000}"/>
    <cellStyle name="Note 2 2 4 4" xfId="23762" xr:uid="{00000000-0005-0000-0000-0000D35C0000}"/>
    <cellStyle name="Note 2 2 4 4 2" xfId="23763" xr:uid="{00000000-0005-0000-0000-0000D45C0000}"/>
    <cellStyle name="Note 2 2 4 4 3" xfId="23764" xr:uid="{00000000-0005-0000-0000-0000D55C0000}"/>
    <cellStyle name="Note 2 2 4 4 3 2" xfId="23765" xr:uid="{00000000-0005-0000-0000-0000D65C0000}"/>
    <cellStyle name="Note 2 2 4 4 3 2 2" xfId="23766" xr:uid="{00000000-0005-0000-0000-0000D75C0000}"/>
    <cellStyle name="Note 2 2 4 4 3 3" xfId="23767" xr:uid="{00000000-0005-0000-0000-0000D85C0000}"/>
    <cellStyle name="Note 2 2 4 4 4" xfId="23768" xr:uid="{00000000-0005-0000-0000-0000D95C0000}"/>
    <cellStyle name="Note 2 2 4 4 4 2" xfId="23769" xr:uid="{00000000-0005-0000-0000-0000DA5C0000}"/>
    <cellStyle name="Note 2 2 4 4 4 2 2" xfId="23770" xr:uid="{00000000-0005-0000-0000-0000DB5C0000}"/>
    <cellStyle name="Note 2 2 4 4 4 3" xfId="23771" xr:uid="{00000000-0005-0000-0000-0000DC5C0000}"/>
    <cellStyle name="Note 2 2 4 4 5" xfId="23772" xr:uid="{00000000-0005-0000-0000-0000DD5C0000}"/>
    <cellStyle name="Note 2 2 4 4 5 2" xfId="23773" xr:uid="{00000000-0005-0000-0000-0000DE5C0000}"/>
    <cellStyle name="Note 2 2 4 4 5 2 2" xfId="23774" xr:uid="{00000000-0005-0000-0000-0000DF5C0000}"/>
    <cellStyle name="Note 2 2 4 4 5 3" xfId="23775" xr:uid="{00000000-0005-0000-0000-0000E05C0000}"/>
    <cellStyle name="Note 2 2 4 4 6" xfId="23776" xr:uid="{00000000-0005-0000-0000-0000E15C0000}"/>
    <cellStyle name="Note 2 2 4 4 6 2" xfId="23777" xr:uid="{00000000-0005-0000-0000-0000E25C0000}"/>
    <cellStyle name="Note 2 2 4 4 7" xfId="23778" xr:uid="{00000000-0005-0000-0000-0000E35C0000}"/>
    <cellStyle name="Note 2 2 4 4 7 2" xfId="23779" xr:uid="{00000000-0005-0000-0000-0000E45C0000}"/>
    <cellStyle name="Note 2 2 4 4 8" xfId="23780" xr:uid="{00000000-0005-0000-0000-0000E55C0000}"/>
    <cellStyle name="Note 2 2 4 4 9" xfId="23781" xr:uid="{00000000-0005-0000-0000-0000E65C0000}"/>
    <cellStyle name="Note 2 2 4 5" xfId="23782" xr:uid="{00000000-0005-0000-0000-0000E75C0000}"/>
    <cellStyle name="Note 2 2 4 5 2" xfId="23783" xr:uid="{00000000-0005-0000-0000-0000E85C0000}"/>
    <cellStyle name="Note 2 2 4 5 3" xfId="23784" xr:uid="{00000000-0005-0000-0000-0000E95C0000}"/>
    <cellStyle name="Note 2 2 4 6" xfId="23785" xr:uid="{00000000-0005-0000-0000-0000EA5C0000}"/>
    <cellStyle name="Note 2 2 4 6 2" xfId="23786" xr:uid="{00000000-0005-0000-0000-0000EB5C0000}"/>
    <cellStyle name="Note 2 2 4 6 2 2" xfId="23787" xr:uid="{00000000-0005-0000-0000-0000EC5C0000}"/>
    <cellStyle name="Note 2 2 4 6 2 2 2" xfId="23788" xr:uid="{00000000-0005-0000-0000-0000ED5C0000}"/>
    <cellStyle name="Note 2 2 4 6 2 3" xfId="23789" xr:uid="{00000000-0005-0000-0000-0000EE5C0000}"/>
    <cellStyle name="Note 2 2 4 6 3" xfId="23790" xr:uid="{00000000-0005-0000-0000-0000EF5C0000}"/>
    <cellStyle name="Note 2 2 4 6 3 2" xfId="23791" xr:uid="{00000000-0005-0000-0000-0000F05C0000}"/>
    <cellStyle name="Note 2 2 4 6 3 2 2" xfId="23792" xr:uid="{00000000-0005-0000-0000-0000F15C0000}"/>
    <cellStyle name="Note 2 2 4 6 3 3" xfId="23793" xr:uid="{00000000-0005-0000-0000-0000F25C0000}"/>
    <cellStyle name="Note 2 2 4 6 4" xfId="23794" xr:uid="{00000000-0005-0000-0000-0000F35C0000}"/>
    <cellStyle name="Note 2 2 4 6 4 2" xfId="23795" xr:uid="{00000000-0005-0000-0000-0000F45C0000}"/>
    <cellStyle name="Note 2 2 4 6 4 2 2" xfId="23796" xr:uid="{00000000-0005-0000-0000-0000F55C0000}"/>
    <cellStyle name="Note 2 2 4 6 4 3" xfId="23797" xr:uid="{00000000-0005-0000-0000-0000F65C0000}"/>
    <cellStyle name="Note 2 2 4 6 5" xfId="23798" xr:uid="{00000000-0005-0000-0000-0000F75C0000}"/>
    <cellStyle name="Note 2 2 4 6 5 2" xfId="23799" xr:uid="{00000000-0005-0000-0000-0000F85C0000}"/>
    <cellStyle name="Note 2 2 4 6 6" xfId="23800" xr:uid="{00000000-0005-0000-0000-0000F95C0000}"/>
    <cellStyle name="Note 2 2 4 6 6 2" xfId="23801" xr:uid="{00000000-0005-0000-0000-0000FA5C0000}"/>
    <cellStyle name="Note 2 2 4 6 7" xfId="23802" xr:uid="{00000000-0005-0000-0000-0000FB5C0000}"/>
    <cellStyle name="Note 2 2 4 7" xfId="23803" xr:uid="{00000000-0005-0000-0000-0000FC5C0000}"/>
    <cellStyle name="Note 2 2 4 7 2" xfId="23804" xr:uid="{00000000-0005-0000-0000-0000FD5C0000}"/>
    <cellStyle name="Note 2 2 4 7 2 2" xfId="23805" xr:uid="{00000000-0005-0000-0000-0000FE5C0000}"/>
    <cellStyle name="Note 2 2 4 7 3" xfId="23806" xr:uid="{00000000-0005-0000-0000-0000FF5C0000}"/>
    <cellStyle name="Note 2 2 4 8" xfId="23807" xr:uid="{00000000-0005-0000-0000-0000005D0000}"/>
    <cellStyle name="Note 2 2 4 8 2" xfId="23808" xr:uid="{00000000-0005-0000-0000-0000015D0000}"/>
    <cellStyle name="Note 2 2 4 8 2 2" xfId="23809" xr:uid="{00000000-0005-0000-0000-0000025D0000}"/>
    <cellStyle name="Note 2 2 4 8 3" xfId="23810" xr:uid="{00000000-0005-0000-0000-0000035D0000}"/>
    <cellStyle name="Note 2 2 5" xfId="23811" xr:uid="{00000000-0005-0000-0000-0000045D0000}"/>
    <cellStyle name="Note 2 2 5 10" xfId="23812" xr:uid="{00000000-0005-0000-0000-0000055D0000}"/>
    <cellStyle name="Note 2 2 5 2" xfId="23813" xr:uid="{00000000-0005-0000-0000-0000065D0000}"/>
    <cellStyle name="Note 2 2 5 2 2" xfId="23814" xr:uid="{00000000-0005-0000-0000-0000075D0000}"/>
    <cellStyle name="Note 2 2 5 2 3" xfId="23815" xr:uid="{00000000-0005-0000-0000-0000085D0000}"/>
    <cellStyle name="Note 2 2 5 2 3 2" xfId="23816" xr:uid="{00000000-0005-0000-0000-0000095D0000}"/>
    <cellStyle name="Note 2 2 5 2 3 3" xfId="23817" xr:uid="{00000000-0005-0000-0000-00000A5D0000}"/>
    <cellStyle name="Note 2 2 5 2 4" xfId="23818" xr:uid="{00000000-0005-0000-0000-00000B5D0000}"/>
    <cellStyle name="Note 2 2 5 2 4 2" xfId="23819" xr:uid="{00000000-0005-0000-0000-00000C5D0000}"/>
    <cellStyle name="Note 2 2 5 2 4 2 2" xfId="23820" xr:uid="{00000000-0005-0000-0000-00000D5D0000}"/>
    <cellStyle name="Note 2 2 5 2 4 3" xfId="23821" xr:uid="{00000000-0005-0000-0000-00000E5D0000}"/>
    <cellStyle name="Note 2 2 5 2 5" xfId="23822" xr:uid="{00000000-0005-0000-0000-00000F5D0000}"/>
    <cellStyle name="Note 2 2 5 2 5 2" xfId="23823" xr:uid="{00000000-0005-0000-0000-0000105D0000}"/>
    <cellStyle name="Note 2 2 5 2 5 2 2" xfId="23824" xr:uid="{00000000-0005-0000-0000-0000115D0000}"/>
    <cellStyle name="Note 2 2 5 2 5 3" xfId="23825" xr:uid="{00000000-0005-0000-0000-0000125D0000}"/>
    <cellStyle name="Note 2 2 5 2 6" xfId="23826" xr:uid="{00000000-0005-0000-0000-0000135D0000}"/>
    <cellStyle name="Note 2 2 5 2 6 2" xfId="23827" xr:uid="{00000000-0005-0000-0000-0000145D0000}"/>
    <cellStyle name="Note 2 2 5 2 6 2 2" xfId="23828" xr:uid="{00000000-0005-0000-0000-0000155D0000}"/>
    <cellStyle name="Note 2 2 5 2 6 3" xfId="23829" xr:uid="{00000000-0005-0000-0000-0000165D0000}"/>
    <cellStyle name="Note 2 2 5 2 7" xfId="23830" xr:uid="{00000000-0005-0000-0000-0000175D0000}"/>
    <cellStyle name="Note 2 2 5 2 7 2" xfId="23831" xr:uid="{00000000-0005-0000-0000-0000185D0000}"/>
    <cellStyle name="Note 2 2 5 2 8" xfId="23832" xr:uid="{00000000-0005-0000-0000-0000195D0000}"/>
    <cellStyle name="Note 2 2 5 2 8 2" xfId="23833" xr:uid="{00000000-0005-0000-0000-00001A5D0000}"/>
    <cellStyle name="Note 2 2 5 2 9" xfId="23834" xr:uid="{00000000-0005-0000-0000-00001B5D0000}"/>
    <cellStyle name="Note 2 2 5 3" xfId="23835" xr:uid="{00000000-0005-0000-0000-00001C5D0000}"/>
    <cellStyle name="Note 2 2 5 4" xfId="23836" xr:uid="{00000000-0005-0000-0000-00001D5D0000}"/>
    <cellStyle name="Note 2 2 5 4 2" xfId="23837" xr:uid="{00000000-0005-0000-0000-00001E5D0000}"/>
    <cellStyle name="Note 2 2 5 4 3" xfId="23838" xr:uid="{00000000-0005-0000-0000-00001F5D0000}"/>
    <cellStyle name="Note 2 2 5 5" xfId="23839" xr:uid="{00000000-0005-0000-0000-0000205D0000}"/>
    <cellStyle name="Note 2 2 5 5 2" xfId="23840" xr:uid="{00000000-0005-0000-0000-0000215D0000}"/>
    <cellStyle name="Note 2 2 5 5 2 2" xfId="23841" xr:uid="{00000000-0005-0000-0000-0000225D0000}"/>
    <cellStyle name="Note 2 2 5 5 3" xfId="23842" xr:uid="{00000000-0005-0000-0000-0000235D0000}"/>
    <cellStyle name="Note 2 2 5 6" xfId="23843" xr:uid="{00000000-0005-0000-0000-0000245D0000}"/>
    <cellStyle name="Note 2 2 5 6 2" xfId="23844" xr:uid="{00000000-0005-0000-0000-0000255D0000}"/>
    <cellStyle name="Note 2 2 5 6 2 2" xfId="23845" xr:uid="{00000000-0005-0000-0000-0000265D0000}"/>
    <cellStyle name="Note 2 2 5 6 3" xfId="23846" xr:uid="{00000000-0005-0000-0000-0000275D0000}"/>
    <cellStyle name="Note 2 2 5 7" xfId="23847" xr:uid="{00000000-0005-0000-0000-0000285D0000}"/>
    <cellStyle name="Note 2 2 5 7 2" xfId="23848" xr:uid="{00000000-0005-0000-0000-0000295D0000}"/>
    <cellStyle name="Note 2 2 5 7 2 2" xfId="23849" xr:uid="{00000000-0005-0000-0000-00002A5D0000}"/>
    <cellStyle name="Note 2 2 5 7 3" xfId="23850" xr:uid="{00000000-0005-0000-0000-00002B5D0000}"/>
    <cellStyle name="Note 2 2 5 8" xfId="23851" xr:uid="{00000000-0005-0000-0000-00002C5D0000}"/>
    <cellStyle name="Note 2 2 5 8 2" xfId="23852" xr:uid="{00000000-0005-0000-0000-00002D5D0000}"/>
    <cellStyle name="Note 2 2 5 9" xfId="23853" xr:uid="{00000000-0005-0000-0000-00002E5D0000}"/>
    <cellStyle name="Note 2 2 5 9 2" xfId="23854" xr:uid="{00000000-0005-0000-0000-00002F5D0000}"/>
    <cellStyle name="Note 2 2 6" xfId="23855" xr:uid="{00000000-0005-0000-0000-0000305D0000}"/>
    <cellStyle name="Note 2 2 6 2" xfId="23856" xr:uid="{00000000-0005-0000-0000-0000315D0000}"/>
    <cellStyle name="Note 2 2 6 2 10" xfId="23857" xr:uid="{00000000-0005-0000-0000-0000325D0000}"/>
    <cellStyle name="Note 2 2 6 2 2" xfId="23858" xr:uid="{00000000-0005-0000-0000-0000335D0000}"/>
    <cellStyle name="Note 2 2 6 2 3" xfId="23859" xr:uid="{00000000-0005-0000-0000-0000345D0000}"/>
    <cellStyle name="Note 2 2 6 2 4" xfId="23860" xr:uid="{00000000-0005-0000-0000-0000355D0000}"/>
    <cellStyle name="Note 2 2 6 2 4 2" xfId="23861" xr:uid="{00000000-0005-0000-0000-0000365D0000}"/>
    <cellStyle name="Note 2 2 6 2 4 2 2" xfId="23862" xr:uid="{00000000-0005-0000-0000-0000375D0000}"/>
    <cellStyle name="Note 2 2 6 2 4 3" xfId="23863" xr:uid="{00000000-0005-0000-0000-0000385D0000}"/>
    <cellStyle name="Note 2 2 6 2 5" xfId="23864" xr:uid="{00000000-0005-0000-0000-0000395D0000}"/>
    <cellStyle name="Note 2 2 6 2 5 2" xfId="23865" xr:uid="{00000000-0005-0000-0000-00003A5D0000}"/>
    <cellStyle name="Note 2 2 6 2 5 2 2" xfId="23866" xr:uid="{00000000-0005-0000-0000-00003B5D0000}"/>
    <cellStyle name="Note 2 2 6 2 5 3" xfId="23867" xr:uid="{00000000-0005-0000-0000-00003C5D0000}"/>
    <cellStyle name="Note 2 2 6 2 6" xfId="23868" xr:uid="{00000000-0005-0000-0000-00003D5D0000}"/>
    <cellStyle name="Note 2 2 6 2 6 2" xfId="23869" xr:uid="{00000000-0005-0000-0000-00003E5D0000}"/>
    <cellStyle name="Note 2 2 6 2 6 2 2" xfId="23870" xr:uid="{00000000-0005-0000-0000-00003F5D0000}"/>
    <cellStyle name="Note 2 2 6 2 6 3" xfId="23871" xr:uid="{00000000-0005-0000-0000-0000405D0000}"/>
    <cellStyle name="Note 2 2 6 2 7" xfId="23872" xr:uid="{00000000-0005-0000-0000-0000415D0000}"/>
    <cellStyle name="Note 2 2 6 2 7 2" xfId="23873" xr:uid="{00000000-0005-0000-0000-0000425D0000}"/>
    <cellStyle name="Note 2 2 6 2 8" xfId="23874" xr:uid="{00000000-0005-0000-0000-0000435D0000}"/>
    <cellStyle name="Note 2 2 6 2 8 2" xfId="23875" xr:uid="{00000000-0005-0000-0000-0000445D0000}"/>
    <cellStyle name="Note 2 2 6 2 9" xfId="23876" xr:uid="{00000000-0005-0000-0000-0000455D0000}"/>
    <cellStyle name="Note 2 2 6 3" xfId="23877" xr:uid="{00000000-0005-0000-0000-0000465D0000}"/>
    <cellStyle name="Note 2 2 6 4" xfId="23878" xr:uid="{00000000-0005-0000-0000-0000475D0000}"/>
    <cellStyle name="Note 2 2 6 4 2" xfId="23879" xr:uid="{00000000-0005-0000-0000-0000485D0000}"/>
    <cellStyle name="Note 2 2 6 4 2 2" xfId="23880" xr:uid="{00000000-0005-0000-0000-0000495D0000}"/>
    <cellStyle name="Note 2 2 6 4 3" xfId="23881" xr:uid="{00000000-0005-0000-0000-00004A5D0000}"/>
    <cellStyle name="Note 2 2 6 5" xfId="23882" xr:uid="{00000000-0005-0000-0000-00004B5D0000}"/>
    <cellStyle name="Note 2 2 6 5 2" xfId="23883" xr:uid="{00000000-0005-0000-0000-00004C5D0000}"/>
    <cellStyle name="Note 2 2 6 5 2 2" xfId="23884" xr:uid="{00000000-0005-0000-0000-00004D5D0000}"/>
    <cellStyle name="Note 2 2 6 5 3" xfId="23885" xr:uid="{00000000-0005-0000-0000-00004E5D0000}"/>
    <cellStyle name="Note 2 2 7" xfId="23886" xr:uid="{00000000-0005-0000-0000-00004F5D0000}"/>
    <cellStyle name="Note 2 2 7 2" xfId="23887" xr:uid="{00000000-0005-0000-0000-0000505D0000}"/>
    <cellStyle name="Note 2 2 7 3" xfId="23888" xr:uid="{00000000-0005-0000-0000-0000515D0000}"/>
    <cellStyle name="Note 2 2 7 3 2" xfId="23889" xr:uid="{00000000-0005-0000-0000-0000525D0000}"/>
    <cellStyle name="Note 2 2 7 3 3" xfId="23890" xr:uid="{00000000-0005-0000-0000-0000535D0000}"/>
    <cellStyle name="Note 2 2 7 4" xfId="23891" xr:uid="{00000000-0005-0000-0000-0000545D0000}"/>
    <cellStyle name="Note 2 2 7 4 2" xfId="23892" xr:uid="{00000000-0005-0000-0000-0000555D0000}"/>
    <cellStyle name="Note 2 2 7 4 2 2" xfId="23893" xr:uid="{00000000-0005-0000-0000-0000565D0000}"/>
    <cellStyle name="Note 2 2 7 4 3" xfId="23894" xr:uid="{00000000-0005-0000-0000-0000575D0000}"/>
    <cellStyle name="Note 2 2 7 5" xfId="23895" xr:uid="{00000000-0005-0000-0000-0000585D0000}"/>
    <cellStyle name="Note 2 2 7 5 2" xfId="23896" xr:uid="{00000000-0005-0000-0000-0000595D0000}"/>
    <cellStyle name="Note 2 2 7 5 2 2" xfId="23897" xr:uid="{00000000-0005-0000-0000-00005A5D0000}"/>
    <cellStyle name="Note 2 2 7 5 3" xfId="23898" xr:uid="{00000000-0005-0000-0000-00005B5D0000}"/>
    <cellStyle name="Note 2 2 7 6" xfId="23899" xr:uid="{00000000-0005-0000-0000-00005C5D0000}"/>
    <cellStyle name="Note 2 2 7 6 2" xfId="23900" xr:uid="{00000000-0005-0000-0000-00005D5D0000}"/>
    <cellStyle name="Note 2 2 7 6 2 2" xfId="23901" xr:uid="{00000000-0005-0000-0000-00005E5D0000}"/>
    <cellStyle name="Note 2 2 7 6 3" xfId="23902" xr:uid="{00000000-0005-0000-0000-00005F5D0000}"/>
    <cellStyle name="Note 2 2 7 7" xfId="23903" xr:uid="{00000000-0005-0000-0000-0000605D0000}"/>
    <cellStyle name="Note 2 2 7 7 2" xfId="23904" xr:uid="{00000000-0005-0000-0000-0000615D0000}"/>
    <cellStyle name="Note 2 2 7 8" xfId="23905" xr:uid="{00000000-0005-0000-0000-0000625D0000}"/>
    <cellStyle name="Note 2 2 7 8 2" xfId="23906" xr:uid="{00000000-0005-0000-0000-0000635D0000}"/>
    <cellStyle name="Note 2 2 7 9" xfId="23907" xr:uid="{00000000-0005-0000-0000-0000645D0000}"/>
    <cellStyle name="Note 2 2 8" xfId="23908" xr:uid="{00000000-0005-0000-0000-0000655D0000}"/>
    <cellStyle name="Note 2 2 8 2" xfId="23909" xr:uid="{00000000-0005-0000-0000-0000665D0000}"/>
    <cellStyle name="Note 2 2 8 3" xfId="23910" xr:uid="{00000000-0005-0000-0000-0000675D0000}"/>
    <cellStyle name="Note 2 2 8 4" xfId="23911" xr:uid="{00000000-0005-0000-0000-0000685D0000}"/>
    <cellStyle name="Note 2 2 8 5" xfId="23912" xr:uid="{00000000-0005-0000-0000-0000695D0000}"/>
    <cellStyle name="Note 2 2 8 5 2" xfId="23913" xr:uid="{00000000-0005-0000-0000-00006A5D0000}"/>
    <cellStyle name="Note 2 2 8 6" xfId="23914" xr:uid="{00000000-0005-0000-0000-00006B5D0000}"/>
    <cellStyle name="Note 2 2 8 7" xfId="23915" xr:uid="{00000000-0005-0000-0000-00006C5D0000}"/>
    <cellStyle name="Note 2 2 9" xfId="23916" xr:uid="{00000000-0005-0000-0000-00006D5D0000}"/>
    <cellStyle name="Note 2 20" xfId="23917" xr:uid="{00000000-0005-0000-0000-00006E5D0000}"/>
    <cellStyle name="Note 2 21" xfId="23918" xr:uid="{00000000-0005-0000-0000-00006F5D0000}"/>
    <cellStyle name="Note 2 3" xfId="23919" xr:uid="{00000000-0005-0000-0000-0000705D0000}"/>
    <cellStyle name="Note 2 3 10" xfId="23920" xr:uid="{00000000-0005-0000-0000-0000715D0000}"/>
    <cellStyle name="Note 2 3 10 2" xfId="23921" xr:uid="{00000000-0005-0000-0000-0000725D0000}"/>
    <cellStyle name="Note 2 3 10 2 2" xfId="23922" xr:uid="{00000000-0005-0000-0000-0000735D0000}"/>
    <cellStyle name="Note 2 3 10 3" xfId="23923" xr:uid="{00000000-0005-0000-0000-0000745D0000}"/>
    <cellStyle name="Note 2 3 10 4" xfId="23924" xr:uid="{00000000-0005-0000-0000-0000755D0000}"/>
    <cellStyle name="Note 2 3 10 5" xfId="23925" xr:uid="{00000000-0005-0000-0000-0000765D0000}"/>
    <cellStyle name="Note 2 3 11" xfId="23926" xr:uid="{00000000-0005-0000-0000-0000775D0000}"/>
    <cellStyle name="Note 2 3 11 2" xfId="23927" xr:uid="{00000000-0005-0000-0000-0000785D0000}"/>
    <cellStyle name="Note 2 3 11 2 2" xfId="23928" xr:uid="{00000000-0005-0000-0000-0000795D0000}"/>
    <cellStyle name="Note 2 3 11 3" xfId="23929" xr:uid="{00000000-0005-0000-0000-00007A5D0000}"/>
    <cellStyle name="Note 2 3 12" xfId="23930" xr:uid="{00000000-0005-0000-0000-00007B5D0000}"/>
    <cellStyle name="Note 2 3 12 2" xfId="23931" xr:uid="{00000000-0005-0000-0000-00007C5D0000}"/>
    <cellStyle name="Note 2 3 12 2 2" xfId="23932" xr:uid="{00000000-0005-0000-0000-00007D5D0000}"/>
    <cellStyle name="Note 2 3 12 3" xfId="23933" xr:uid="{00000000-0005-0000-0000-00007E5D0000}"/>
    <cellStyle name="Note 2 3 13" xfId="23934" xr:uid="{00000000-0005-0000-0000-00007F5D0000}"/>
    <cellStyle name="Note 2 3 13 2" xfId="23935" xr:uid="{00000000-0005-0000-0000-0000805D0000}"/>
    <cellStyle name="Note 2 3 14" xfId="23936" xr:uid="{00000000-0005-0000-0000-0000815D0000}"/>
    <cellStyle name="Note 2 3 14 2" xfId="23937" xr:uid="{00000000-0005-0000-0000-0000825D0000}"/>
    <cellStyle name="Note 2 3 15" xfId="23938" xr:uid="{00000000-0005-0000-0000-0000835D0000}"/>
    <cellStyle name="Note 2 3 16" xfId="23939" xr:uid="{00000000-0005-0000-0000-0000845D0000}"/>
    <cellStyle name="Note 2 3 17" xfId="23940" xr:uid="{00000000-0005-0000-0000-0000855D0000}"/>
    <cellStyle name="Note 2 3 2" xfId="23941" xr:uid="{00000000-0005-0000-0000-0000865D0000}"/>
    <cellStyle name="Note 2 3 2 10" xfId="23942" xr:uid="{00000000-0005-0000-0000-0000875D0000}"/>
    <cellStyle name="Note 2 3 2 10 2" xfId="23943" xr:uid="{00000000-0005-0000-0000-0000885D0000}"/>
    <cellStyle name="Note 2 3 2 10 2 2" xfId="23944" xr:uid="{00000000-0005-0000-0000-0000895D0000}"/>
    <cellStyle name="Note 2 3 2 10 3" xfId="23945" xr:uid="{00000000-0005-0000-0000-00008A5D0000}"/>
    <cellStyle name="Note 2 3 2 11" xfId="23946" xr:uid="{00000000-0005-0000-0000-00008B5D0000}"/>
    <cellStyle name="Note 2 3 2 11 2" xfId="23947" xr:uid="{00000000-0005-0000-0000-00008C5D0000}"/>
    <cellStyle name="Note 2 3 2 12" xfId="23948" xr:uid="{00000000-0005-0000-0000-00008D5D0000}"/>
    <cellStyle name="Note 2 3 2 12 2" xfId="23949" xr:uid="{00000000-0005-0000-0000-00008E5D0000}"/>
    <cellStyle name="Note 2 3 2 13" xfId="23950" xr:uid="{00000000-0005-0000-0000-00008F5D0000}"/>
    <cellStyle name="Note 2 3 2 14" xfId="23951" xr:uid="{00000000-0005-0000-0000-0000905D0000}"/>
    <cellStyle name="Note 2 3 2 15" xfId="23952" xr:uid="{00000000-0005-0000-0000-0000915D0000}"/>
    <cellStyle name="Note 2 3 2 2" xfId="23953" xr:uid="{00000000-0005-0000-0000-0000925D0000}"/>
    <cellStyle name="Note 2 3 2 2 2" xfId="23954" xr:uid="{00000000-0005-0000-0000-0000935D0000}"/>
    <cellStyle name="Note 2 3 2 2 2 2" xfId="23955" xr:uid="{00000000-0005-0000-0000-0000945D0000}"/>
    <cellStyle name="Note 2 3 2 2 2 3" xfId="23956" xr:uid="{00000000-0005-0000-0000-0000955D0000}"/>
    <cellStyle name="Note 2 3 2 2 2 3 2" xfId="23957" xr:uid="{00000000-0005-0000-0000-0000965D0000}"/>
    <cellStyle name="Note 2 3 2 2 2 3 3" xfId="23958" xr:uid="{00000000-0005-0000-0000-0000975D0000}"/>
    <cellStyle name="Note 2 3 2 2 2 4" xfId="23959" xr:uid="{00000000-0005-0000-0000-0000985D0000}"/>
    <cellStyle name="Note 2 3 2 2 2 4 2" xfId="23960" xr:uid="{00000000-0005-0000-0000-0000995D0000}"/>
    <cellStyle name="Note 2 3 2 2 2 4 2 2" xfId="23961" xr:uid="{00000000-0005-0000-0000-00009A5D0000}"/>
    <cellStyle name="Note 2 3 2 2 2 4 3" xfId="23962" xr:uid="{00000000-0005-0000-0000-00009B5D0000}"/>
    <cellStyle name="Note 2 3 2 2 2 5" xfId="23963" xr:uid="{00000000-0005-0000-0000-00009C5D0000}"/>
    <cellStyle name="Note 2 3 2 2 2 5 2" xfId="23964" xr:uid="{00000000-0005-0000-0000-00009D5D0000}"/>
    <cellStyle name="Note 2 3 2 2 2 5 2 2" xfId="23965" xr:uid="{00000000-0005-0000-0000-00009E5D0000}"/>
    <cellStyle name="Note 2 3 2 2 2 5 3" xfId="23966" xr:uid="{00000000-0005-0000-0000-00009F5D0000}"/>
    <cellStyle name="Note 2 3 2 2 2 6" xfId="23967" xr:uid="{00000000-0005-0000-0000-0000A05D0000}"/>
    <cellStyle name="Note 2 3 2 2 2 6 2" xfId="23968" xr:uid="{00000000-0005-0000-0000-0000A15D0000}"/>
    <cellStyle name="Note 2 3 2 2 2 6 2 2" xfId="23969" xr:uid="{00000000-0005-0000-0000-0000A25D0000}"/>
    <cellStyle name="Note 2 3 2 2 2 6 3" xfId="23970" xr:uid="{00000000-0005-0000-0000-0000A35D0000}"/>
    <cellStyle name="Note 2 3 2 2 2 7" xfId="23971" xr:uid="{00000000-0005-0000-0000-0000A45D0000}"/>
    <cellStyle name="Note 2 3 2 2 2 7 2" xfId="23972" xr:uid="{00000000-0005-0000-0000-0000A55D0000}"/>
    <cellStyle name="Note 2 3 2 2 2 8" xfId="23973" xr:uid="{00000000-0005-0000-0000-0000A65D0000}"/>
    <cellStyle name="Note 2 3 2 2 2 8 2" xfId="23974" xr:uid="{00000000-0005-0000-0000-0000A75D0000}"/>
    <cellStyle name="Note 2 3 2 2 2 9" xfId="23975" xr:uid="{00000000-0005-0000-0000-0000A85D0000}"/>
    <cellStyle name="Note 2 3 2 2 3" xfId="23976" xr:uid="{00000000-0005-0000-0000-0000A95D0000}"/>
    <cellStyle name="Note 2 3 2 2 3 2" xfId="23977" xr:uid="{00000000-0005-0000-0000-0000AA5D0000}"/>
    <cellStyle name="Note 2 3 2 2 3 3" xfId="23978" xr:uid="{00000000-0005-0000-0000-0000AB5D0000}"/>
    <cellStyle name="Note 2 3 2 2 3 3 2" xfId="23979" xr:uid="{00000000-0005-0000-0000-0000AC5D0000}"/>
    <cellStyle name="Note 2 3 2 2 3 3 3" xfId="23980" xr:uid="{00000000-0005-0000-0000-0000AD5D0000}"/>
    <cellStyle name="Note 2 3 2 2 3 4" xfId="23981" xr:uid="{00000000-0005-0000-0000-0000AE5D0000}"/>
    <cellStyle name="Note 2 3 2 2 3 4 2" xfId="23982" xr:uid="{00000000-0005-0000-0000-0000AF5D0000}"/>
    <cellStyle name="Note 2 3 2 2 3 4 2 2" xfId="23983" xr:uid="{00000000-0005-0000-0000-0000B05D0000}"/>
    <cellStyle name="Note 2 3 2 2 3 4 3" xfId="23984" xr:uid="{00000000-0005-0000-0000-0000B15D0000}"/>
    <cellStyle name="Note 2 3 2 2 3 5" xfId="23985" xr:uid="{00000000-0005-0000-0000-0000B25D0000}"/>
    <cellStyle name="Note 2 3 2 2 3 5 2" xfId="23986" xr:uid="{00000000-0005-0000-0000-0000B35D0000}"/>
    <cellStyle name="Note 2 3 2 2 3 5 2 2" xfId="23987" xr:uid="{00000000-0005-0000-0000-0000B45D0000}"/>
    <cellStyle name="Note 2 3 2 2 3 5 3" xfId="23988" xr:uid="{00000000-0005-0000-0000-0000B55D0000}"/>
    <cellStyle name="Note 2 3 2 2 3 6" xfId="23989" xr:uid="{00000000-0005-0000-0000-0000B65D0000}"/>
    <cellStyle name="Note 2 3 2 2 3 6 2" xfId="23990" xr:uid="{00000000-0005-0000-0000-0000B75D0000}"/>
    <cellStyle name="Note 2 3 2 2 3 6 2 2" xfId="23991" xr:uid="{00000000-0005-0000-0000-0000B85D0000}"/>
    <cellStyle name="Note 2 3 2 2 3 6 3" xfId="23992" xr:uid="{00000000-0005-0000-0000-0000B95D0000}"/>
    <cellStyle name="Note 2 3 2 2 3 7" xfId="23993" xr:uid="{00000000-0005-0000-0000-0000BA5D0000}"/>
    <cellStyle name="Note 2 3 2 2 3 7 2" xfId="23994" xr:uid="{00000000-0005-0000-0000-0000BB5D0000}"/>
    <cellStyle name="Note 2 3 2 2 3 8" xfId="23995" xr:uid="{00000000-0005-0000-0000-0000BC5D0000}"/>
    <cellStyle name="Note 2 3 2 2 3 8 2" xfId="23996" xr:uid="{00000000-0005-0000-0000-0000BD5D0000}"/>
    <cellStyle name="Note 2 3 2 2 3 9" xfId="23997" xr:uid="{00000000-0005-0000-0000-0000BE5D0000}"/>
    <cellStyle name="Note 2 3 2 2 4" xfId="23998" xr:uid="{00000000-0005-0000-0000-0000BF5D0000}"/>
    <cellStyle name="Note 2 3 2 2 4 2" xfId="23999" xr:uid="{00000000-0005-0000-0000-0000C05D0000}"/>
    <cellStyle name="Note 2 3 2 2 4 3" xfId="24000" xr:uid="{00000000-0005-0000-0000-0000C15D0000}"/>
    <cellStyle name="Note 2 3 2 2 4 3 2" xfId="24001" xr:uid="{00000000-0005-0000-0000-0000C25D0000}"/>
    <cellStyle name="Note 2 3 2 2 4 3 2 2" xfId="24002" xr:uid="{00000000-0005-0000-0000-0000C35D0000}"/>
    <cellStyle name="Note 2 3 2 2 4 3 3" xfId="24003" xr:uid="{00000000-0005-0000-0000-0000C45D0000}"/>
    <cellStyle name="Note 2 3 2 2 4 4" xfId="24004" xr:uid="{00000000-0005-0000-0000-0000C55D0000}"/>
    <cellStyle name="Note 2 3 2 2 4 4 2" xfId="24005" xr:uid="{00000000-0005-0000-0000-0000C65D0000}"/>
    <cellStyle name="Note 2 3 2 2 4 4 2 2" xfId="24006" xr:uid="{00000000-0005-0000-0000-0000C75D0000}"/>
    <cellStyle name="Note 2 3 2 2 4 4 3" xfId="24007" xr:uid="{00000000-0005-0000-0000-0000C85D0000}"/>
    <cellStyle name="Note 2 3 2 2 4 5" xfId="24008" xr:uid="{00000000-0005-0000-0000-0000C95D0000}"/>
    <cellStyle name="Note 2 3 2 2 4 5 2" xfId="24009" xr:uid="{00000000-0005-0000-0000-0000CA5D0000}"/>
    <cellStyle name="Note 2 3 2 2 4 5 2 2" xfId="24010" xr:uid="{00000000-0005-0000-0000-0000CB5D0000}"/>
    <cellStyle name="Note 2 3 2 2 4 5 3" xfId="24011" xr:uid="{00000000-0005-0000-0000-0000CC5D0000}"/>
    <cellStyle name="Note 2 3 2 2 4 6" xfId="24012" xr:uid="{00000000-0005-0000-0000-0000CD5D0000}"/>
    <cellStyle name="Note 2 3 2 2 4 6 2" xfId="24013" xr:uid="{00000000-0005-0000-0000-0000CE5D0000}"/>
    <cellStyle name="Note 2 3 2 2 4 7" xfId="24014" xr:uid="{00000000-0005-0000-0000-0000CF5D0000}"/>
    <cellStyle name="Note 2 3 2 2 4 7 2" xfId="24015" xr:uid="{00000000-0005-0000-0000-0000D05D0000}"/>
    <cellStyle name="Note 2 3 2 2 4 8" xfId="24016" xr:uid="{00000000-0005-0000-0000-0000D15D0000}"/>
    <cellStyle name="Note 2 3 2 2 4 9" xfId="24017" xr:uid="{00000000-0005-0000-0000-0000D25D0000}"/>
    <cellStyle name="Note 2 3 2 2 5" xfId="24018" xr:uid="{00000000-0005-0000-0000-0000D35D0000}"/>
    <cellStyle name="Note 2 3 2 2 5 2" xfId="24019" xr:uid="{00000000-0005-0000-0000-0000D45D0000}"/>
    <cellStyle name="Note 2 3 2 2 5 3" xfId="24020" xr:uid="{00000000-0005-0000-0000-0000D55D0000}"/>
    <cellStyle name="Note 2 3 2 2 6" xfId="24021" xr:uid="{00000000-0005-0000-0000-0000D65D0000}"/>
    <cellStyle name="Note 2 3 2 2 6 2" xfId="24022" xr:uid="{00000000-0005-0000-0000-0000D75D0000}"/>
    <cellStyle name="Note 2 3 2 2 6 2 2" xfId="24023" xr:uid="{00000000-0005-0000-0000-0000D85D0000}"/>
    <cellStyle name="Note 2 3 2 2 6 2 2 2" xfId="24024" xr:uid="{00000000-0005-0000-0000-0000D95D0000}"/>
    <cellStyle name="Note 2 3 2 2 6 2 3" xfId="24025" xr:uid="{00000000-0005-0000-0000-0000DA5D0000}"/>
    <cellStyle name="Note 2 3 2 2 6 3" xfId="24026" xr:uid="{00000000-0005-0000-0000-0000DB5D0000}"/>
    <cellStyle name="Note 2 3 2 2 6 3 2" xfId="24027" xr:uid="{00000000-0005-0000-0000-0000DC5D0000}"/>
    <cellStyle name="Note 2 3 2 2 6 3 2 2" xfId="24028" xr:uid="{00000000-0005-0000-0000-0000DD5D0000}"/>
    <cellStyle name="Note 2 3 2 2 6 3 3" xfId="24029" xr:uid="{00000000-0005-0000-0000-0000DE5D0000}"/>
    <cellStyle name="Note 2 3 2 2 6 4" xfId="24030" xr:uid="{00000000-0005-0000-0000-0000DF5D0000}"/>
    <cellStyle name="Note 2 3 2 2 6 4 2" xfId="24031" xr:uid="{00000000-0005-0000-0000-0000E05D0000}"/>
    <cellStyle name="Note 2 3 2 2 6 4 2 2" xfId="24032" xr:uid="{00000000-0005-0000-0000-0000E15D0000}"/>
    <cellStyle name="Note 2 3 2 2 6 4 3" xfId="24033" xr:uid="{00000000-0005-0000-0000-0000E25D0000}"/>
    <cellStyle name="Note 2 3 2 2 6 5" xfId="24034" xr:uid="{00000000-0005-0000-0000-0000E35D0000}"/>
    <cellStyle name="Note 2 3 2 2 6 5 2" xfId="24035" xr:uid="{00000000-0005-0000-0000-0000E45D0000}"/>
    <cellStyle name="Note 2 3 2 2 6 6" xfId="24036" xr:uid="{00000000-0005-0000-0000-0000E55D0000}"/>
    <cellStyle name="Note 2 3 2 2 6 6 2" xfId="24037" xr:uid="{00000000-0005-0000-0000-0000E65D0000}"/>
    <cellStyle name="Note 2 3 2 2 6 7" xfId="24038" xr:uid="{00000000-0005-0000-0000-0000E75D0000}"/>
    <cellStyle name="Note 2 3 2 2 7" xfId="24039" xr:uid="{00000000-0005-0000-0000-0000E85D0000}"/>
    <cellStyle name="Note 2 3 2 2 7 2" xfId="24040" xr:uid="{00000000-0005-0000-0000-0000E95D0000}"/>
    <cellStyle name="Note 2 3 2 2 7 2 2" xfId="24041" xr:uid="{00000000-0005-0000-0000-0000EA5D0000}"/>
    <cellStyle name="Note 2 3 2 2 7 3" xfId="24042" xr:uid="{00000000-0005-0000-0000-0000EB5D0000}"/>
    <cellStyle name="Note 2 3 2 2 8" xfId="24043" xr:uid="{00000000-0005-0000-0000-0000EC5D0000}"/>
    <cellStyle name="Note 2 3 2 2 8 2" xfId="24044" xr:uid="{00000000-0005-0000-0000-0000ED5D0000}"/>
    <cellStyle name="Note 2 3 2 2 8 2 2" xfId="24045" xr:uid="{00000000-0005-0000-0000-0000EE5D0000}"/>
    <cellStyle name="Note 2 3 2 2 8 3" xfId="24046" xr:uid="{00000000-0005-0000-0000-0000EF5D0000}"/>
    <cellStyle name="Note 2 3 2 3" xfId="24047" xr:uid="{00000000-0005-0000-0000-0000F05D0000}"/>
    <cellStyle name="Note 2 3 2 3 10" xfId="24048" xr:uid="{00000000-0005-0000-0000-0000F15D0000}"/>
    <cellStyle name="Note 2 3 2 3 2" xfId="24049" xr:uid="{00000000-0005-0000-0000-0000F25D0000}"/>
    <cellStyle name="Note 2 3 2 3 2 2" xfId="24050" xr:uid="{00000000-0005-0000-0000-0000F35D0000}"/>
    <cellStyle name="Note 2 3 2 3 2 3" xfId="24051" xr:uid="{00000000-0005-0000-0000-0000F45D0000}"/>
    <cellStyle name="Note 2 3 2 3 2 3 2" xfId="24052" xr:uid="{00000000-0005-0000-0000-0000F55D0000}"/>
    <cellStyle name="Note 2 3 2 3 2 3 3" xfId="24053" xr:uid="{00000000-0005-0000-0000-0000F65D0000}"/>
    <cellStyle name="Note 2 3 2 3 2 4" xfId="24054" xr:uid="{00000000-0005-0000-0000-0000F75D0000}"/>
    <cellStyle name="Note 2 3 2 3 2 4 2" xfId="24055" xr:uid="{00000000-0005-0000-0000-0000F85D0000}"/>
    <cellStyle name="Note 2 3 2 3 2 4 2 2" xfId="24056" xr:uid="{00000000-0005-0000-0000-0000F95D0000}"/>
    <cellStyle name="Note 2 3 2 3 2 4 3" xfId="24057" xr:uid="{00000000-0005-0000-0000-0000FA5D0000}"/>
    <cellStyle name="Note 2 3 2 3 2 5" xfId="24058" xr:uid="{00000000-0005-0000-0000-0000FB5D0000}"/>
    <cellStyle name="Note 2 3 2 3 2 5 2" xfId="24059" xr:uid="{00000000-0005-0000-0000-0000FC5D0000}"/>
    <cellStyle name="Note 2 3 2 3 2 5 2 2" xfId="24060" xr:uid="{00000000-0005-0000-0000-0000FD5D0000}"/>
    <cellStyle name="Note 2 3 2 3 2 5 3" xfId="24061" xr:uid="{00000000-0005-0000-0000-0000FE5D0000}"/>
    <cellStyle name="Note 2 3 2 3 2 6" xfId="24062" xr:uid="{00000000-0005-0000-0000-0000FF5D0000}"/>
    <cellStyle name="Note 2 3 2 3 2 6 2" xfId="24063" xr:uid="{00000000-0005-0000-0000-0000005E0000}"/>
    <cellStyle name="Note 2 3 2 3 2 6 2 2" xfId="24064" xr:uid="{00000000-0005-0000-0000-0000015E0000}"/>
    <cellStyle name="Note 2 3 2 3 2 6 3" xfId="24065" xr:uid="{00000000-0005-0000-0000-0000025E0000}"/>
    <cellStyle name="Note 2 3 2 3 2 7" xfId="24066" xr:uid="{00000000-0005-0000-0000-0000035E0000}"/>
    <cellStyle name="Note 2 3 2 3 2 7 2" xfId="24067" xr:uid="{00000000-0005-0000-0000-0000045E0000}"/>
    <cellStyle name="Note 2 3 2 3 2 8" xfId="24068" xr:uid="{00000000-0005-0000-0000-0000055E0000}"/>
    <cellStyle name="Note 2 3 2 3 2 8 2" xfId="24069" xr:uid="{00000000-0005-0000-0000-0000065E0000}"/>
    <cellStyle name="Note 2 3 2 3 2 9" xfId="24070" xr:uid="{00000000-0005-0000-0000-0000075E0000}"/>
    <cellStyle name="Note 2 3 2 3 3" xfId="24071" xr:uid="{00000000-0005-0000-0000-0000085E0000}"/>
    <cellStyle name="Note 2 3 2 3 4" xfId="24072" xr:uid="{00000000-0005-0000-0000-0000095E0000}"/>
    <cellStyle name="Note 2 3 2 3 4 2" xfId="24073" xr:uid="{00000000-0005-0000-0000-00000A5E0000}"/>
    <cellStyle name="Note 2 3 2 3 4 3" xfId="24074" xr:uid="{00000000-0005-0000-0000-00000B5E0000}"/>
    <cellStyle name="Note 2 3 2 3 5" xfId="24075" xr:uid="{00000000-0005-0000-0000-00000C5E0000}"/>
    <cellStyle name="Note 2 3 2 3 5 2" xfId="24076" xr:uid="{00000000-0005-0000-0000-00000D5E0000}"/>
    <cellStyle name="Note 2 3 2 3 5 2 2" xfId="24077" xr:uid="{00000000-0005-0000-0000-00000E5E0000}"/>
    <cellStyle name="Note 2 3 2 3 5 3" xfId="24078" xr:uid="{00000000-0005-0000-0000-00000F5E0000}"/>
    <cellStyle name="Note 2 3 2 3 6" xfId="24079" xr:uid="{00000000-0005-0000-0000-0000105E0000}"/>
    <cellStyle name="Note 2 3 2 3 6 2" xfId="24080" xr:uid="{00000000-0005-0000-0000-0000115E0000}"/>
    <cellStyle name="Note 2 3 2 3 6 2 2" xfId="24081" xr:uid="{00000000-0005-0000-0000-0000125E0000}"/>
    <cellStyle name="Note 2 3 2 3 6 3" xfId="24082" xr:uid="{00000000-0005-0000-0000-0000135E0000}"/>
    <cellStyle name="Note 2 3 2 3 7" xfId="24083" xr:uid="{00000000-0005-0000-0000-0000145E0000}"/>
    <cellStyle name="Note 2 3 2 3 7 2" xfId="24084" xr:uid="{00000000-0005-0000-0000-0000155E0000}"/>
    <cellStyle name="Note 2 3 2 3 7 2 2" xfId="24085" xr:uid="{00000000-0005-0000-0000-0000165E0000}"/>
    <cellStyle name="Note 2 3 2 3 7 3" xfId="24086" xr:uid="{00000000-0005-0000-0000-0000175E0000}"/>
    <cellStyle name="Note 2 3 2 3 8" xfId="24087" xr:uid="{00000000-0005-0000-0000-0000185E0000}"/>
    <cellStyle name="Note 2 3 2 3 8 2" xfId="24088" xr:uid="{00000000-0005-0000-0000-0000195E0000}"/>
    <cellStyle name="Note 2 3 2 3 9" xfId="24089" xr:uid="{00000000-0005-0000-0000-00001A5E0000}"/>
    <cellStyle name="Note 2 3 2 3 9 2" xfId="24090" xr:uid="{00000000-0005-0000-0000-00001B5E0000}"/>
    <cellStyle name="Note 2 3 2 4" xfId="24091" xr:uid="{00000000-0005-0000-0000-00001C5E0000}"/>
    <cellStyle name="Note 2 3 2 4 2" xfId="24092" xr:uid="{00000000-0005-0000-0000-00001D5E0000}"/>
    <cellStyle name="Note 2 3 2 4 2 10" xfId="24093" xr:uid="{00000000-0005-0000-0000-00001E5E0000}"/>
    <cellStyle name="Note 2 3 2 4 2 2" xfId="24094" xr:uid="{00000000-0005-0000-0000-00001F5E0000}"/>
    <cellStyle name="Note 2 3 2 4 2 3" xfId="24095" xr:uid="{00000000-0005-0000-0000-0000205E0000}"/>
    <cellStyle name="Note 2 3 2 4 2 4" xfId="24096" xr:uid="{00000000-0005-0000-0000-0000215E0000}"/>
    <cellStyle name="Note 2 3 2 4 2 4 2" xfId="24097" xr:uid="{00000000-0005-0000-0000-0000225E0000}"/>
    <cellStyle name="Note 2 3 2 4 2 4 2 2" xfId="24098" xr:uid="{00000000-0005-0000-0000-0000235E0000}"/>
    <cellStyle name="Note 2 3 2 4 2 4 3" xfId="24099" xr:uid="{00000000-0005-0000-0000-0000245E0000}"/>
    <cellStyle name="Note 2 3 2 4 2 5" xfId="24100" xr:uid="{00000000-0005-0000-0000-0000255E0000}"/>
    <cellStyle name="Note 2 3 2 4 2 5 2" xfId="24101" xr:uid="{00000000-0005-0000-0000-0000265E0000}"/>
    <cellStyle name="Note 2 3 2 4 2 5 2 2" xfId="24102" xr:uid="{00000000-0005-0000-0000-0000275E0000}"/>
    <cellStyle name="Note 2 3 2 4 2 5 3" xfId="24103" xr:uid="{00000000-0005-0000-0000-0000285E0000}"/>
    <cellStyle name="Note 2 3 2 4 2 6" xfId="24104" xr:uid="{00000000-0005-0000-0000-0000295E0000}"/>
    <cellStyle name="Note 2 3 2 4 2 6 2" xfId="24105" xr:uid="{00000000-0005-0000-0000-00002A5E0000}"/>
    <cellStyle name="Note 2 3 2 4 2 6 2 2" xfId="24106" xr:uid="{00000000-0005-0000-0000-00002B5E0000}"/>
    <cellStyle name="Note 2 3 2 4 2 6 3" xfId="24107" xr:uid="{00000000-0005-0000-0000-00002C5E0000}"/>
    <cellStyle name="Note 2 3 2 4 2 7" xfId="24108" xr:uid="{00000000-0005-0000-0000-00002D5E0000}"/>
    <cellStyle name="Note 2 3 2 4 2 7 2" xfId="24109" xr:uid="{00000000-0005-0000-0000-00002E5E0000}"/>
    <cellStyle name="Note 2 3 2 4 2 8" xfId="24110" xr:uid="{00000000-0005-0000-0000-00002F5E0000}"/>
    <cellStyle name="Note 2 3 2 4 2 8 2" xfId="24111" xr:uid="{00000000-0005-0000-0000-0000305E0000}"/>
    <cellStyle name="Note 2 3 2 4 2 9" xfId="24112" xr:uid="{00000000-0005-0000-0000-0000315E0000}"/>
    <cellStyle name="Note 2 3 2 4 3" xfId="24113" xr:uid="{00000000-0005-0000-0000-0000325E0000}"/>
    <cellStyle name="Note 2 3 2 4 4" xfId="24114" xr:uid="{00000000-0005-0000-0000-0000335E0000}"/>
    <cellStyle name="Note 2 3 2 4 4 2" xfId="24115" xr:uid="{00000000-0005-0000-0000-0000345E0000}"/>
    <cellStyle name="Note 2 3 2 4 4 2 2" xfId="24116" xr:uid="{00000000-0005-0000-0000-0000355E0000}"/>
    <cellStyle name="Note 2 3 2 4 4 3" xfId="24117" xr:uid="{00000000-0005-0000-0000-0000365E0000}"/>
    <cellStyle name="Note 2 3 2 4 5" xfId="24118" xr:uid="{00000000-0005-0000-0000-0000375E0000}"/>
    <cellStyle name="Note 2 3 2 4 5 2" xfId="24119" xr:uid="{00000000-0005-0000-0000-0000385E0000}"/>
    <cellStyle name="Note 2 3 2 4 5 2 2" xfId="24120" xr:uid="{00000000-0005-0000-0000-0000395E0000}"/>
    <cellStyle name="Note 2 3 2 4 5 3" xfId="24121" xr:uid="{00000000-0005-0000-0000-00003A5E0000}"/>
    <cellStyle name="Note 2 3 2 5" xfId="24122" xr:uid="{00000000-0005-0000-0000-00003B5E0000}"/>
    <cellStyle name="Note 2 3 2 5 2" xfId="24123" xr:uid="{00000000-0005-0000-0000-00003C5E0000}"/>
    <cellStyle name="Note 2 3 2 5 3" xfId="24124" xr:uid="{00000000-0005-0000-0000-00003D5E0000}"/>
    <cellStyle name="Note 2 3 2 5 3 2" xfId="24125" xr:uid="{00000000-0005-0000-0000-00003E5E0000}"/>
    <cellStyle name="Note 2 3 2 5 3 3" xfId="24126" xr:uid="{00000000-0005-0000-0000-00003F5E0000}"/>
    <cellStyle name="Note 2 3 2 5 4" xfId="24127" xr:uid="{00000000-0005-0000-0000-0000405E0000}"/>
    <cellStyle name="Note 2 3 2 5 4 2" xfId="24128" xr:uid="{00000000-0005-0000-0000-0000415E0000}"/>
    <cellStyle name="Note 2 3 2 5 4 2 2" xfId="24129" xr:uid="{00000000-0005-0000-0000-0000425E0000}"/>
    <cellStyle name="Note 2 3 2 5 4 3" xfId="24130" xr:uid="{00000000-0005-0000-0000-0000435E0000}"/>
    <cellStyle name="Note 2 3 2 5 5" xfId="24131" xr:uid="{00000000-0005-0000-0000-0000445E0000}"/>
    <cellStyle name="Note 2 3 2 5 5 2" xfId="24132" xr:uid="{00000000-0005-0000-0000-0000455E0000}"/>
    <cellStyle name="Note 2 3 2 5 5 2 2" xfId="24133" xr:uid="{00000000-0005-0000-0000-0000465E0000}"/>
    <cellStyle name="Note 2 3 2 5 5 3" xfId="24134" xr:uid="{00000000-0005-0000-0000-0000475E0000}"/>
    <cellStyle name="Note 2 3 2 5 6" xfId="24135" xr:uid="{00000000-0005-0000-0000-0000485E0000}"/>
    <cellStyle name="Note 2 3 2 5 6 2" xfId="24136" xr:uid="{00000000-0005-0000-0000-0000495E0000}"/>
    <cellStyle name="Note 2 3 2 5 6 2 2" xfId="24137" xr:uid="{00000000-0005-0000-0000-00004A5E0000}"/>
    <cellStyle name="Note 2 3 2 5 6 3" xfId="24138" xr:uid="{00000000-0005-0000-0000-00004B5E0000}"/>
    <cellStyle name="Note 2 3 2 5 7" xfId="24139" xr:uid="{00000000-0005-0000-0000-00004C5E0000}"/>
    <cellStyle name="Note 2 3 2 5 7 2" xfId="24140" xr:uid="{00000000-0005-0000-0000-00004D5E0000}"/>
    <cellStyle name="Note 2 3 2 5 8" xfId="24141" xr:uid="{00000000-0005-0000-0000-00004E5E0000}"/>
    <cellStyle name="Note 2 3 2 5 8 2" xfId="24142" xr:uid="{00000000-0005-0000-0000-00004F5E0000}"/>
    <cellStyle name="Note 2 3 2 5 9" xfId="24143" xr:uid="{00000000-0005-0000-0000-0000505E0000}"/>
    <cellStyle name="Note 2 3 2 6" xfId="24144" xr:uid="{00000000-0005-0000-0000-0000515E0000}"/>
    <cellStyle name="Note 2 3 2 6 2" xfId="24145" xr:uid="{00000000-0005-0000-0000-0000525E0000}"/>
    <cellStyle name="Note 2 3 2 6 3" xfId="24146" xr:uid="{00000000-0005-0000-0000-0000535E0000}"/>
    <cellStyle name="Note 2 3 2 7" xfId="24147" xr:uid="{00000000-0005-0000-0000-0000545E0000}"/>
    <cellStyle name="Note 2 3 2 8" xfId="24148" xr:uid="{00000000-0005-0000-0000-0000555E0000}"/>
    <cellStyle name="Note 2 3 2 8 2" xfId="24149" xr:uid="{00000000-0005-0000-0000-0000565E0000}"/>
    <cellStyle name="Note 2 3 2 8 2 2" xfId="24150" xr:uid="{00000000-0005-0000-0000-0000575E0000}"/>
    <cellStyle name="Note 2 3 2 8 3" xfId="24151" xr:uid="{00000000-0005-0000-0000-0000585E0000}"/>
    <cellStyle name="Note 2 3 2 8 4" xfId="24152" xr:uid="{00000000-0005-0000-0000-0000595E0000}"/>
    <cellStyle name="Note 2 3 2 8 5" xfId="24153" xr:uid="{00000000-0005-0000-0000-00005A5E0000}"/>
    <cellStyle name="Note 2 3 2 9" xfId="24154" xr:uid="{00000000-0005-0000-0000-00005B5E0000}"/>
    <cellStyle name="Note 2 3 2 9 2" xfId="24155" xr:uid="{00000000-0005-0000-0000-00005C5E0000}"/>
    <cellStyle name="Note 2 3 2 9 2 2" xfId="24156" xr:uid="{00000000-0005-0000-0000-00005D5E0000}"/>
    <cellStyle name="Note 2 3 2 9 3" xfId="24157" xr:uid="{00000000-0005-0000-0000-00005E5E0000}"/>
    <cellStyle name="Note 2 3 3" xfId="24158" xr:uid="{00000000-0005-0000-0000-00005F5E0000}"/>
    <cellStyle name="Note 2 3 3 10" xfId="24159" xr:uid="{00000000-0005-0000-0000-0000605E0000}"/>
    <cellStyle name="Note 2 3 3 10 2" xfId="24160" xr:uid="{00000000-0005-0000-0000-0000615E0000}"/>
    <cellStyle name="Note 2 3 3 10 2 2" xfId="24161" xr:uid="{00000000-0005-0000-0000-0000625E0000}"/>
    <cellStyle name="Note 2 3 3 10 3" xfId="24162" xr:uid="{00000000-0005-0000-0000-0000635E0000}"/>
    <cellStyle name="Note 2 3 3 11" xfId="24163" xr:uid="{00000000-0005-0000-0000-0000645E0000}"/>
    <cellStyle name="Note 2 3 3 11 2" xfId="24164" xr:uid="{00000000-0005-0000-0000-0000655E0000}"/>
    <cellStyle name="Note 2 3 3 12" xfId="24165" xr:uid="{00000000-0005-0000-0000-0000665E0000}"/>
    <cellStyle name="Note 2 3 3 12 2" xfId="24166" xr:uid="{00000000-0005-0000-0000-0000675E0000}"/>
    <cellStyle name="Note 2 3 3 13" xfId="24167" xr:uid="{00000000-0005-0000-0000-0000685E0000}"/>
    <cellStyle name="Note 2 3 3 14" xfId="24168" xr:uid="{00000000-0005-0000-0000-0000695E0000}"/>
    <cellStyle name="Note 2 3 3 15" xfId="24169" xr:uid="{00000000-0005-0000-0000-00006A5E0000}"/>
    <cellStyle name="Note 2 3 3 2" xfId="24170" xr:uid="{00000000-0005-0000-0000-00006B5E0000}"/>
    <cellStyle name="Note 2 3 3 2 2" xfId="24171" xr:uid="{00000000-0005-0000-0000-00006C5E0000}"/>
    <cellStyle name="Note 2 3 3 2 2 2" xfId="24172" xr:uid="{00000000-0005-0000-0000-00006D5E0000}"/>
    <cellStyle name="Note 2 3 3 2 2 3" xfId="24173" xr:uid="{00000000-0005-0000-0000-00006E5E0000}"/>
    <cellStyle name="Note 2 3 3 2 2 3 2" xfId="24174" xr:uid="{00000000-0005-0000-0000-00006F5E0000}"/>
    <cellStyle name="Note 2 3 3 2 2 3 3" xfId="24175" xr:uid="{00000000-0005-0000-0000-0000705E0000}"/>
    <cellStyle name="Note 2 3 3 2 2 4" xfId="24176" xr:uid="{00000000-0005-0000-0000-0000715E0000}"/>
    <cellStyle name="Note 2 3 3 2 2 4 2" xfId="24177" xr:uid="{00000000-0005-0000-0000-0000725E0000}"/>
    <cellStyle name="Note 2 3 3 2 2 4 2 2" xfId="24178" xr:uid="{00000000-0005-0000-0000-0000735E0000}"/>
    <cellStyle name="Note 2 3 3 2 2 4 3" xfId="24179" xr:uid="{00000000-0005-0000-0000-0000745E0000}"/>
    <cellStyle name="Note 2 3 3 2 2 5" xfId="24180" xr:uid="{00000000-0005-0000-0000-0000755E0000}"/>
    <cellStyle name="Note 2 3 3 2 2 5 2" xfId="24181" xr:uid="{00000000-0005-0000-0000-0000765E0000}"/>
    <cellStyle name="Note 2 3 3 2 2 5 2 2" xfId="24182" xr:uid="{00000000-0005-0000-0000-0000775E0000}"/>
    <cellStyle name="Note 2 3 3 2 2 5 3" xfId="24183" xr:uid="{00000000-0005-0000-0000-0000785E0000}"/>
    <cellStyle name="Note 2 3 3 2 2 6" xfId="24184" xr:uid="{00000000-0005-0000-0000-0000795E0000}"/>
    <cellStyle name="Note 2 3 3 2 2 6 2" xfId="24185" xr:uid="{00000000-0005-0000-0000-00007A5E0000}"/>
    <cellStyle name="Note 2 3 3 2 2 6 2 2" xfId="24186" xr:uid="{00000000-0005-0000-0000-00007B5E0000}"/>
    <cellStyle name="Note 2 3 3 2 2 6 3" xfId="24187" xr:uid="{00000000-0005-0000-0000-00007C5E0000}"/>
    <cellStyle name="Note 2 3 3 2 2 7" xfId="24188" xr:uid="{00000000-0005-0000-0000-00007D5E0000}"/>
    <cellStyle name="Note 2 3 3 2 2 7 2" xfId="24189" xr:uid="{00000000-0005-0000-0000-00007E5E0000}"/>
    <cellStyle name="Note 2 3 3 2 2 8" xfId="24190" xr:uid="{00000000-0005-0000-0000-00007F5E0000}"/>
    <cellStyle name="Note 2 3 3 2 2 8 2" xfId="24191" xr:uid="{00000000-0005-0000-0000-0000805E0000}"/>
    <cellStyle name="Note 2 3 3 2 2 9" xfId="24192" xr:uid="{00000000-0005-0000-0000-0000815E0000}"/>
    <cellStyle name="Note 2 3 3 2 3" xfId="24193" xr:uid="{00000000-0005-0000-0000-0000825E0000}"/>
    <cellStyle name="Note 2 3 3 2 3 2" xfId="24194" xr:uid="{00000000-0005-0000-0000-0000835E0000}"/>
    <cellStyle name="Note 2 3 3 2 3 3" xfId="24195" xr:uid="{00000000-0005-0000-0000-0000845E0000}"/>
    <cellStyle name="Note 2 3 3 2 3 3 2" xfId="24196" xr:uid="{00000000-0005-0000-0000-0000855E0000}"/>
    <cellStyle name="Note 2 3 3 2 3 3 3" xfId="24197" xr:uid="{00000000-0005-0000-0000-0000865E0000}"/>
    <cellStyle name="Note 2 3 3 2 3 4" xfId="24198" xr:uid="{00000000-0005-0000-0000-0000875E0000}"/>
    <cellStyle name="Note 2 3 3 2 3 4 2" xfId="24199" xr:uid="{00000000-0005-0000-0000-0000885E0000}"/>
    <cellStyle name="Note 2 3 3 2 3 4 2 2" xfId="24200" xr:uid="{00000000-0005-0000-0000-0000895E0000}"/>
    <cellStyle name="Note 2 3 3 2 3 4 3" xfId="24201" xr:uid="{00000000-0005-0000-0000-00008A5E0000}"/>
    <cellStyle name="Note 2 3 3 2 3 5" xfId="24202" xr:uid="{00000000-0005-0000-0000-00008B5E0000}"/>
    <cellStyle name="Note 2 3 3 2 3 5 2" xfId="24203" xr:uid="{00000000-0005-0000-0000-00008C5E0000}"/>
    <cellStyle name="Note 2 3 3 2 3 5 2 2" xfId="24204" xr:uid="{00000000-0005-0000-0000-00008D5E0000}"/>
    <cellStyle name="Note 2 3 3 2 3 5 3" xfId="24205" xr:uid="{00000000-0005-0000-0000-00008E5E0000}"/>
    <cellStyle name="Note 2 3 3 2 3 6" xfId="24206" xr:uid="{00000000-0005-0000-0000-00008F5E0000}"/>
    <cellStyle name="Note 2 3 3 2 3 6 2" xfId="24207" xr:uid="{00000000-0005-0000-0000-0000905E0000}"/>
    <cellStyle name="Note 2 3 3 2 3 6 2 2" xfId="24208" xr:uid="{00000000-0005-0000-0000-0000915E0000}"/>
    <cellStyle name="Note 2 3 3 2 3 6 3" xfId="24209" xr:uid="{00000000-0005-0000-0000-0000925E0000}"/>
    <cellStyle name="Note 2 3 3 2 3 7" xfId="24210" xr:uid="{00000000-0005-0000-0000-0000935E0000}"/>
    <cellStyle name="Note 2 3 3 2 3 7 2" xfId="24211" xr:uid="{00000000-0005-0000-0000-0000945E0000}"/>
    <cellStyle name="Note 2 3 3 2 3 8" xfId="24212" xr:uid="{00000000-0005-0000-0000-0000955E0000}"/>
    <cellStyle name="Note 2 3 3 2 3 8 2" xfId="24213" xr:uid="{00000000-0005-0000-0000-0000965E0000}"/>
    <cellStyle name="Note 2 3 3 2 3 9" xfId="24214" xr:uid="{00000000-0005-0000-0000-0000975E0000}"/>
    <cellStyle name="Note 2 3 3 2 4" xfId="24215" xr:uid="{00000000-0005-0000-0000-0000985E0000}"/>
    <cellStyle name="Note 2 3 3 2 4 2" xfId="24216" xr:uid="{00000000-0005-0000-0000-0000995E0000}"/>
    <cellStyle name="Note 2 3 3 2 4 3" xfId="24217" xr:uid="{00000000-0005-0000-0000-00009A5E0000}"/>
    <cellStyle name="Note 2 3 3 2 4 3 2" xfId="24218" xr:uid="{00000000-0005-0000-0000-00009B5E0000}"/>
    <cellStyle name="Note 2 3 3 2 4 3 2 2" xfId="24219" xr:uid="{00000000-0005-0000-0000-00009C5E0000}"/>
    <cellStyle name="Note 2 3 3 2 4 3 3" xfId="24220" xr:uid="{00000000-0005-0000-0000-00009D5E0000}"/>
    <cellStyle name="Note 2 3 3 2 4 4" xfId="24221" xr:uid="{00000000-0005-0000-0000-00009E5E0000}"/>
    <cellStyle name="Note 2 3 3 2 4 4 2" xfId="24222" xr:uid="{00000000-0005-0000-0000-00009F5E0000}"/>
    <cellStyle name="Note 2 3 3 2 4 4 2 2" xfId="24223" xr:uid="{00000000-0005-0000-0000-0000A05E0000}"/>
    <cellStyle name="Note 2 3 3 2 4 4 3" xfId="24224" xr:uid="{00000000-0005-0000-0000-0000A15E0000}"/>
    <cellStyle name="Note 2 3 3 2 4 5" xfId="24225" xr:uid="{00000000-0005-0000-0000-0000A25E0000}"/>
    <cellStyle name="Note 2 3 3 2 4 5 2" xfId="24226" xr:uid="{00000000-0005-0000-0000-0000A35E0000}"/>
    <cellStyle name="Note 2 3 3 2 4 5 2 2" xfId="24227" xr:uid="{00000000-0005-0000-0000-0000A45E0000}"/>
    <cellStyle name="Note 2 3 3 2 4 5 3" xfId="24228" xr:uid="{00000000-0005-0000-0000-0000A55E0000}"/>
    <cellStyle name="Note 2 3 3 2 4 6" xfId="24229" xr:uid="{00000000-0005-0000-0000-0000A65E0000}"/>
    <cellStyle name="Note 2 3 3 2 4 6 2" xfId="24230" xr:uid="{00000000-0005-0000-0000-0000A75E0000}"/>
    <cellStyle name="Note 2 3 3 2 4 7" xfId="24231" xr:uid="{00000000-0005-0000-0000-0000A85E0000}"/>
    <cellStyle name="Note 2 3 3 2 4 7 2" xfId="24232" xr:uid="{00000000-0005-0000-0000-0000A95E0000}"/>
    <cellStyle name="Note 2 3 3 2 4 8" xfId="24233" xr:uid="{00000000-0005-0000-0000-0000AA5E0000}"/>
    <cellStyle name="Note 2 3 3 2 4 9" xfId="24234" xr:uid="{00000000-0005-0000-0000-0000AB5E0000}"/>
    <cellStyle name="Note 2 3 3 2 5" xfId="24235" xr:uid="{00000000-0005-0000-0000-0000AC5E0000}"/>
    <cellStyle name="Note 2 3 3 2 5 2" xfId="24236" xr:uid="{00000000-0005-0000-0000-0000AD5E0000}"/>
    <cellStyle name="Note 2 3 3 2 5 3" xfId="24237" xr:uid="{00000000-0005-0000-0000-0000AE5E0000}"/>
    <cellStyle name="Note 2 3 3 2 6" xfId="24238" xr:uid="{00000000-0005-0000-0000-0000AF5E0000}"/>
    <cellStyle name="Note 2 3 3 2 6 2" xfId="24239" xr:uid="{00000000-0005-0000-0000-0000B05E0000}"/>
    <cellStyle name="Note 2 3 3 2 6 2 2" xfId="24240" xr:uid="{00000000-0005-0000-0000-0000B15E0000}"/>
    <cellStyle name="Note 2 3 3 2 6 2 2 2" xfId="24241" xr:uid="{00000000-0005-0000-0000-0000B25E0000}"/>
    <cellStyle name="Note 2 3 3 2 6 2 3" xfId="24242" xr:uid="{00000000-0005-0000-0000-0000B35E0000}"/>
    <cellStyle name="Note 2 3 3 2 6 3" xfId="24243" xr:uid="{00000000-0005-0000-0000-0000B45E0000}"/>
    <cellStyle name="Note 2 3 3 2 6 3 2" xfId="24244" xr:uid="{00000000-0005-0000-0000-0000B55E0000}"/>
    <cellStyle name="Note 2 3 3 2 6 3 2 2" xfId="24245" xr:uid="{00000000-0005-0000-0000-0000B65E0000}"/>
    <cellStyle name="Note 2 3 3 2 6 3 3" xfId="24246" xr:uid="{00000000-0005-0000-0000-0000B75E0000}"/>
    <cellStyle name="Note 2 3 3 2 6 4" xfId="24247" xr:uid="{00000000-0005-0000-0000-0000B85E0000}"/>
    <cellStyle name="Note 2 3 3 2 6 4 2" xfId="24248" xr:uid="{00000000-0005-0000-0000-0000B95E0000}"/>
    <cellStyle name="Note 2 3 3 2 6 4 2 2" xfId="24249" xr:uid="{00000000-0005-0000-0000-0000BA5E0000}"/>
    <cellStyle name="Note 2 3 3 2 6 4 3" xfId="24250" xr:uid="{00000000-0005-0000-0000-0000BB5E0000}"/>
    <cellStyle name="Note 2 3 3 2 6 5" xfId="24251" xr:uid="{00000000-0005-0000-0000-0000BC5E0000}"/>
    <cellStyle name="Note 2 3 3 2 6 5 2" xfId="24252" xr:uid="{00000000-0005-0000-0000-0000BD5E0000}"/>
    <cellStyle name="Note 2 3 3 2 6 6" xfId="24253" xr:uid="{00000000-0005-0000-0000-0000BE5E0000}"/>
    <cellStyle name="Note 2 3 3 2 6 6 2" xfId="24254" xr:uid="{00000000-0005-0000-0000-0000BF5E0000}"/>
    <cellStyle name="Note 2 3 3 2 6 7" xfId="24255" xr:uid="{00000000-0005-0000-0000-0000C05E0000}"/>
    <cellStyle name="Note 2 3 3 2 7" xfId="24256" xr:uid="{00000000-0005-0000-0000-0000C15E0000}"/>
    <cellStyle name="Note 2 3 3 2 7 2" xfId="24257" xr:uid="{00000000-0005-0000-0000-0000C25E0000}"/>
    <cellStyle name="Note 2 3 3 2 7 2 2" xfId="24258" xr:uid="{00000000-0005-0000-0000-0000C35E0000}"/>
    <cellStyle name="Note 2 3 3 2 7 3" xfId="24259" xr:uid="{00000000-0005-0000-0000-0000C45E0000}"/>
    <cellStyle name="Note 2 3 3 2 8" xfId="24260" xr:uid="{00000000-0005-0000-0000-0000C55E0000}"/>
    <cellStyle name="Note 2 3 3 2 8 2" xfId="24261" xr:uid="{00000000-0005-0000-0000-0000C65E0000}"/>
    <cellStyle name="Note 2 3 3 2 8 2 2" xfId="24262" xr:uid="{00000000-0005-0000-0000-0000C75E0000}"/>
    <cellStyle name="Note 2 3 3 2 8 3" xfId="24263" xr:uid="{00000000-0005-0000-0000-0000C85E0000}"/>
    <cellStyle name="Note 2 3 3 3" xfId="24264" xr:uid="{00000000-0005-0000-0000-0000C95E0000}"/>
    <cellStyle name="Note 2 3 3 3 10" xfId="24265" xr:uid="{00000000-0005-0000-0000-0000CA5E0000}"/>
    <cellStyle name="Note 2 3 3 3 2" xfId="24266" xr:uid="{00000000-0005-0000-0000-0000CB5E0000}"/>
    <cellStyle name="Note 2 3 3 3 2 2" xfId="24267" xr:uid="{00000000-0005-0000-0000-0000CC5E0000}"/>
    <cellStyle name="Note 2 3 3 3 2 3" xfId="24268" xr:uid="{00000000-0005-0000-0000-0000CD5E0000}"/>
    <cellStyle name="Note 2 3 3 3 2 3 2" xfId="24269" xr:uid="{00000000-0005-0000-0000-0000CE5E0000}"/>
    <cellStyle name="Note 2 3 3 3 2 3 3" xfId="24270" xr:uid="{00000000-0005-0000-0000-0000CF5E0000}"/>
    <cellStyle name="Note 2 3 3 3 2 4" xfId="24271" xr:uid="{00000000-0005-0000-0000-0000D05E0000}"/>
    <cellStyle name="Note 2 3 3 3 2 4 2" xfId="24272" xr:uid="{00000000-0005-0000-0000-0000D15E0000}"/>
    <cellStyle name="Note 2 3 3 3 2 4 2 2" xfId="24273" xr:uid="{00000000-0005-0000-0000-0000D25E0000}"/>
    <cellStyle name="Note 2 3 3 3 2 4 3" xfId="24274" xr:uid="{00000000-0005-0000-0000-0000D35E0000}"/>
    <cellStyle name="Note 2 3 3 3 2 5" xfId="24275" xr:uid="{00000000-0005-0000-0000-0000D45E0000}"/>
    <cellStyle name="Note 2 3 3 3 2 5 2" xfId="24276" xr:uid="{00000000-0005-0000-0000-0000D55E0000}"/>
    <cellStyle name="Note 2 3 3 3 2 5 2 2" xfId="24277" xr:uid="{00000000-0005-0000-0000-0000D65E0000}"/>
    <cellStyle name="Note 2 3 3 3 2 5 3" xfId="24278" xr:uid="{00000000-0005-0000-0000-0000D75E0000}"/>
    <cellStyle name="Note 2 3 3 3 2 6" xfId="24279" xr:uid="{00000000-0005-0000-0000-0000D85E0000}"/>
    <cellStyle name="Note 2 3 3 3 2 6 2" xfId="24280" xr:uid="{00000000-0005-0000-0000-0000D95E0000}"/>
    <cellStyle name="Note 2 3 3 3 2 6 2 2" xfId="24281" xr:uid="{00000000-0005-0000-0000-0000DA5E0000}"/>
    <cellStyle name="Note 2 3 3 3 2 6 3" xfId="24282" xr:uid="{00000000-0005-0000-0000-0000DB5E0000}"/>
    <cellStyle name="Note 2 3 3 3 2 7" xfId="24283" xr:uid="{00000000-0005-0000-0000-0000DC5E0000}"/>
    <cellStyle name="Note 2 3 3 3 2 7 2" xfId="24284" xr:uid="{00000000-0005-0000-0000-0000DD5E0000}"/>
    <cellStyle name="Note 2 3 3 3 2 8" xfId="24285" xr:uid="{00000000-0005-0000-0000-0000DE5E0000}"/>
    <cellStyle name="Note 2 3 3 3 2 8 2" xfId="24286" xr:uid="{00000000-0005-0000-0000-0000DF5E0000}"/>
    <cellStyle name="Note 2 3 3 3 2 9" xfId="24287" xr:uid="{00000000-0005-0000-0000-0000E05E0000}"/>
    <cellStyle name="Note 2 3 3 3 3" xfId="24288" xr:uid="{00000000-0005-0000-0000-0000E15E0000}"/>
    <cellStyle name="Note 2 3 3 3 4" xfId="24289" xr:uid="{00000000-0005-0000-0000-0000E25E0000}"/>
    <cellStyle name="Note 2 3 3 3 4 2" xfId="24290" xr:uid="{00000000-0005-0000-0000-0000E35E0000}"/>
    <cellStyle name="Note 2 3 3 3 4 3" xfId="24291" xr:uid="{00000000-0005-0000-0000-0000E45E0000}"/>
    <cellStyle name="Note 2 3 3 3 5" xfId="24292" xr:uid="{00000000-0005-0000-0000-0000E55E0000}"/>
    <cellStyle name="Note 2 3 3 3 5 2" xfId="24293" xr:uid="{00000000-0005-0000-0000-0000E65E0000}"/>
    <cellStyle name="Note 2 3 3 3 5 2 2" xfId="24294" xr:uid="{00000000-0005-0000-0000-0000E75E0000}"/>
    <cellStyle name="Note 2 3 3 3 5 3" xfId="24295" xr:uid="{00000000-0005-0000-0000-0000E85E0000}"/>
    <cellStyle name="Note 2 3 3 3 6" xfId="24296" xr:uid="{00000000-0005-0000-0000-0000E95E0000}"/>
    <cellStyle name="Note 2 3 3 3 6 2" xfId="24297" xr:uid="{00000000-0005-0000-0000-0000EA5E0000}"/>
    <cellStyle name="Note 2 3 3 3 6 2 2" xfId="24298" xr:uid="{00000000-0005-0000-0000-0000EB5E0000}"/>
    <cellStyle name="Note 2 3 3 3 6 3" xfId="24299" xr:uid="{00000000-0005-0000-0000-0000EC5E0000}"/>
    <cellStyle name="Note 2 3 3 3 7" xfId="24300" xr:uid="{00000000-0005-0000-0000-0000ED5E0000}"/>
    <cellStyle name="Note 2 3 3 3 7 2" xfId="24301" xr:uid="{00000000-0005-0000-0000-0000EE5E0000}"/>
    <cellStyle name="Note 2 3 3 3 7 2 2" xfId="24302" xr:uid="{00000000-0005-0000-0000-0000EF5E0000}"/>
    <cellStyle name="Note 2 3 3 3 7 3" xfId="24303" xr:uid="{00000000-0005-0000-0000-0000F05E0000}"/>
    <cellStyle name="Note 2 3 3 3 8" xfId="24304" xr:uid="{00000000-0005-0000-0000-0000F15E0000}"/>
    <cellStyle name="Note 2 3 3 3 8 2" xfId="24305" xr:uid="{00000000-0005-0000-0000-0000F25E0000}"/>
    <cellStyle name="Note 2 3 3 3 9" xfId="24306" xr:uid="{00000000-0005-0000-0000-0000F35E0000}"/>
    <cellStyle name="Note 2 3 3 3 9 2" xfId="24307" xr:uid="{00000000-0005-0000-0000-0000F45E0000}"/>
    <cellStyle name="Note 2 3 3 4" xfId="24308" xr:uid="{00000000-0005-0000-0000-0000F55E0000}"/>
    <cellStyle name="Note 2 3 3 4 2" xfId="24309" xr:uid="{00000000-0005-0000-0000-0000F65E0000}"/>
    <cellStyle name="Note 2 3 3 4 2 10" xfId="24310" xr:uid="{00000000-0005-0000-0000-0000F75E0000}"/>
    <cellStyle name="Note 2 3 3 4 2 2" xfId="24311" xr:uid="{00000000-0005-0000-0000-0000F85E0000}"/>
    <cellStyle name="Note 2 3 3 4 2 3" xfId="24312" xr:uid="{00000000-0005-0000-0000-0000F95E0000}"/>
    <cellStyle name="Note 2 3 3 4 2 4" xfId="24313" xr:uid="{00000000-0005-0000-0000-0000FA5E0000}"/>
    <cellStyle name="Note 2 3 3 4 2 4 2" xfId="24314" xr:uid="{00000000-0005-0000-0000-0000FB5E0000}"/>
    <cellStyle name="Note 2 3 3 4 2 4 2 2" xfId="24315" xr:uid="{00000000-0005-0000-0000-0000FC5E0000}"/>
    <cellStyle name="Note 2 3 3 4 2 4 3" xfId="24316" xr:uid="{00000000-0005-0000-0000-0000FD5E0000}"/>
    <cellStyle name="Note 2 3 3 4 2 5" xfId="24317" xr:uid="{00000000-0005-0000-0000-0000FE5E0000}"/>
    <cellStyle name="Note 2 3 3 4 2 5 2" xfId="24318" xr:uid="{00000000-0005-0000-0000-0000FF5E0000}"/>
    <cellStyle name="Note 2 3 3 4 2 5 2 2" xfId="24319" xr:uid="{00000000-0005-0000-0000-0000005F0000}"/>
    <cellStyle name="Note 2 3 3 4 2 5 3" xfId="24320" xr:uid="{00000000-0005-0000-0000-0000015F0000}"/>
    <cellStyle name="Note 2 3 3 4 2 6" xfId="24321" xr:uid="{00000000-0005-0000-0000-0000025F0000}"/>
    <cellStyle name="Note 2 3 3 4 2 6 2" xfId="24322" xr:uid="{00000000-0005-0000-0000-0000035F0000}"/>
    <cellStyle name="Note 2 3 3 4 2 6 2 2" xfId="24323" xr:uid="{00000000-0005-0000-0000-0000045F0000}"/>
    <cellStyle name="Note 2 3 3 4 2 6 3" xfId="24324" xr:uid="{00000000-0005-0000-0000-0000055F0000}"/>
    <cellStyle name="Note 2 3 3 4 2 7" xfId="24325" xr:uid="{00000000-0005-0000-0000-0000065F0000}"/>
    <cellStyle name="Note 2 3 3 4 2 7 2" xfId="24326" xr:uid="{00000000-0005-0000-0000-0000075F0000}"/>
    <cellStyle name="Note 2 3 3 4 2 8" xfId="24327" xr:uid="{00000000-0005-0000-0000-0000085F0000}"/>
    <cellStyle name="Note 2 3 3 4 2 8 2" xfId="24328" xr:uid="{00000000-0005-0000-0000-0000095F0000}"/>
    <cellStyle name="Note 2 3 3 4 2 9" xfId="24329" xr:uid="{00000000-0005-0000-0000-00000A5F0000}"/>
    <cellStyle name="Note 2 3 3 4 3" xfId="24330" xr:uid="{00000000-0005-0000-0000-00000B5F0000}"/>
    <cellStyle name="Note 2 3 3 4 4" xfId="24331" xr:uid="{00000000-0005-0000-0000-00000C5F0000}"/>
    <cellStyle name="Note 2 3 3 4 4 2" xfId="24332" xr:uid="{00000000-0005-0000-0000-00000D5F0000}"/>
    <cellStyle name="Note 2 3 3 4 4 2 2" xfId="24333" xr:uid="{00000000-0005-0000-0000-00000E5F0000}"/>
    <cellStyle name="Note 2 3 3 4 4 3" xfId="24334" xr:uid="{00000000-0005-0000-0000-00000F5F0000}"/>
    <cellStyle name="Note 2 3 3 4 5" xfId="24335" xr:uid="{00000000-0005-0000-0000-0000105F0000}"/>
    <cellStyle name="Note 2 3 3 4 5 2" xfId="24336" xr:uid="{00000000-0005-0000-0000-0000115F0000}"/>
    <cellStyle name="Note 2 3 3 4 5 2 2" xfId="24337" xr:uid="{00000000-0005-0000-0000-0000125F0000}"/>
    <cellStyle name="Note 2 3 3 4 5 3" xfId="24338" xr:uid="{00000000-0005-0000-0000-0000135F0000}"/>
    <cellStyle name="Note 2 3 3 5" xfId="24339" xr:uid="{00000000-0005-0000-0000-0000145F0000}"/>
    <cellStyle name="Note 2 3 3 5 2" xfId="24340" xr:uid="{00000000-0005-0000-0000-0000155F0000}"/>
    <cellStyle name="Note 2 3 3 5 3" xfId="24341" xr:uid="{00000000-0005-0000-0000-0000165F0000}"/>
    <cellStyle name="Note 2 3 3 5 3 2" xfId="24342" xr:uid="{00000000-0005-0000-0000-0000175F0000}"/>
    <cellStyle name="Note 2 3 3 5 3 3" xfId="24343" xr:uid="{00000000-0005-0000-0000-0000185F0000}"/>
    <cellStyle name="Note 2 3 3 5 4" xfId="24344" xr:uid="{00000000-0005-0000-0000-0000195F0000}"/>
    <cellStyle name="Note 2 3 3 5 4 2" xfId="24345" xr:uid="{00000000-0005-0000-0000-00001A5F0000}"/>
    <cellStyle name="Note 2 3 3 5 4 2 2" xfId="24346" xr:uid="{00000000-0005-0000-0000-00001B5F0000}"/>
    <cellStyle name="Note 2 3 3 5 4 3" xfId="24347" xr:uid="{00000000-0005-0000-0000-00001C5F0000}"/>
    <cellStyle name="Note 2 3 3 5 5" xfId="24348" xr:uid="{00000000-0005-0000-0000-00001D5F0000}"/>
    <cellStyle name="Note 2 3 3 5 5 2" xfId="24349" xr:uid="{00000000-0005-0000-0000-00001E5F0000}"/>
    <cellStyle name="Note 2 3 3 5 5 2 2" xfId="24350" xr:uid="{00000000-0005-0000-0000-00001F5F0000}"/>
    <cellStyle name="Note 2 3 3 5 5 3" xfId="24351" xr:uid="{00000000-0005-0000-0000-0000205F0000}"/>
    <cellStyle name="Note 2 3 3 5 6" xfId="24352" xr:uid="{00000000-0005-0000-0000-0000215F0000}"/>
    <cellStyle name="Note 2 3 3 5 6 2" xfId="24353" xr:uid="{00000000-0005-0000-0000-0000225F0000}"/>
    <cellStyle name="Note 2 3 3 5 6 2 2" xfId="24354" xr:uid="{00000000-0005-0000-0000-0000235F0000}"/>
    <cellStyle name="Note 2 3 3 5 6 3" xfId="24355" xr:uid="{00000000-0005-0000-0000-0000245F0000}"/>
    <cellStyle name="Note 2 3 3 5 7" xfId="24356" xr:uid="{00000000-0005-0000-0000-0000255F0000}"/>
    <cellStyle name="Note 2 3 3 5 7 2" xfId="24357" xr:uid="{00000000-0005-0000-0000-0000265F0000}"/>
    <cellStyle name="Note 2 3 3 5 8" xfId="24358" xr:uid="{00000000-0005-0000-0000-0000275F0000}"/>
    <cellStyle name="Note 2 3 3 5 8 2" xfId="24359" xr:uid="{00000000-0005-0000-0000-0000285F0000}"/>
    <cellStyle name="Note 2 3 3 5 9" xfId="24360" xr:uid="{00000000-0005-0000-0000-0000295F0000}"/>
    <cellStyle name="Note 2 3 3 6" xfId="24361" xr:uid="{00000000-0005-0000-0000-00002A5F0000}"/>
    <cellStyle name="Note 2 3 3 6 2" xfId="24362" xr:uid="{00000000-0005-0000-0000-00002B5F0000}"/>
    <cellStyle name="Note 2 3 3 6 3" xfId="24363" xr:uid="{00000000-0005-0000-0000-00002C5F0000}"/>
    <cellStyle name="Note 2 3 3 7" xfId="24364" xr:uid="{00000000-0005-0000-0000-00002D5F0000}"/>
    <cellStyle name="Note 2 3 3 8" xfId="24365" xr:uid="{00000000-0005-0000-0000-00002E5F0000}"/>
    <cellStyle name="Note 2 3 3 8 2" xfId="24366" xr:uid="{00000000-0005-0000-0000-00002F5F0000}"/>
    <cellStyle name="Note 2 3 3 8 2 2" xfId="24367" xr:uid="{00000000-0005-0000-0000-0000305F0000}"/>
    <cellStyle name="Note 2 3 3 8 3" xfId="24368" xr:uid="{00000000-0005-0000-0000-0000315F0000}"/>
    <cellStyle name="Note 2 3 3 8 4" xfId="24369" xr:uid="{00000000-0005-0000-0000-0000325F0000}"/>
    <cellStyle name="Note 2 3 3 8 5" xfId="24370" xr:uid="{00000000-0005-0000-0000-0000335F0000}"/>
    <cellStyle name="Note 2 3 3 9" xfId="24371" xr:uid="{00000000-0005-0000-0000-0000345F0000}"/>
    <cellStyle name="Note 2 3 3 9 2" xfId="24372" xr:uid="{00000000-0005-0000-0000-0000355F0000}"/>
    <cellStyle name="Note 2 3 3 9 2 2" xfId="24373" xr:uid="{00000000-0005-0000-0000-0000365F0000}"/>
    <cellStyle name="Note 2 3 3 9 3" xfId="24374" xr:uid="{00000000-0005-0000-0000-0000375F0000}"/>
    <cellStyle name="Note 2 3 4" xfId="24375" xr:uid="{00000000-0005-0000-0000-0000385F0000}"/>
    <cellStyle name="Note 2 3 4 2" xfId="24376" xr:uid="{00000000-0005-0000-0000-0000395F0000}"/>
    <cellStyle name="Note 2 3 4 2 2" xfId="24377" xr:uid="{00000000-0005-0000-0000-00003A5F0000}"/>
    <cellStyle name="Note 2 3 4 2 3" xfId="24378" xr:uid="{00000000-0005-0000-0000-00003B5F0000}"/>
    <cellStyle name="Note 2 3 4 2 3 2" xfId="24379" xr:uid="{00000000-0005-0000-0000-00003C5F0000}"/>
    <cellStyle name="Note 2 3 4 2 3 3" xfId="24380" xr:uid="{00000000-0005-0000-0000-00003D5F0000}"/>
    <cellStyle name="Note 2 3 4 2 4" xfId="24381" xr:uid="{00000000-0005-0000-0000-00003E5F0000}"/>
    <cellStyle name="Note 2 3 4 2 4 2" xfId="24382" xr:uid="{00000000-0005-0000-0000-00003F5F0000}"/>
    <cellStyle name="Note 2 3 4 2 4 2 2" xfId="24383" xr:uid="{00000000-0005-0000-0000-0000405F0000}"/>
    <cellStyle name="Note 2 3 4 2 4 3" xfId="24384" xr:uid="{00000000-0005-0000-0000-0000415F0000}"/>
    <cellStyle name="Note 2 3 4 2 5" xfId="24385" xr:uid="{00000000-0005-0000-0000-0000425F0000}"/>
    <cellStyle name="Note 2 3 4 2 5 2" xfId="24386" xr:uid="{00000000-0005-0000-0000-0000435F0000}"/>
    <cellStyle name="Note 2 3 4 2 5 2 2" xfId="24387" xr:uid="{00000000-0005-0000-0000-0000445F0000}"/>
    <cellStyle name="Note 2 3 4 2 5 3" xfId="24388" xr:uid="{00000000-0005-0000-0000-0000455F0000}"/>
    <cellStyle name="Note 2 3 4 2 6" xfId="24389" xr:uid="{00000000-0005-0000-0000-0000465F0000}"/>
    <cellStyle name="Note 2 3 4 2 6 2" xfId="24390" xr:uid="{00000000-0005-0000-0000-0000475F0000}"/>
    <cellStyle name="Note 2 3 4 2 6 2 2" xfId="24391" xr:uid="{00000000-0005-0000-0000-0000485F0000}"/>
    <cellStyle name="Note 2 3 4 2 6 3" xfId="24392" xr:uid="{00000000-0005-0000-0000-0000495F0000}"/>
    <cellStyle name="Note 2 3 4 2 7" xfId="24393" xr:uid="{00000000-0005-0000-0000-00004A5F0000}"/>
    <cellStyle name="Note 2 3 4 2 7 2" xfId="24394" xr:uid="{00000000-0005-0000-0000-00004B5F0000}"/>
    <cellStyle name="Note 2 3 4 2 8" xfId="24395" xr:uid="{00000000-0005-0000-0000-00004C5F0000}"/>
    <cellStyle name="Note 2 3 4 2 8 2" xfId="24396" xr:uid="{00000000-0005-0000-0000-00004D5F0000}"/>
    <cellStyle name="Note 2 3 4 2 9" xfId="24397" xr:uid="{00000000-0005-0000-0000-00004E5F0000}"/>
    <cellStyle name="Note 2 3 4 3" xfId="24398" xr:uid="{00000000-0005-0000-0000-00004F5F0000}"/>
    <cellStyle name="Note 2 3 4 3 2" xfId="24399" xr:uid="{00000000-0005-0000-0000-0000505F0000}"/>
    <cellStyle name="Note 2 3 4 3 3" xfId="24400" xr:uid="{00000000-0005-0000-0000-0000515F0000}"/>
    <cellStyle name="Note 2 3 4 3 3 2" xfId="24401" xr:uid="{00000000-0005-0000-0000-0000525F0000}"/>
    <cellStyle name="Note 2 3 4 3 3 3" xfId="24402" xr:uid="{00000000-0005-0000-0000-0000535F0000}"/>
    <cellStyle name="Note 2 3 4 3 4" xfId="24403" xr:uid="{00000000-0005-0000-0000-0000545F0000}"/>
    <cellStyle name="Note 2 3 4 3 4 2" xfId="24404" xr:uid="{00000000-0005-0000-0000-0000555F0000}"/>
    <cellStyle name="Note 2 3 4 3 4 2 2" xfId="24405" xr:uid="{00000000-0005-0000-0000-0000565F0000}"/>
    <cellStyle name="Note 2 3 4 3 4 3" xfId="24406" xr:uid="{00000000-0005-0000-0000-0000575F0000}"/>
    <cellStyle name="Note 2 3 4 3 5" xfId="24407" xr:uid="{00000000-0005-0000-0000-0000585F0000}"/>
    <cellStyle name="Note 2 3 4 3 5 2" xfId="24408" xr:uid="{00000000-0005-0000-0000-0000595F0000}"/>
    <cellStyle name="Note 2 3 4 3 5 2 2" xfId="24409" xr:uid="{00000000-0005-0000-0000-00005A5F0000}"/>
    <cellStyle name="Note 2 3 4 3 5 3" xfId="24410" xr:uid="{00000000-0005-0000-0000-00005B5F0000}"/>
    <cellStyle name="Note 2 3 4 3 6" xfId="24411" xr:uid="{00000000-0005-0000-0000-00005C5F0000}"/>
    <cellStyle name="Note 2 3 4 3 6 2" xfId="24412" xr:uid="{00000000-0005-0000-0000-00005D5F0000}"/>
    <cellStyle name="Note 2 3 4 3 6 2 2" xfId="24413" xr:uid="{00000000-0005-0000-0000-00005E5F0000}"/>
    <cellStyle name="Note 2 3 4 3 6 3" xfId="24414" xr:uid="{00000000-0005-0000-0000-00005F5F0000}"/>
    <cellStyle name="Note 2 3 4 3 7" xfId="24415" xr:uid="{00000000-0005-0000-0000-0000605F0000}"/>
    <cellStyle name="Note 2 3 4 3 7 2" xfId="24416" xr:uid="{00000000-0005-0000-0000-0000615F0000}"/>
    <cellStyle name="Note 2 3 4 3 8" xfId="24417" xr:uid="{00000000-0005-0000-0000-0000625F0000}"/>
    <cellStyle name="Note 2 3 4 3 8 2" xfId="24418" xr:uid="{00000000-0005-0000-0000-0000635F0000}"/>
    <cellStyle name="Note 2 3 4 3 9" xfId="24419" xr:uid="{00000000-0005-0000-0000-0000645F0000}"/>
    <cellStyle name="Note 2 3 4 4" xfId="24420" xr:uid="{00000000-0005-0000-0000-0000655F0000}"/>
    <cellStyle name="Note 2 3 4 4 2" xfId="24421" xr:uid="{00000000-0005-0000-0000-0000665F0000}"/>
    <cellStyle name="Note 2 3 4 4 3" xfId="24422" xr:uid="{00000000-0005-0000-0000-0000675F0000}"/>
    <cellStyle name="Note 2 3 4 4 3 2" xfId="24423" xr:uid="{00000000-0005-0000-0000-0000685F0000}"/>
    <cellStyle name="Note 2 3 4 4 3 2 2" xfId="24424" xr:uid="{00000000-0005-0000-0000-0000695F0000}"/>
    <cellStyle name="Note 2 3 4 4 3 3" xfId="24425" xr:uid="{00000000-0005-0000-0000-00006A5F0000}"/>
    <cellStyle name="Note 2 3 4 4 4" xfId="24426" xr:uid="{00000000-0005-0000-0000-00006B5F0000}"/>
    <cellStyle name="Note 2 3 4 4 4 2" xfId="24427" xr:uid="{00000000-0005-0000-0000-00006C5F0000}"/>
    <cellStyle name="Note 2 3 4 4 4 2 2" xfId="24428" xr:uid="{00000000-0005-0000-0000-00006D5F0000}"/>
    <cellStyle name="Note 2 3 4 4 4 3" xfId="24429" xr:uid="{00000000-0005-0000-0000-00006E5F0000}"/>
    <cellStyle name="Note 2 3 4 4 5" xfId="24430" xr:uid="{00000000-0005-0000-0000-00006F5F0000}"/>
    <cellStyle name="Note 2 3 4 4 5 2" xfId="24431" xr:uid="{00000000-0005-0000-0000-0000705F0000}"/>
    <cellStyle name="Note 2 3 4 4 5 2 2" xfId="24432" xr:uid="{00000000-0005-0000-0000-0000715F0000}"/>
    <cellStyle name="Note 2 3 4 4 5 3" xfId="24433" xr:uid="{00000000-0005-0000-0000-0000725F0000}"/>
    <cellStyle name="Note 2 3 4 4 6" xfId="24434" xr:uid="{00000000-0005-0000-0000-0000735F0000}"/>
    <cellStyle name="Note 2 3 4 4 6 2" xfId="24435" xr:uid="{00000000-0005-0000-0000-0000745F0000}"/>
    <cellStyle name="Note 2 3 4 4 7" xfId="24436" xr:uid="{00000000-0005-0000-0000-0000755F0000}"/>
    <cellStyle name="Note 2 3 4 4 7 2" xfId="24437" xr:uid="{00000000-0005-0000-0000-0000765F0000}"/>
    <cellStyle name="Note 2 3 4 4 8" xfId="24438" xr:uid="{00000000-0005-0000-0000-0000775F0000}"/>
    <cellStyle name="Note 2 3 4 4 9" xfId="24439" xr:uid="{00000000-0005-0000-0000-0000785F0000}"/>
    <cellStyle name="Note 2 3 4 5" xfId="24440" xr:uid="{00000000-0005-0000-0000-0000795F0000}"/>
    <cellStyle name="Note 2 3 4 5 2" xfId="24441" xr:uid="{00000000-0005-0000-0000-00007A5F0000}"/>
    <cellStyle name="Note 2 3 4 5 3" xfId="24442" xr:uid="{00000000-0005-0000-0000-00007B5F0000}"/>
    <cellStyle name="Note 2 3 4 6" xfId="24443" xr:uid="{00000000-0005-0000-0000-00007C5F0000}"/>
    <cellStyle name="Note 2 3 4 6 2" xfId="24444" xr:uid="{00000000-0005-0000-0000-00007D5F0000}"/>
    <cellStyle name="Note 2 3 4 6 2 2" xfId="24445" xr:uid="{00000000-0005-0000-0000-00007E5F0000}"/>
    <cellStyle name="Note 2 3 4 6 2 2 2" xfId="24446" xr:uid="{00000000-0005-0000-0000-00007F5F0000}"/>
    <cellStyle name="Note 2 3 4 6 2 3" xfId="24447" xr:uid="{00000000-0005-0000-0000-0000805F0000}"/>
    <cellStyle name="Note 2 3 4 6 3" xfId="24448" xr:uid="{00000000-0005-0000-0000-0000815F0000}"/>
    <cellStyle name="Note 2 3 4 6 3 2" xfId="24449" xr:uid="{00000000-0005-0000-0000-0000825F0000}"/>
    <cellStyle name="Note 2 3 4 6 3 2 2" xfId="24450" xr:uid="{00000000-0005-0000-0000-0000835F0000}"/>
    <cellStyle name="Note 2 3 4 6 3 3" xfId="24451" xr:uid="{00000000-0005-0000-0000-0000845F0000}"/>
    <cellStyle name="Note 2 3 4 6 4" xfId="24452" xr:uid="{00000000-0005-0000-0000-0000855F0000}"/>
    <cellStyle name="Note 2 3 4 6 4 2" xfId="24453" xr:uid="{00000000-0005-0000-0000-0000865F0000}"/>
    <cellStyle name="Note 2 3 4 6 4 2 2" xfId="24454" xr:uid="{00000000-0005-0000-0000-0000875F0000}"/>
    <cellStyle name="Note 2 3 4 6 4 3" xfId="24455" xr:uid="{00000000-0005-0000-0000-0000885F0000}"/>
    <cellStyle name="Note 2 3 4 6 5" xfId="24456" xr:uid="{00000000-0005-0000-0000-0000895F0000}"/>
    <cellStyle name="Note 2 3 4 6 5 2" xfId="24457" xr:uid="{00000000-0005-0000-0000-00008A5F0000}"/>
    <cellStyle name="Note 2 3 4 6 6" xfId="24458" xr:uid="{00000000-0005-0000-0000-00008B5F0000}"/>
    <cellStyle name="Note 2 3 4 6 6 2" xfId="24459" xr:uid="{00000000-0005-0000-0000-00008C5F0000}"/>
    <cellStyle name="Note 2 3 4 6 7" xfId="24460" xr:uid="{00000000-0005-0000-0000-00008D5F0000}"/>
    <cellStyle name="Note 2 3 4 7" xfId="24461" xr:uid="{00000000-0005-0000-0000-00008E5F0000}"/>
    <cellStyle name="Note 2 3 4 7 2" xfId="24462" xr:uid="{00000000-0005-0000-0000-00008F5F0000}"/>
    <cellStyle name="Note 2 3 4 7 2 2" xfId="24463" xr:uid="{00000000-0005-0000-0000-0000905F0000}"/>
    <cellStyle name="Note 2 3 4 7 3" xfId="24464" xr:uid="{00000000-0005-0000-0000-0000915F0000}"/>
    <cellStyle name="Note 2 3 4 8" xfId="24465" xr:uid="{00000000-0005-0000-0000-0000925F0000}"/>
    <cellStyle name="Note 2 3 4 8 2" xfId="24466" xr:uid="{00000000-0005-0000-0000-0000935F0000}"/>
    <cellStyle name="Note 2 3 4 8 2 2" xfId="24467" xr:uid="{00000000-0005-0000-0000-0000945F0000}"/>
    <cellStyle name="Note 2 3 4 8 3" xfId="24468" xr:uid="{00000000-0005-0000-0000-0000955F0000}"/>
    <cellStyle name="Note 2 3 5" xfId="24469" xr:uid="{00000000-0005-0000-0000-0000965F0000}"/>
    <cellStyle name="Note 2 3 5 10" xfId="24470" xr:uid="{00000000-0005-0000-0000-0000975F0000}"/>
    <cellStyle name="Note 2 3 5 2" xfId="24471" xr:uid="{00000000-0005-0000-0000-0000985F0000}"/>
    <cellStyle name="Note 2 3 5 2 2" xfId="24472" xr:uid="{00000000-0005-0000-0000-0000995F0000}"/>
    <cellStyle name="Note 2 3 5 2 3" xfId="24473" xr:uid="{00000000-0005-0000-0000-00009A5F0000}"/>
    <cellStyle name="Note 2 3 5 2 3 2" xfId="24474" xr:uid="{00000000-0005-0000-0000-00009B5F0000}"/>
    <cellStyle name="Note 2 3 5 2 3 3" xfId="24475" xr:uid="{00000000-0005-0000-0000-00009C5F0000}"/>
    <cellStyle name="Note 2 3 5 2 4" xfId="24476" xr:uid="{00000000-0005-0000-0000-00009D5F0000}"/>
    <cellStyle name="Note 2 3 5 2 4 2" xfId="24477" xr:uid="{00000000-0005-0000-0000-00009E5F0000}"/>
    <cellStyle name="Note 2 3 5 2 4 2 2" xfId="24478" xr:uid="{00000000-0005-0000-0000-00009F5F0000}"/>
    <cellStyle name="Note 2 3 5 2 4 3" xfId="24479" xr:uid="{00000000-0005-0000-0000-0000A05F0000}"/>
    <cellStyle name="Note 2 3 5 2 5" xfId="24480" xr:uid="{00000000-0005-0000-0000-0000A15F0000}"/>
    <cellStyle name="Note 2 3 5 2 5 2" xfId="24481" xr:uid="{00000000-0005-0000-0000-0000A25F0000}"/>
    <cellStyle name="Note 2 3 5 2 5 2 2" xfId="24482" xr:uid="{00000000-0005-0000-0000-0000A35F0000}"/>
    <cellStyle name="Note 2 3 5 2 5 3" xfId="24483" xr:uid="{00000000-0005-0000-0000-0000A45F0000}"/>
    <cellStyle name="Note 2 3 5 2 6" xfId="24484" xr:uid="{00000000-0005-0000-0000-0000A55F0000}"/>
    <cellStyle name="Note 2 3 5 2 6 2" xfId="24485" xr:uid="{00000000-0005-0000-0000-0000A65F0000}"/>
    <cellStyle name="Note 2 3 5 2 6 2 2" xfId="24486" xr:uid="{00000000-0005-0000-0000-0000A75F0000}"/>
    <cellStyle name="Note 2 3 5 2 6 3" xfId="24487" xr:uid="{00000000-0005-0000-0000-0000A85F0000}"/>
    <cellStyle name="Note 2 3 5 2 7" xfId="24488" xr:uid="{00000000-0005-0000-0000-0000A95F0000}"/>
    <cellStyle name="Note 2 3 5 2 7 2" xfId="24489" xr:uid="{00000000-0005-0000-0000-0000AA5F0000}"/>
    <cellStyle name="Note 2 3 5 2 8" xfId="24490" xr:uid="{00000000-0005-0000-0000-0000AB5F0000}"/>
    <cellStyle name="Note 2 3 5 2 8 2" xfId="24491" xr:uid="{00000000-0005-0000-0000-0000AC5F0000}"/>
    <cellStyle name="Note 2 3 5 2 9" xfId="24492" xr:uid="{00000000-0005-0000-0000-0000AD5F0000}"/>
    <cellStyle name="Note 2 3 5 3" xfId="24493" xr:uid="{00000000-0005-0000-0000-0000AE5F0000}"/>
    <cellStyle name="Note 2 3 5 4" xfId="24494" xr:uid="{00000000-0005-0000-0000-0000AF5F0000}"/>
    <cellStyle name="Note 2 3 5 4 2" xfId="24495" xr:uid="{00000000-0005-0000-0000-0000B05F0000}"/>
    <cellStyle name="Note 2 3 5 4 3" xfId="24496" xr:uid="{00000000-0005-0000-0000-0000B15F0000}"/>
    <cellStyle name="Note 2 3 5 5" xfId="24497" xr:uid="{00000000-0005-0000-0000-0000B25F0000}"/>
    <cellStyle name="Note 2 3 5 5 2" xfId="24498" xr:uid="{00000000-0005-0000-0000-0000B35F0000}"/>
    <cellStyle name="Note 2 3 5 5 2 2" xfId="24499" xr:uid="{00000000-0005-0000-0000-0000B45F0000}"/>
    <cellStyle name="Note 2 3 5 5 3" xfId="24500" xr:uid="{00000000-0005-0000-0000-0000B55F0000}"/>
    <cellStyle name="Note 2 3 5 6" xfId="24501" xr:uid="{00000000-0005-0000-0000-0000B65F0000}"/>
    <cellStyle name="Note 2 3 5 6 2" xfId="24502" xr:uid="{00000000-0005-0000-0000-0000B75F0000}"/>
    <cellStyle name="Note 2 3 5 6 2 2" xfId="24503" xr:uid="{00000000-0005-0000-0000-0000B85F0000}"/>
    <cellStyle name="Note 2 3 5 6 3" xfId="24504" xr:uid="{00000000-0005-0000-0000-0000B95F0000}"/>
    <cellStyle name="Note 2 3 5 7" xfId="24505" xr:uid="{00000000-0005-0000-0000-0000BA5F0000}"/>
    <cellStyle name="Note 2 3 5 7 2" xfId="24506" xr:uid="{00000000-0005-0000-0000-0000BB5F0000}"/>
    <cellStyle name="Note 2 3 5 7 2 2" xfId="24507" xr:uid="{00000000-0005-0000-0000-0000BC5F0000}"/>
    <cellStyle name="Note 2 3 5 7 3" xfId="24508" xr:uid="{00000000-0005-0000-0000-0000BD5F0000}"/>
    <cellStyle name="Note 2 3 5 8" xfId="24509" xr:uid="{00000000-0005-0000-0000-0000BE5F0000}"/>
    <cellStyle name="Note 2 3 5 8 2" xfId="24510" xr:uid="{00000000-0005-0000-0000-0000BF5F0000}"/>
    <cellStyle name="Note 2 3 5 9" xfId="24511" xr:uid="{00000000-0005-0000-0000-0000C05F0000}"/>
    <cellStyle name="Note 2 3 5 9 2" xfId="24512" xr:uid="{00000000-0005-0000-0000-0000C15F0000}"/>
    <cellStyle name="Note 2 3 6" xfId="24513" xr:uid="{00000000-0005-0000-0000-0000C25F0000}"/>
    <cellStyle name="Note 2 3 6 2" xfId="24514" xr:uid="{00000000-0005-0000-0000-0000C35F0000}"/>
    <cellStyle name="Note 2 3 6 2 10" xfId="24515" xr:uid="{00000000-0005-0000-0000-0000C45F0000}"/>
    <cellStyle name="Note 2 3 6 2 2" xfId="24516" xr:uid="{00000000-0005-0000-0000-0000C55F0000}"/>
    <cellStyle name="Note 2 3 6 2 3" xfId="24517" xr:uid="{00000000-0005-0000-0000-0000C65F0000}"/>
    <cellStyle name="Note 2 3 6 2 4" xfId="24518" xr:uid="{00000000-0005-0000-0000-0000C75F0000}"/>
    <cellStyle name="Note 2 3 6 2 4 2" xfId="24519" xr:uid="{00000000-0005-0000-0000-0000C85F0000}"/>
    <cellStyle name="Note 2 3 6 2 4 2 2" xfId="24520" xr:uid="{00000000-0005-0000-0000-0000C95F0000}"/>
    <cellStyle name="Note 2 3 6 2 4 3" xfId="24521" xr:uid="{00000000-0005-0000-0000-0000CA5F0000}"/>
    <cellStyle name="Note 2 3 6 2 5" xfId="24522" xr:uid="{00000000-0005-0000-0000-0000CB5F0000}"/>
    <cellStyle name="Note 2 3 6 2 5 2" xfId="24523" xr:uid="{00000000-0005-0000-0000-0000CC5F0000}"/>
    <cellStyle name="Note 2 3 6 2 5 2 2" xfId="24524" xr:uid="{00000000-0005-0000-0000-0000CD5F0000}"/>
    <cellStyle name="Note 2 3 6 2 5 3" xfId="24525" xr:uid="{00000000-0005-0000-0000-0000CE5F0000}"/>
    <cellStyle name="Note 2 3 6 2 6" xfId="24526" xr:uid="{00000000-0005-0000-0000-0000CF5F0000}"/>
    <cellStyle name="Note 2 3 6 2 6 2" xfId="24527" xr:uid="{00000000-0005-0000-0000-0000D05F0000}"/>
    <cellStyle name="Note 2 3 6 2 6 2 2" xfId="24528" xr:uid="{00000000-0005-0000-0000-0000D15F0000}"/>
    <cellStyle name="Note 2 3 6 2 6 3" xfId="24529" xr:uid="{00000000-0005-0000-0000-0000D25F0000}"/>
    <cellStyle name="Note 2 3 6 2 7" xfId="24530" xr:uid="{00000000-0005-0000-0000-0000D35F0000}"/>
    <cellStyle name="Note 2 3 6 2 7 2" xfId="24531" xr:uid="{00000000-0005-0000-0000-0000D45F0000}"/>
    <cellStyle name="Note 2 3 6 2 8" xfId="24532" xr:uid="{00000000-0005-0000-0000-0000D55F0000}"/>
    <cellStyle name="Note 2 3 6 2 8 2" xfId="24533" xr:uid="{00000000-0005-0000-0000-0000D65F0000}"/>
    <cellStyle name="Note 2 3 6 2 9" xfId="24534" xr:uid="{00000000-0005-0000-0000-0000D75F0000}"/>
    <cellStyle name="Note 2 3 6 3" xfId="24535" xr:uid="{00000000-0005-0000-0000-0000D85F0000}"/>
    <cellStyle name="Note 2 3 6 4" xfId="24536" xr:uid="{00000000-0005-0000-0000-0000D95F0000}"/>
    <cellStyle name="Note 2 3 6 4 2" xfId="24537" xr:uid="{00000000-0005-0000-0000-0000DA5F0000}"/>
    <cellStyle name="Note 2 3 6 4 2 2" xfId="24538" xr:uid="{00000000-0005-0000-0000-0000DB5F0000}"/>
    <cellStyle name="Note 2 3 6 4 3" xfId="24539" xr:uid="{00000000-0005-0000-0000-0000DC5F0000}"/>
    <cellStyle name="Note 2 3 6 5" xfId="24540" xr:uid="{00000000-0005-0000-0000-0000DD5F0000}"/>
    <cellStyle name="Note 2 3 6 5 2" xfId="24541" xr:uid="{00000000-0005-0000-0000-0000DE5F0000}"/>
    <cellStyle name="Note 2 3 6 5 2 2" xfId="24542" xr:uid="{00000000-0005-0000-0000-0000DF5F0000}"/>
    <cellStyle name="Note 2 3 6 5 3" xfId="24543" xr:uid="{00000000-0005-0000-0000-0000E05F0000}"/>
    <cellStyle name="Note 2 3 7" xfId="24544" xr:uid="{00000000-0005-0000-0000-0000E15F0000}"/>
    <cellStyle name="Note 2 3 7 2" xfId="24545" xr:uid="{00000000-0005-0000-0000-0000E25F0000}"/>
    <cellStyle name="Note 2 3 7 3" xfId="24546" xr:uid="{00000000-0005-0000-0000-0000E35F0000}"/>
    <cellStyle name="Note 2 3 7 3 2" xfId="24547" xr:uid="{00000000-0005-0000-0000-0000E45F0000}"/>
    <cellStyle name="Note 2 3 7 3 3" xfId="24548" xr:uid="{00000000-0005-0000-0000-0000E55F0000}"/>
    <cellStyle name="Note 2 3 7 4" xfId="24549" xr:uid="{00000000-0005-0000-0000-0000E65F0000}"/>
    <cellStyle name="Note 2 3 7 4 2" xfId="24550" xr:uid="{00000000-0005-0000-0000-0000E75F0000}"/>
    <cellStyle name="Note 2 3 7 4 2 2" xfId="24551" xr:uid="{00000000-0005-0000-0000-0000E85F0000}"/>
    <cellStyle name="Note 2 3 7 4 3" xfId="24552" xr:uid="{00000000-0005-0000-0000-0000E95F0000}"/>
    <cellStyle name="Note 2 3 7 5" xfId="24553" xr:uid="{00000000-0005-0000-0000-0000EA5F0000}"/>
    <cellStyle name="Note 2 3 7 5 2" xfId="24554" xr:uid="{00000000-0005-0000-0000-0000EB5F0000}"/>
    <cellStyle name="Note 2 3 7 5 2 2" xfId="24555" xr:uid="{00000000-0005-0000-0000-0000EC5F0000}"/>
    <cellStyle name="Note 2 3 7 5 3" xfId="24556" xr:uid="{00000000-0005-0000-0000-0000ED5F0000}"/>
    <cellStyle name="Note 2 3 7 6" xfId="24557" xr:uid="{00000000-0005-0000-0000-0000EE5F0000}"/>
    <cellStyle name="Note 2 3 7 6 2" xfId="24558" xr:uid="{00000000-0005-0000-0000-0000EF5F0000}"/>
    <cellStyle name="Note 2 3 7 6 2 2" xfId="24559" xr:uid="{00000000-0005-0000-0000-0000F05F0000}"/>
    <cellStyle name="Note 2 3 7 6 3" xfId="24560" xr:uid="{00000000-0005-0000-0000-0000F15F0000}"/>
    <cellStyle name="Note 2 3 7 7" xfId="24561" xr:uid="{00000000-0005-0000-0000-0000F25F0000}"/>
    <cellStyle name="Note 2 3 7 7 2" xfId="24562" xr:uid="{00000000-0005-0000-0000-0000F35F0000}"/>
    <cellStyle name="Note 2 3 7 8" xfId="24563" xr:uid="{00000000-0005-0000-0000-0000F45F0000}"/>
    <cellStyle name="Note 2 3 7 8 2" xfId="24564" xr:uid="{00000000-0005-0000-0000-0000F55F0000}"/>
    <cellStyle name="Note 2 3 7 9" xfId="24565" xr:uid="{00000000-0005-0000-0000-0000F65F0000}"/>
    <cellStyle name="Note 2 3 8" xfId="24566" xr:uid="{00000000-0005-0000-0000-0000F75F0000}"/>
    <cellStyle name="Note 2 3 8 2" xfId="24567" xr:uid="{00000000-0005-0000-0000-0000F85F0000}"/>
    <cellStyle name="Note 2 3 8 3" xfId="24568" xr:uid="{00000000-0005-0000-0000-0000F95F0000}"/>
    <cellStyle name="Note 2 3 9" xfId="24569" xr:uid="{00000000-0005-0000-0000-0000FA5F0000}"/>
    <cellStyle name="Note 2 4" xfId="24570" xr:uid="{00000000-0005-0000-0000-0000FB5F0000}"/>
    <cellStyle name="Note 2 4 10" xfId="24571" xr:uid="{00000000-0005-0000-0000-0000FC5F0000}"/>
    <cellStyle name="Note 2 4 10 2" xfId="24572" xr:uid="{00000000-0005-0000-0000-0000FD5F0000}"/>
    <cellStyle name="Note 2 4 10 2 2" xfId="24573" xr:uid="{00000000-0005-0000-0000-0000FE5F0000}"/>
    <cellStyle name="Note 2 4 10 3" xfId="24574" xr:uid="{00000000-0005-0000-0000-0000FF5F0000}"/>
    <cellStyle name="Note 2 4 11" xfId="24575" xr:uid="{00000000-0005-0000-0000-000000600000}"/>
    <cellStyle name="Note 2 4 11 2" xfId="24576" xr:uid="{00000000-0005-0000-0000-000001600000}"/>
    <cellStyle name="Note 2 4 12" xfId="24577" xr:uid="{00000000-0005-0000-0000-000002600000}"/>
    <cellStyle name="Note 2 4 12 2" xfId="24578" xr:uid="{00000000-0005-0000-0000-000003600000}"/>
    <cellStyle name="Note 2 4 13" xfId="24579" xr:uid="{00000000-0005-0000-0000-000004600000}"/>
    <cellStyle name="Note 2 4 14" xfId="24580" xr:uid="{00000000-0005-0000-0000-000005600000}"/>
    <cellStyle name="Note 2 4 15" xfId="24581" xr:uid="{00000000-0005-0000-0000-000006600000}"/>
    <cellStyle name="Note 2 4 2" xfId="24582" xr:uid="{00000000-0005-0000-0000-000007600000}"/>
    <cellStyle name="Note 2 4 2 2" xfId="24583" xr:uid="{00000000-0005-0000-0000-000008600000}"/>
    <cellStyle name="Note 2 4 2 2 2" xfId="24584" xr:uid="{00000000-0005-0000-0000-000009600000}"/>
    <cellStyle name="Note 2 4 2 2 3" xfId="24585" xr:uid="{00000000-0005-0000-0000-00000A600000}"/>
    <cellStyle name="Note 2 4 2 2 3 2" xfId="24586" xr:uid="{00000000-0005-0000-0000-00000B600000}"/>
    <cellStyle name="Note 2 4 2 2 3 3" xfId="24587" xr:uid="{00000000-0005-0000-0000-00000C600000}"/>
    <cellStyle name="Note 2 4 2 2 4" xfId="24588" xr:uid="{00000000-0005-0000-0000-00000D600000}"/>
    <cellStyle name="Note 2 4 2 2 4 2" xfId="24589" xr:uid="{00000000-0005-0000-0000-00000E600000}"/>
    <cellStyle name="Note 2 4 2 2 4 2 2" xfId="24590" xr:uid="{00000000-0005-0000-0000-00000F600000}"/>
    <cellStyle name="Note 2 4 2 2 4 3" xfId="24591" xr:uid="{00000000-0005-0000-0000-000010600000}"/>
    <cellStyle name="Note 2 4 2 2 5" xfId="24592" xr:uid="{00000000-0005-0000-0000-000011600000}"/>
    <cellStyle name="Note 2 4 2 2 5 2" xfId="24593" xr:uid="{00000000-0005-0000-0000-000012600000}"/>
    <cellStyle name="Note 2 4 2 2 5 2 2" xfId="24594" xr:uid="{00000000-0005-0000-0000-000013600000}"/>
    <cellStyle name="Note 2 4 2 2 5 3" xfId="24595" xr:uid="{00000000-0005-0000-0000-000014600000}"/>
    <cellStyle name="Note 2 4 2 2 6" xfId="24596" xr:uid="{00000000-0005-0000-0000-000015600000}"/>
    <cellStyle name="Note 2 4 2 2 6 2" xfId="24597" xr:uid="{00000000-0005-0000-0000-000016600000}"/>
    <cellStyle name="Note 2 4 2 2 6 2 2" xfId="24598" xr:uid="{00000000-0005-0000-0000-000017600000}"/>
    <cellStyle name="Note 2 4 2 2 6 3" xfId="24599" xr:uid="{00000000-0005-0000-0000-000018600000}"/>
    <cellStyle name="Note 2 4 2 2 7" xfId="24600" xr:uid="{00000000-0005-0000-0000-000019600000}"/>
    <cellStyle name="Note 2 4 2 2 7 2" xfId="24601" xr:uid="{00000000-0005-0000-0000-00001A600000}"/>
    <cellStyle name="Note 2 4 2 2 8" xfId="24602" xr:uid="{00000000-0005-0000-0000-00001B600000}"/>
    <cellStyle name="Note 2 4 2 2 8 2" xfId="24603" xr:uid="{00000000-0005-0000-0000-00001C600000}"/>
    <cellStyle name="Note 2 4 2 2 9" xfId="24604" xr:uid="{00000000-0005-0000-0000-00001D600000}"/>
    <cellStyle name="Note 2 4 2 3" xfId="24605" xr:uid="{00000000-0005-0000-0000-00001E600000}"/>
    <cellStyle name="Note 2 4 2 3 2" xfId="24606" xr:uid="{00000000-0005-0000-0000-00001F600000}"/>
    <cellStyle name="Note 2 4 2 3 3" xfId="24607" xr:uid="{00000000-0005-0000-0000-000020600000}"/>
    <cellStyle name="Note 2 4 2 3 3 2" xfId="24608" xr:uid="{00000000-0005-0000-0000-000021600000}"/>
    <cellStyle name="Note 2 4 2 3 3 3" xfId="24609" xr:uid="{00000000-0005-0000-0000-000022600000}"/>
    <cellStyle name="Note 2 4 2 3 4" xfId="24610" xr:uid="{00000000-0005-0000-0000-000023600000}"/>
    <cellStyle name="Note 2 4 2 3 4 2" xfId="24611" xr:uid="{00000000-0005-0000-0000-000024600000}"/>
    <cellStyle name="Note 2 4 2 3 4 2 2" xfId="24612" xr:uid="{00000000-0005-0000-0000-000025600000}"/>
    <cellStyle name="Note 2 4 2 3 4 3" xfId="24613" xr:uid="{00000000-0005-0000-0000-000026600000}"/>
    <cellStyle name="Note 2 4 2 3 5" xfId="24614" xr:uid="{00000000-0005-0000-0000-000027600000}"/>
    <cellStyle name="Note 2 4 2 3 5 2" xfId="24615" xr:uid="{00000000-0005-0000-0000-000028600000}"/>
    <cellStyle name="Note 2 4 2 3 5 2 2" xfId="24616" xr:uid="{00000000-0005-0000-0000-000029600000}"/>
    <cellStyle name="Note 2 4 2 3 5 3" xfId="24617" xr:uid="{00000000-0005-0000-0000-00002A600000}"/>
    <cellStyle name="Note 2 4 2 3 6" xfId="24618" xr:uid="{00000000-0005-0000-0000-00002B600000}"/>
    <cellStyle name="Note 2 4 2 3 6 2" xfId="24619" xr:uid="{00000000-0005-0000-0000-00002C600000}"/>
    <cellStyle name="Note 2 4 2 3 6 2 2" xfId="24620" xr:uid="{00000000-0005-0000-0000-00002D600000}"/>
    <cellStyle name="Note 2 4 2 3 6 3" xfId="24621" xr:uid="{00000000-0005-0000-0000-00002E600000}"/>
    <cellStyle name="Note 2 4 2 3 7" xfId="24622" xr:uid="{00000000-0005-0000-0000-00002F600000}"/>
    <cellStyle name="Note 2 4 2 3 7 2" xfId="24623" xr:uid="{00000000-0005-0000-0000-000030600000}"/>
    <cellStyle name="Note 2 4 2 3 8" xfId="24624" xr:uid="{00000000-0005-0000-0000-000031600000}"/>
    <cellStyle name="Note 2 4 2 3 8 2" xfId="24625" xr:uid="{00000000-0005-0000-0000-000032600000}"/>
    <cellStyle name="Note 2 4 2 3 9" xfId="24626" xr:uid="{00000000-0005-0000-0000-000033600000}"/>
    <cellStyle name="Note 2 4 2 4" xfId="24627" xr:uid="{00000000-0005-0000-0000-000034600000}"/>
    <cellStyle name="Note 2 4 2 4 2" xfId="24628" xr:uid="{00000000-0005-0000-0000-000035600000}"/>
    <cellStyle name="Note 2 4 2 4 3" xfId="24629" xr:uid="{00000000-0005-0000-0000-000036600000}"/>
    <cellStyle name="Note 2 4 2 4 3 2" xfId="24630" xr:uid="{00000000-0005-0000-0000-000037600000}"/>
    <cellStyle name="Note 2 4 2 4 3 2 2" xfId="24631" xr:uid="{00000000-0005-0000-0000-000038600000}"/>
    <cellStyle name="Note 2 4 2 4 3 3" xfId="24632" xr:uid="{00000000-0005-0000-0000-000039600000}"/>
    <cellStyle name="Note 2 4 2 4 4" xfId="24633" xr:uid="{00000000-0005-0000-0000-00003A600000}"/>
    <cellStyle name="Note 2 4 2 4 4 2" xfId="24634" xr:uid="{00000000-0005-0000-0000-00003B600000}"/>
    <cellStyle name="Note 2 4 2 4 4 2 2" xfId="24635" xr:uid="{00000000-0005-0000-0000-00003C600000}"/>
    <cellStyle name="Note 2 4 2 4 4 3" xfId="24636" xr:uid="{00000000-0005-0000-0000-00003D600000}"/>
    <cellStyle name="Note 2 4 2 4 5" xfId="24637" xr:uid="{00000000-0005-0000-0000-00003E600000}"/>
    <cellStyle name="Note 2 4 2 4 5 2" xfId="24638" xr:uid="{00000000-0005-0000-0000-00003F600000}"/>
    <cellStyle name="Note 2 4 2 4 5 2 2" xfId="24639" xr:uid="{00000000-0005-0000-0000-000040600000}"/>
    <cellStyle name="Note 2 4 2 4 5 3" xfId="24640" xr:uid="{00000000-0005-0000-0000-000041600000}"/>
    <cellStyle name="Note 2 4 2 4 6" xfId="24641" xr:uid="{00000000-0005-0000-0000-000042600000}"/>
    <cellStyle name="Note 2 4 2 4 6 2" xfId="24642" xr:uid="{00000000-0005-0000-0000-000043600000}"/>
    <cellStyle name="Note 2 4 2 4 7" xfId="24643" xr:uid="{00000000-0005-0000-0000-000044600000}"/>
    <cellStyle name="Note 2 4 2 4 7 2" xfId="24644" xr:uid="{00000000-0005-0000-0000-000045600000}"/>
    <cellStyle name="Note 2 4 2 4 8" xfId="24645" xr:uid="{00000000-0005-0000-0000-000046600000}"/>
    <cellStyle name="Note 2 4 2 4 9" xfId="24646" xr:uid="{00000000-0005-0000-0000-000047600000}"/>
    <cellStyle name="Note 2 4 2 5" xfId="24647" xr:uid="{00000000-0005-0000-0000-000048600000}"/>
    <cellStyle name="Note 2 4 2 5 2" xfId="24648" xr:uid="{00000000-0005-0000-0000-000049600000}"/>
    <cellStyle name="Note 2 4 2 5 3" xfId="24649" xr:uid="{00000000-0005-0000-0000-00004A600000}"/>
    <cellStyle name="Note 2 4 2 6" xfId="24650" xr:uid="{00000000-0005-0000-0000-00004B600000}"/>
    <cellStyle name="Note 2 4 2 6 2" xfId="24651" xr:uid="{00000000-0005-0000-0000-00004C600000}"/>
    <cellStyle name="Note 2 4 2 6 2 2" xfId="24652" xr:uid="{00000000-0005-0000-0000-00004D600000}"/>
    <cellStyle name="Note 2 4 2 6 2 2 2" xfId="24653" xr:uid="{00000000-0005-0000-0000-00004E600000}"/>
    <cellStyle name="Note 2 4 2 6 2 3" xfId="24654" xr:uid="{00000000-0005-0000-0000-00004F600000}"/>
    <cellStyle name="Note 2 4 2 6 3" xfId="24655" xr:uid="{00000000-0005-0000-0000-000050600000}"/>
    <cellStyle name="Note 2 4 2 6 3 2" xfId="24656" xr:uid="{00000000-0005-0000-0000-000051600000}"/>
    <cellStyle name="Note 2 4 2 6 3 2 2" xfId="24657" xr:uid="{00000000-0005-0000-0000-000052600000}"/>
    <cellStyle name="Note 2 4 2 6 3 3" xfId="24658" xr:uid="{00000000-0005-0000-0000-000053600000}"/>
    <cellStyle name="Note 2 4 2 6 4" xfId="24659" xr:uid="{00000000-0005-0000-0000-000054600000}"/>
    <cellStyle name="Note 2 4 2 6 4 2" xfId="24660" xr:uid="{00000000-0005-0000-0000-000055600000}"/>
    <cellStyle name="Note 2 4 2 6 4 2 2" xfId="24661" xr:uid="{00000000-0005-0000-0000-000056600000}"/>
    <cellStyle name="Note 2 4 2 6 4 3" xfId="24662" xr:uid="{00000000-0005-0000-0000-000057600000}"/>
    <cellStyle name="Note 2 4 2 6 5" xfId="24663" xr:uid="{00000000-0005-0000-0000-000058600000}"/>
    <cellStyle name="Note 2 4 2 6 5 2" xfId="24664" xr:uid="{00000000-0005-0000-0000-000059600000}"/>
    <cellStyle name="Note 2 4 2 6 6" xfId="24665" xr:uid="{00000000-0005-0000-0000-00005A600000}"/>
    <cellStyle name="Note 2 4 2 6 6 2" xfId="24666" xr:uid="{00000000-0005-0000-0000-00005B600000}"/>
    <cellStyle name="Note 2 4 2 6 7" xfId="24667" xr:uid="{00000000-0005-0000-0000-00005C600000}"/>
    <cellStyle name="Note 2 4 2 7" xfId="24668" xr:uid="{00000000-0005-0000-0000-00005D600000}"/>
    <cellStyle name="Note 2 4 2 7 2" xfId="24669" xr:uid="{00000000-0005-0000-0000-00005E600000}"/>
    <cellStyle name="Note 2 4 2 7 2 2" xfId="24670" xr:uid="{00000000-0005-0000-0000-00005F600000}"/>
    <cellStyle name="Note 2 4 2 7 3" xfId="24671" xr:uid="{00000000-0005-0000-0000-000060600000}"/>
    <cellStyle name="Note 2 4 2 8" xfId="24672" xr:uid="{00000000-0005-0000-0000-000061600000}"/>
    <cellStyle name="Note 2 4 2 8 2" xfId="24673" xr:uid="{00000000-0005-0000-0000-000062600000}"/>
    <cellStyle name="Note 2 4 2 8 2 2" xfId="24674" xr:uid="{00000000-0005-0000-0000-000063600000}"/>
    <cellStyle name="Note 2 4 2 8 3" xfId="24675" xr:uid="{00000000-0005-0000-0000-000064600000}"/>
    <cellStyle name="Note 2 4 3" xfId="24676" xr:uid="{00000000-0005-0000-0000-000065600000}"/>
    <cellStyle name="Note 2 4 3 10" xfId="24677" xr:uid="{00000000-0005-0000-0000-000066600000}"/>
    <cellStyle name="Note 2 4 3 2" xfId="24678" xr:uid="{00000000-0005-0000-0000-000067600000}"/>
    <cellStyle name="Note 2 4 3 2 2" xfId="24679" xr:uid="{00000000-0005-0000-0000-000068600000}"/>
    <cellStyle name="Note 2 4 3 2 3" xfId="24680" xr:uid="{00000000-0005-0000-0000-000069600000}"/>
    <cellStyle name="Note 2 4 3 2 3 2" xfId="24681" xr:uid="{00000000-0005-0000-0000-00006A600000}"/>
    <cellStyle name="Note 2 4 3 2 3 3" xfId="24682" xr:uid="{00000000-0005-0000-0000-00006B600000}"/>
    <cellStyle name="Note 2 4 3 2 4" xfId="24683" xr:uid="{00000000-0005-0000-0000-00006C600000}"/>
    <cellStyle name="Note 2 4 3 2 4 2" xfId="24684" xr:uid="{00000000-0005-0000-0000-00006D600000}"/>
    <cellStyle name="Note 2 4 3 2 4 2 2" xfId="24685" xr:uid="{00000000-0005-0000-0000-00006E600000}"/>
    <cellStyle name="Note 2 4 3 2 4 3" xfId="24686" xr:uid="{00000000-0005-0000-0000-00006F600000}"/>
    <cellStyle name="Note 2 4 3 2 5" xfId="24687" xr:uid="{00000000-0005-0000-0000-000070600000}"/>
    <cellStyle name="Note 2 4 3 2 5 2" xfId="24688" xr:uid="{00000000-0005-0000-0000-000071600000}"/>
    <cellStyle name="Note 2 4 3 2 5 2 2" xfId="24689" xr:uid="{00000000-0005-0000-0000-000072600000}"/>
    <cellStyle name="Note 2 4 3 2 5 3" xfId="24690" xr:uid="{00000000-0005-0000-0000-000073600000}"/>
    <cellStyle name="Note 2 4 3 2 6" xfId="24691" xr:uid="{00000000-0005-0000-0000-000074600000}"/>
    <cellStyle name="Note 2 4 3 2 6 2" xfId="24692" xr:uid="{00000000-0005-0000-0000-000075600000}"/>
    <cellStyle name="Note 2 4 3 2 6 2 2" xfId="24693" xr:uid="{00000000-0005-0000-0000-000076600000}"/>
    <cellStyle name="Note 2 4 3 2 6 3" xfId="24694" xr:uid="{00000000-0005-0000-0000-000077600000}"/>
    <cellStyle name="Note 2 4 3 2 7" xfId="24695" xr:uid="{00000000-0005-0000-0000-000078600000}"/>
    <cellStyle name="Note 2 4 3 2 7 2" xfId="24696" xr:uid="{00000000-0005-0000-0000-000079600000}"/>
    <cellStyle name="Note 2 4 3 2 8" xfId="24697" xr:uid="{00000000-0005-0000-0000-00007A600000}"/>
    <cellStyle name="Note 2 4 3 2 8 2" xfId="24698" xr:uid="{00000000-0005-0000-0000-00007B600000}"/>
    <cellStyle name="Note 2 4 3 2 9" xfId="24699" xr:uid="{00000000-0005-0000-0000-00007C600000}"/>
    <cellStyle name="Note 2 4 3 3" xfId="24700" xr:uid="{00000000-0005-0000-0000-00007D600000}"/>
    <cellStyle name="Note 2 4 3 4" xfId="24701" xr:uid="{00000000-0005-0000-0000-00007E600000}"/>
    <cellStyle name="Note 2 4 3 4 2" xfId="24702" xr:uid="{00000000-0005-0000-0000-00007F600000}"/>
    <cellStyle name="Note 2 4 3 4 3" xfId="24703" xr:uid="{00000000-0005-0000-0000-000080600000}"/>
    <cellStyle name="Note 2 4 3 5" xfId="24704" xr:uid="{00000000-0005-0000-0000-000081600000}"/>
    <cellStyle name="Note 2 4 3 5 2" xfId="24705" xr:uid="{00000000-0005-0000-0000-000082600000}"/>
    <cellStyle name="Note 2 4 3 5 2 2" xfId="24706" xr:uid="{00000000-0005-0000-0000-000083600000}"/>
    <cellStyle name="Note 2 4 3 5 3" xfId="24707" xr:uid="{00000000-0005-0000-0000-000084600000}"/>
    <cellStyle name="Note 2 4 3 6" xfId="24708" xr:uid="{00000000-0005-0000-0000-000085600000}"/>
    <cellStyle name="Note 2 4 3 6 2" xfId="24709" xr:uid="{00000000-0005-0000-0000-000086600000}"/>
    <cellStyle name="Note 2 4 3 6 2 2" xfId="24710" xr:uid="{00000000-0005-0000-0000-000087600000}"/>
    <cellStyle name="Note 2 4 3 6 3" xfId="24711" xr:uid="{00000000-0005-0000-0000-000088600000}"/>
    <cellStyle name="Note 2 4 3 7" xfId="24712" xr:uid="{00000000-0005-0000-0000-000089600000}"/>
    <cellStyle name="Note 2 4 3 7 2" xfId="24713" xr:uid="{00000000-0005-0000-0000-00008A600000}"/>
    <cellStyle name="Note 2 4 3 7 2 2" xfId="24714" xr:uid="{00000000-0005-0000-0000-00008B600000}"/>
    <cellStyle name="Note 2 4 3 7 3" xfId="24715" xr:uid="{00000000-0005-0000-0000-00008C600000}"/>
    <cellStyle name="Note 2 4 3 8" xfId="24716" xr:uid="{00000000-0005-0000-0000-00008D600000}"/>
    <cellStyle name="Note 2 4 3 8 2" xfId="24717" xr:uid="{00000000-0005-0000-0000-00008E600000}"/>
    <cellStyle name="Note 2 4 3 9" xfId="24718" xr:uid="{00000000-0005-0000-0000-00008F600000}"/>
    <cellStyle name="Note 2 4 3 9 2" xfId="24719" xr:uid="{00000000-0005-0000-0000-000090600000}"/>
    <cellStyle name="Note 2 4 4" xfId="24720" xr:uid="{00000000-0005-0000-0000-000091600000}"/>
    <cellStyle name="Note 2 4 4 2" xfId="24721" xr:uid="{00000000-0005-0000-0000-000092600000}"/>
    <cellStyle name="Note 2 4 4 2 10" xfId="24722" xr:uid="{00000000-0005-0000-0000-000093600000}"/>
    <cellStyle name="Note 2 4 4 2 2" xfId="24723" xr:uid="{00000000-0005-0000-0000-000094600000}"/>
    <cellStyle name="Note 2 4 4 2 3" xfId="24724" xr:uid="{00000000-0005-0000-0000-000095600000}"/>
    <cellStyle name="Note 2 4 4 2 4" xfId="24725" xr:uid="{00000000-0005-0000-0000-000096600000}"/>
    <cellStyle name="Note 2 4 4 2 4 2" xfId="24726" xr:uid="{00000000-0005-0000-0000-000097600000}"/>
    <cellStyle name="Note 2 4 4 2 4 2 2" xfId="24727" xr:uid="{00000000-0005-0000-0000-000098600000}"/>
    <cellStyle name="Note 2 4 4 2 4 3" xfId="24728" xr:uid="{00000000-0005-0000-0000-000099600000}"/>
    <cellStyle name="Note 2 4 4 2 5" xfId="24729" xr:uid="{00000000-0005-0000-0000-00009A600000}"/>
    <cellStyle name="Note 2 4 4 2 5 2" xfId="24730" xr:uid="{00000000-0005-0000-0000-00009B600000}"/>
    <cellStyle name="Note 2 4 4 2 5 2 2" xfId="24731" xr:uid="{00000000-0005-0000-0000-00009C600000}"/>
    <cellStyle name="Note 2 4 4 2 5 3" xfId="24732" xr:uid="{00000000-0005-0000-0000-00009D600000}"/>
    <cellStyle name="Note 2 4 4 2 6" xfId="24733" xr:uid="{00000000-0005-0000-0000-00009E600000}"/>
    <cellStyle name="Note 2 4 4 2 6 2" xfId="24734" xr:uid="{00000000-0005-0000-0000-00009F600000}"/>
    <cellStyle name="Note 2 4 4 2 6 2 2" xfId="24735" xr:uid="{00000000-0005-0000-0000-0000A0600000}"/>
    <cellStyle name="Note 2 4 4 2 6 3" xfId="24736" xr:uid="{00000000-0005-0000-0000-0000A1600000}"/>
    <cellStyle name="Note 2 4 4 2 7" xfId="24737" xr:uid="{00000000-0005-0000-0000-0000A2600000}"/>
    <cellStyle name="Note 2 4 4 2 7 2" xfId="24738" xr:uid="{00000000-0005-0000-0000-0000A3600000}"/>
    <cellStyle name="Note 2 4 4 2 8" xfId="24739" xr:uid="{00000000-0005-0000-0000-0000A4600000}"/>
    <cellStyle name="Note 2 4 4 2 8 2" xfId="24740" xr:uid="{00000000-0005-0000-0000-0000A5600000}"/>
    <cellStyle name="Note 2 4 4 2 9" xfId="24741" xr:uid="{00000000-0005-0000-0000-0000A6600000}"/>
    <cellStyle name="Note 2 4 4 3" xfId="24742" xr:uid="{00000000-0005-0000-0000-0000A7600000}"/>
    <cellStyle name="Note 2 4 4 4" xfId="24743" xr:uid="{00000000-0005-0000-0000-0000A8600000}"/>
    <cellStyle name="Note 2 4 4 4 2" xfId="24744" xr:uid="{00000000-0005-0000-0000-0000A9600000}"/>
    <cellStyle name="Note 2 4 4 4 2 2" xfId="24745" xr:uid="{00000000-0005-0000-0000-0000AA600000}"/>
    <cellStyle name="Note 2 4 4 4 3" xfId="24746" xr:uid="{00000000-0005-0000-0000-0000AB600000}"/>
    <cellStyle name="Note 2 4 4 5" xfId="24747" xr:uid="{00000000-0005-0000-0000-0000AC600000}"/>
    <cellStyle name="Note 2 4 4 5 2" xfId="24748" xr:uid="{00000000-0005-0000-0000-0000AD600000}"/>
    <cellStyle name="Note 2 4 4 5 2 2" xfId="24749" xr:uid="{00000000-0005-0000-0000-0000AE600000}"/>
    <cellStyle name="Note 2 4 4 5 3" xfId="24750" xr:uid="{00000000-0005-0000-0000-0000AF600000}"/>
    <cellStyle name="Note 2 4 5" xfId="24751" xr:uid="{00000000-0005-0000-0000-0000B0600000}"/>
    <cellStyle name="Note 2 4 5 2" xfId="24752" xr:uid="{00000000-0005-0000-0000-0000B1600000}"/>
    <cellStyle name="Note 2 4 5 3" xfId="24753" xr:uid="{00000000-0005-0000-0000-0000B2600000}"/>
    <cellStyle name="Note 2 4 5 3 2" xfId="24754" xr:uid="{00000000-0005-0000-0000-0000B3600000}"/>
    <cellStyle name="Note 2 4 5 3 3" xfId="24755" xr:uid="{00000000-0005-0000-0000-0000B4600000}"/>
    <cellStyle name="Note 2 4 5 4" xfId="24756" xr:uid="{00000000-0005-0000-0000-0000B5600000}"/>
    <cellStyle name="Note 2 4 5 4 2" xfId="24757" xr:uid="{00000000-0005-0000-0000-0000B6600000}"/>
    <cellStyle name="Note 2 4 5 4 2 2" xfId="24758" xr:uid="{00000000-0005-0000-0000-0000B7600000}"/>
    <cellStyle name="Note 2 4 5 4 3" xfId="24759" xr:uid="{00000000-0005-0000-0000-0000B8600000}"/>
    <cellStyle name="Note 2 4 5 5" xfId="24760" xr:uid="{00000000-0005-0000-0000-0000B9600000}"/>
    <cellStyle name="Note 2 4 5 5 2" xfId="24761" xr:uid="{00000000-0005-0000-0000-0000BA600000}"/>
    <cellStyle name="Note 2 4 5 5 2 2" xfId="24762" xr:uid="{00000000-0005-0000-0000-0000BB600000}"/>
    <cellStyle name="Note 2 4 5 5 3" xfId="24763" xr:uid="{00000000-0005-0000-0000-0000BC600000}"/>
    <cellStyle name="Note 2 4 5 6" xfId="24764" xr:uid="{00000000-0005-0000-0000-0000BD600000}"/>
    <cellStyle name="Note 2 4 5 6 2" xfId="24765" xr:uid="{00000000-0005-0000-0000-0000BE600000}"/>
    <cellStyle name="Note 2 4 5 6 2 2" xfId="24766" xr:uid="{00000000-0005-0000-0000-0000BF600000}"/>
    <cellStyle name="Note 2 4 5 6 3" xfId="24767" xr:uid="{00000000-0005-0000-0000-0000C0600000}"/>
    <cellStyle name="Note 2 4 5 7" xfId="24768" xr:uid="{00000000-0005-0000-0000-0000C1600000}"/>
    <cellStyle name="Note 2 4 5 7 2" xfId="24769" xr:uid="{00000000-0005-0000-0000-0000C2600000}"/>
    <cellStyle name="Note 2 4 5 8" xfId="24770" xr:uid="{00000000-0005-0000-0000-0000C3600000}"/>
    <cellStyle name="Note 2 4 5 8 2" xfId="24771" xr:uid="{00000000-0005-0000-0000-0000C4600000}"/>
    <cellStyle name="Note 2 4 5 9" xfId="24772" xr:uid="{00000000-0005-0000-0000-0000C5600000}"/>
    <cellStyle name="Note 2 4 6" xfId="24773" xr:uid="{00000000-0005-0000-0000-0000C6600000}"/>
    <cellStyle name="Note 2 4 6 2" xfId="24774" xr:uid="{00000000-0005-0000-0000-0000C7600000}"/>
    <cellStyle name="Note 2 4 6 3" xfId="24775" xr:uid="{00000000-0005-0000-0000-0000C8600000}"/>
    <cellStyle name="Note 2 4 7" xfId="24776" xr:uid="{00000000-0005-0000-0000-0000C9600000}"/>
    <cellStyle name="Note 2 4 8" xfId="24777" xr:uid="{00000000-0005-0000-0000-0000CA600000}"/>
    <cellStyle name="Note 2 4 8 2" xfId="24778" xr:uid="{00000000-0005-0000-0000-0000CB600000}"/>
    <cellStyle name="Note 2 4 8 2 2" xfId="24779" xr:uid="{00000000-0005-0000-0000-0000CC600000}"/>
    <cellStyle name="Note 2 4 8 3" xfId="24780" xr:uid="{00000000-0005-0000-0000-0000CD600000}"/>
    <cellStyle name="Note 2 4 8 4" xfId="24781" xr:uid="{00000000-0005-0000-0000-0000CE600000}"/>
    <cellStyle name="Note 2 4 8 5" xfId="24782" xr:uid="{00000000-0005-0000-0000-0000CF600000}"/>
    <cellStyle name="Note 2 4 9" xfId="24783" xr:uid="{00000000-0005-0000-0000-0000D0600000}"/>
    <cellStyle name="Note 2 4 9 2" xfId="24784" xr:uid="{00000000-0005-0000-0000-0000D1600000}"/>
    <cellStyle name="Note 2 4 9 2 2" xfId="24785" xr:uid="{00000000-0005-0000-0000-0000D2600000}"/>
    <cellStyle name="Note 2 4 9 3" xfId="24786" xr:uid="{00000000-0005-0000-0000-0000D3600000}"/>
    <cellStyle name="Note 2 5" xfId="24787" xr:uid="{00000000-0005-0000-0000-0000D4600000}"/>
    <cellStyle name="Note 2 5 10" xfId="24788" xr:uid="{00000000-0005-0000-0000-0000D5600000}"/>
    <cellStyle name="Note 2 5 10 2" xfId="24789" xr:uid="{00000000-0005-0000-0000-0000D6600000}"/>
    <cellStyle name="Note 2 5 10 2 2" xfId="24790" xr:uid="{00000000-0005-0000-0000-0000D7600000}"/>
    <cellStyle name="Note 2 5 10 3" xfId="24791" xr:uid="{00000000-0005-0000-0000-0000D8600000}"/>
    <cellStyle name="Note 2 5 11" xfId="24792" xr:uid="{00000000-0005-0000-0000-0000D9600000}"/>
    <cellStyle name="Note 2 5 11 2" xfId="24793" xr:uid="{00000000-0005-0000-0000-0000DA600000}"/>
    <cellStyle name="Note 2 5 12" xfId="24794" xr:uid="{00000000-0005-0000-0000-0000DB600000}"/>
    <cellStyle name="Note 2 5 12 2" xfId="24795" xr:uid="{00000000-0005-0000-0000-0000DC600000}"/>
    <cellStyle name="Note 2 5 13" xfId="24796" xr:uid="{00000000-0005-0000-0000-0000DD600000}"/>
    <cellStyle name="Note 2 5 14" xfId="24797" xr:uid="{00000000-0005-0000-0000-0000DE600000}"/>
    <cellStyle name="Note 2 5 15" xfId="24798" xr:uid="{00000000-0005-0000-0000-0000DF600000}"/>
    <cellStyle name="Note 2 5 2" xfId="24799" xr:uid="{00000000-0005-0000-0000-0000E0600000}"/>
    <cellStyle name="Note 2 5 2 2" xfId="24800" xr:uid="{00000000-0005-0000-0000-0000E1600000}"/>
    <cellStyle name="Note 2 5 2 2 2" xfId="24801" xr:uid="{00000000-0005-0000-0000-0000E2600000}"/>
    <cellStyle name="Note 2 5 2 2 3" xfId="24802" xr:uid="{00000000-0005-0000-0000-0000E3600000}"/>
    <cellStyle name="Note 2 5 2 2 3 2" xfId="24803" xr:uid="{00000000-0005-0000-0000-0000E4600000}"/>
    <cellStyle name="Note 2 5 2 2 3 3" xfId="24804" xr:uid="{00000000-0005-0000-0000-0000E5600000}"/>
    <cellStyle name="Note 2 5 2 2 4" xfId="24805" xr:uid="{00000000-0005-0000-0000-0000E6600000}"/>
    <cellStyle name="Note 2 5 2 2 4 2" xfId="24806" xr:uid="{00000000-0005-0000-0000-0000E7600000}"/>
    <cellStyle name="Note 2 5 2 2 4 2 2" xfId="24807" xr:uid="{00000000-0005-0000-0000-0000E8600000}"/>
    <cellStyle name="Note 2 5 2 2 4 3" xfId="24808" xr:uid="{00000000-0005-0000-0000-0000E9600000}"/>
    <cellStyle name="Note 2 5 2 2 5" xfId="24809" xr:uid="{00000000-0005-0000-0000-0000EA600000}"/>
    <cellStyle name="Note 2 5 2 2 5 2" xfId="24810" xr:uid="{00000000-0005-0000-0000-0000EB600000}"/>
    <cellStyle name="Note 2 5 2 2 5 2 2" xfId="24811" xr:uid="{00000000-0005-0000-0000-0000EC600000}"/>
    <cellStyle name="Note 2 5 2 2 5 3" xfId="24812" xr:uid="{00000000-0005-0000-0000-0000ED600000}"/>
    <cellStyle name="Note 2 5 2 2 6" xfId="24813" xr:uid="{00000000-0005-0000-0000-0000EE600000}"/>
    <cellStyle name="Note 2 5 2 2 6 2" xfId="24814" xr:uid="{00000000-0005-0000-0000-0000EF600000}"/>
    <cellStyle name="Note 2 5 2 2 6 2 2" xfId="24815" xr:uid="{00000000-0005-0000-0000-0000F0600000}"/>
    <cellStyle name="Note 2 5 2 2 6 3" xfId="24816" xr:uid="{00000000-0005-0000-0000-0000F1600000}"/>
    <cellStyle name="Note 2 5 2 2 7" xfId="24817" xr:uid="{00000000-0005-0000-0000-0000F2600000}"/>
    <cellStyle name="Note 2 5 2 2 7 2" xfId="24818" xr:uid="{00000000-0005-0000-0000-0000F3600000}"/>
    <cellStyle name="Note 2 5 2 2 8" xfId="24819" xr:uid="{00000000-0005-0000-0000-0000F4600000}"/>
    <cellStyle name="Note 2 5 2 2 8 2" xfId="24820" xr:uid="{00000000-0005-0000-0000-0000F5600000}"/>
    <cellStyle name="Note 2 5 2 2 9" xfId="24821" xr:uid="{00000000-0005-0000-0000-0000F6600000}"/>
    <cellStyle name="Note 2 5 2 3" xfId="24822" xr:uid="{00000000-0005-0000-0000-0000F7600000}"/>
    <cellStyle name="Note 2 5 2 3 2" xfId="24823" xr:uid="{00000000-0005-0000-0000-0000F8600000}"/>
    <cellStyle name="Note 2 5 2 3 3" xfId="24824" xr:uid="{00000000-0005-0000-0000-0000F9600000}"/>
    <cellStyle name="Note 2 5 2 3 3 2" xfId="24825" xr:uid="{00000000-0005-0000-0000-0000FA600000}"/>
    <cellStyle name="Note 2 5 2 3 3 3" xfId="24826" xr:uid="{00000000-0005-0000-0000-0000FB600000}"/>
    <cellStyle name="Note 2 5 2 3 4" xfId="24827" xr:uid="{00000000-0005-0000-0000-0000FC600000}"/>
    <cellStyle name="Note 2 5 2 3 4 2" xfId="24828" xr:uid="{00000000-0005-0000-0000-0000FD600000}"/>
    <cellStyle name="Note 2 5 2 3 4 2 2" xfId="24829" xr:uid="{00000000-0005-0000-0000-0000FE600000}"/>
    <cellStyle name="Note 2 5 2 3 4 3" xfId="24830" xr:uid="{00000000-0005-0000-0000-0000FF600000}"/>
    <cellStyle name="Note 2 5 2 3 5" xfId="24831" xr:uid="{00000000-0005-0000-0000-000000610000}"/>
    <cellStyle name="Note 2 5 2 3 5 2" xfId="24832" xr:uid="{00000000-0005-0000-0000-000001610000}"/>
    <cellStyle name="Note 2 5 2 3 5 2 2" xfId="24833" xr:uid="{00000000-0005-0000-0000-000002610000}"/>
    <cellStyle name="Note 2 5 2 3 5 3" xfId="24834" xr:uid="{00000000-0005-0000-0000-000003610000}"/>
    <cellStyle name="Note 2 5 2 3 6" xfId="24835" xr:uid="{00000000-0005-0000-0000-000004610000}"/>
    <cellStyle name="Note 2 5 2 3 6 2" xfId="24836" xr:uid="{00000000-0005-0000-0000-000005610000}"/>
    <cellStyle name="Note 2 5 2 3 6 2 2" xfId="24837" xr:uid="{00000000-0005-0000-0000-000006610000}"/>
    <cellStyle name="Note 2 5 2 3 6 3" xfId="24838" xr:uid="{00000000-0005-0000-0000-000007610000}"/>
    <cellStyle name="Note 2 5 2 3 7" xfId="24839" xr:uid="{00000000-0005-0000-0000-000008610000}"/>
    <cellStyle name="Note 2 5 2 3 7 2" xfId="24840" xr:uid="{00000000-0005-0000-0000-000009610000}"/>
    <cellStyle name="Note 2 5 2 3 8" xfId="24841" xr:uid="{00000000-0005-0000-0000-00000A610000}"/>
    <cellStyle name="Note 2 5 2 3 8 2" xfId="24842" xr:uid="{00000000-0005-0000-0000-00000B610000}"/>
    <cellStyle name="Note 2 5 2 3 9" xfId="24843" xr:uid="{00000000-0005-0000-0000-00000C610000}"/>
    <cellStyle name="Note 2 5 2 4" xfId="24844" xr:uid="{00000000-0005-0000-0000-00000D610000}"/>
    <cellStyle name="Note 2 5 2 4 2" xfId="24845" xr:uid="{00000000-0005-0000-0000-00000E610000}"/>
    <cellStyle name="Note 2 5 2 4 3" xfId="24846" xr:uid="{00000000-0005-0000-0000-00000F610000}"/>
    <cellStyle name="Note 2 5 2 4 3 2" xfId="24847" xr:uid="{00000000-0005-0000-0000-000010610000}"/>
    <cellStyle name="Note 2 5 2 4 3 2 2" xfId="24848" xr:uid="{00000000-0005-0000-0000-000011610000}"/>
    <cellStyle name="Note 2 5 2 4 3 3" xfId="24849" xr:uid="{00000000-0005-0000-0000-000012610000}"/>
    <cellStyle name="Note 2 5 2 4 4" xfId="24850" xr:uid="{00000000-0005-0000-0000-000013610000}"/>
    <cellStyle name="Note 2 5 2 4 4 2" xfId="24851" xr:uid="{00000000-0005-0000-0000-000014610000}"/>
    <cellStyle name="Note 2 5 2 4 4 2 2" xfId="24852" xr:uid="{00000000-0005-0000-0000-000015610000}"/>
    <cellStyle name="Note 2 5 2 4 4 3" xfId="24853" xr:uid="{00000000-0005-0000-0000-000016610000}"/>
    <cellStyle name="Note 2 5 2 4 5" xfId="24854" xr:uid="{00000000-0005-0000-0000-000017610000}"/>
    <cellStyle name="Note 2 5 2 4 5 2" xfId="24855" xr:uid="{00000000-0005-0000-0000-000018610000}"/>
    <cellStyle name="Note 2 5 2 4 5 2 2" xfId="24856" xr:uid="{00000000-0005-0000-0000-000019610000}"/>
    <cellStyle name="Note 2 5 2 4 5 3" xfId="24857" xr:uid="{00000000-0005-0000-0000-00001A610000}"/>
    <cellStyle name="Note 2 5 2 4 6" xfId="24858" xr:uid="{00000000-0005-0000-0000-00001B610000}"/>
    <cellStyle name="Note 2 5 2 4 6 2" xfId="24859" xr:uid="{00000000-0005-0000-0000-00001C610000}"/>
    <cellStyle name="Note 2 5 2 4 7" xfId="24860" xr:uid="{00000000-0005-0000-0000-00001D610000}"/>
    <cellStyle name="Note 2 5 2 4 7 2" xfId="24861" xr:uid="{00000000-0005-0000-0000-00001E610000}"/>
    <cellStyle name="Note 2 5 2 4 8" xfId="24862" xr:uid="{00000000-0005-0000-0000-00001F610000}"/>
    <cellStyle name="Note 2 5 2 4 9" xfId="24863" xr:uid="{00000000-0005-0000-0000-000020610000}"/>
    <cellStyle name="Note 2 5 2 5" xfId="24864" xr:uid="{00000000-0005-0000-0000-000021610000}"/>
    <cellStyle name="Note 2 5 2 5 2" xfId="24865" xr:uid="{00000000-0005-0000-0000-000022610000}"/>
    <cellStyle name="Note 2 5 2 5 3" xfId="24866" xr:uid="{00000000-0005-0000-0000-000023610000}"/>
    <cellStyle name="Note 2 5 2 6" xfId="24867" xr:uid="{00000000-0005-0000-0000-000024610000}"/>
    <cellStyle name="Note 2 5 2 6 2" xfId="24868" xr:uid="{00000000-0005-0000-0000-000025610000}"/>
    <cellStyle name="Note 2 5 2 6 2 2" xfId="24869" xr:uid="{00000000-0005-0000-0000-000026610000}"/>
    <cellStyle name="Note 2 5 2 6 2 2 2" xfId="24870" xr:uid="{00000000-0005-0000-0000-000027610000}"/>
    <cellStyle name="Note 2 5 2 6 2 3" xfId="24871" xr:uid="{00000000-0005-0000-0000-000028610000}"/>
    <cellStyle name="Note 2 5 2 6 3" xfId="24872" xr:uid="{00000000-0005-0000-0000-000029610000}"/>
    <cellStyle name="Note 2 5 2 6 3 2" xfId="24873" xr:uid="{00000000-0005-0000-0000-00002A610000}"/>
    <cellStyle name="Note 2 5 2 6 3 2 2" xfId="24874" xr:uid="{00000000-0005-0000-0000-00002B610000}"/>
    <cellStyle name="Note 2 5 2 6 3 3" xfId="24875" xr:uid="{00000000-0005-0000-0000-00002C610000}"/>
    <cellStyle name="Note 2 5 2 6 4" xfId="24876" xr:uid="{00000000-0005-0000-0000-00002D610000}"/>
    <cellStyle name="Note 2 5 2 6 4 2" xfId="24877" xr:uid="{00000000-0005-0000-0000-00002E610000}"/>
    <cellStyle name="Note 2 5 2 6 4 2 2" xfId="24878" xr:uid="{00000000-0005-0000-0000-00002F610000}"/>
    <cellStyle name="Note 2 5 2 6 4 3" xfId="24879" xr:uid="{00000000-0005-0000-0000-000030610000}"/>
    <cellStyle name="Note 2 5 2 6 5" xfId="24880" xr:uid="{00000000-0005-0000-0000-000031610000}"/>
    <cellStyle name="Note 2 5 2 6 5 2" xfId="24881" xr:uid="{00000000-0005-0000-0000-000032610000}"/>
    <cellStyle name="Note 2 5 2 6 6" xfId="24882" xr:uid="{00000000-0005-0000-0000-000033610000}"/>
    <cellStyle name="Note 2 5 2 6 6 2" xfId="24883" xr:uid="{00000000-0005-0000-0000-000034610000}"/>
    <cellStyle name="Note 2 5 2 6 7" xfId="24884" xr:uid="{00000000-0005-0000-0000-000035610000}"/>
    <cellStyle name="Note 2 5 2 7" xfId="24885" xr:uid="{00000000-0005-0000-0000-000036610000}"/>
    <cellStyle name="Note 2 5 2 7 2" xfId="24886" xr:uid="{00000000-0005-0000-0000-000037610000}"/>
    <cellStyle name="Note 2 5 2 7 2 2" xfId="24887" xr:uid="{00000000-0005-0000-0000-000038610000}"/>
    <cellStyle name="Note 2 5 2 7 3" xfId="24888" xr:uid="{00000000-0005-0000-0000-000039610000}"/>
    <cellStyle name="Note 2 5 2 8" xfId="24889" xr:uid="{00000000-0005-0000-0000-00003A610000}"/>
    <cellStyle name="Note 2 5 2 8 2" xfId="24890" xr:uid="{00000000-0005-0000-0000-00003B610000}"/>
    <cellStyle name="Note 2 5 2 8 2 2" xfId="24891" xr:uid="{00000000-0005-0000-0000-00003C610000}"/>
    <cellStyle name="Note 2 5 2 8 3" xfId="24892" xr:uid="{00000000-0005-0000-0000-00003D610000}"/>
    <cellStyle name="Note 2 5 3" xfId="24893" xr:uid="{00000000-0005-0000-0000-00003E610000}"/>
    <cellStyle name="Note 2 5 3 10" xfId="24894" xr:uid="{00000000-0005-0000-0000-00003F610000}"/>
    <cellStyle name="Note 2 5 3 2" xfId="24895" xr:uid="{00000000-0005-0000-0000-000040610000}"/>
    <cellStyle name="Note 2 5 3 2 2" xfId="24896" xr:uid="{00000000-0005-0000-0000-000041610000}"/>
    <cellStyle name="Note 2 5 3 2 3" xfId="24897" xr:uid="{00000000-0005-0000-0000-000042610000}"/>
    <cellStyle name="Note 2 5 3 2 3 2" xfId="24898" xr:uid="{00000000-0005-0000-0000-000043610000}"/>
    <cellStyle name="Note 2 5 3 2 3 3" xfId="24899" xr:uid="{00000000-0005-0000-0000-000044610000}"/>
    <cellStyle name="Note 2 5 3 2 4" xfId="24900" xr:uid="{00000000-0005-0000-0000-000045610000}"/>
    <cellStyle name="Note 2 5 3 2 4 2" xfId="24901" xr:uid="{00000000-0005-0000-0000-000046610000}"/>
    <cellStyle name="Note 2 5 3 2 4 2 2" xfId="24902" xr:uid="{00000000-0005-0000-0000-000047610000}"/>
    <cellStyle name="Note 2 5 3 2 4 3" xfId="24903" xr:uid="{00000000-0005-0000-0000-000048610000}"/>
    <cellStyle name="Note 2 5 3 2 5" xfId="24904" xr:uid="{00000000-0005-0000-0000-000049610000}"/>
    <cellStyle name="Note 2 5 3 2 5 2" xfId="24905" xr:uid="{00000000-0005-0000-0000-00004A610000}"/>
    <cellStyle name="Note 2 5 3 2 5 2 2" xfId="24906" xr:uid="{00000000-0005-0000-0000-00004B610000}"/>
    <cellStyle name="Note 2 5 3 2 5 3" xfId="24907" xr:uid="{00000000-0005-0000-0000-00004C610000}"/>
    <cellStyle name="Note 2 5 3 2 6" xfId="24908" xr:uid="{00000000-0005-0000-0000-00004D610000}"/>
    <cellStyle name="Note 2 5 3 2 6 2" xfId="24909" xr:uid="{00000000-0005-0000-0000-00004E610000}"/>
    <cellStyle name="Note 2 5 3 2 6 2 2" xfId="24910" xr:uid="{00000000-0005-0000-0000-00004F610000}"/>
    <cellStyle name="Note 2 5 3 2 6 3" xfId="24911" xr:uid="{00000000-0005-0000-0000-000050610000}"/>
    <cellStyle name="Note 2 5 3 2 7" xfId="24912" xr:uid="{00000000-0005-0000-0000-000051610000}"/>
    <cellStyle name="Note 2 5 3 2 7 2" xfId="24913" xr:uid="{00000000-0005-0000-0000-000052610000}"/>
    <cellStyle name="Note 2 5 3 2 8" xfId="24914" xr:uid="{00000000-0005-0000-0000-000053610000}"/>
    <cellStyle name="Note 2 5 3 2 8 2" xfId="24915" xr:uid="{00000000-0005-0000-0000-000054610000}"/>
    <cellStyle name="Note 2 5 3 2 9" xfId="24916" xr:uid="{00000000-0005-0000-0000-000055610000}"/>
    <cellStyle name="Note 2 5 3 3" xfId="24917" xr:uid="{00000000-0005-0000-0000-000056610000}"/>
    <cellStyle name="Note 2 5 3 4" xfId="24918" xr:uid="{00000000-0005-0000-0000-000057610000}"/>
    <cellStyle name="Note 2 5 3 4 2" xfId="24919" xr:uid="{00000000-0005-0000-0000-000058610000}"/>
    <cellStyle name="Note 2 5 3 4 3" xfId="24920" xr:uid="{00000000-0005-0000-0000-000059610000}"/>
    <cellStyle name="Note 2 5 3 5" xfId="24921" xr:uid="{00000000-0005-0000-0000-00005A610000}"/>
    <cellStyle name="Note 2 5 3 5 2" xfId="24922" xr:uid="{00000000-0005-0000-0000-00005B610000}"/>
    <cellStyle name="Note 2 5 3 5 2 2" xfId="24923" xr:uid="{00000000-0005-0000-0000-00005C610000}"/>
    <cellStyle name="Note 2 5 3 5 3" xfId="24924" xr:uid="{00000000-0005-0000-0000-00005D610000}"/>
    <cellStyle name="Note 2 5 3 6" xfId="24925" xr:uid="{00000000-0005-0000-0000-00005E610000}"/>
    <cellStyle name="Note 2 5 3 6 2" xfId="24926" xr:uid="{00000000-0005-0000-0000-00005F610000}"/>
    <cellStyle name="Note 2 5 3 6 2 2" xfId="24927" xr:uid="{00000000-0005-0000-0000-000060610000}"/>
    <cellStyle name="Note 2 5 3 6 3" xfId="24928" xr:uid="{00000000-0005-0000-0000-000061610000}"/>
    <cellStyle name="Note 2 5 3 7" xfId="24929" xr:uid="{00000000-0005-0000-0000-000062610000}"/>
    <cellStyle name="Note 2 5 3 7 2" xfId="24930" xr:uid="{00000000-0005-0000-0000-000063610000}"/>
    <cellStyle name="Note 2 5 3 7 2 2" xfId="24931" xr:uid="{00000000-0005-0000-0000-000064610000}"/>
    <cellStyle name="Note 2 5 3 7 3" xfId="24932" xr:uid="{00000000-0005-0000-0000-000065610000}"/>
    <cellStyle name="Note 2 5 3 8" xfId="24933" xr:uid="{00000000-0005-0000-0000-000066610000}"/>
    <cellStyle name="Note 2 5 3 8 2" xfId="24934" xr:uid="{00000000-0005-0000-0000-000067610000}"/>
    <cellStyle name="Note 2 5 3 9" xfId="24935" xr:uid="{00000000-0005-0000-0000-000068610000}"/>
    <cellStyle name="Note 2 5 3 9 2" xfId="24936" xr:uid="{00000000-0005-0000-0000-000069610000}"/>
    <cellStyle name="Note 2 5 4" xfId="24937" xr:uid="{00000000-0005-0000-0000-00006A610000}"/>
    <cellStyle name="Note 2 5 4 2" xfId="24938" xr:uid="{00000000-0005-0000-0000-00006B610000}"/>
    <cellStyle name="Note 2 5 4 2 10" xfId="24939" xr:uid="{00000000-0005-0000-0000-00006C610000}"/>
    <cellStyle name="Note 2 5 4 2 2" xfId="24940" xr:uid="{00000000-0005-0000-0000-00006D610000}"/>
    <cellStyle name="Note 2 5 4 2 3" xfId="24941" xr:uid="{00000000-0005-0000-0000-00006E610000}"/>
    <cellStyle name="Note 2 5 4 2 4" xfId="24942" xr:uid="{00000000-0005-0000-0000-00006F610000}"/>
    <cellStyle name="Note 2 5 4 2 4 2" xfId="24943" xr:uid="{00000000-0005-0000-0000-000070610000}"/>
    <cellStyle name="Note 2 5 4 2 4 2 2" xfId="24944" xr:uid="{00000000-0005-0000-0000-000071610000}"/>
    <cellStyle name="Note 2 5 4 2 4 3" xfId="24945" xr:uid="{00000000-0005-0000-0000-000072610000}"/>
    <cellStyle name="Note 2 5 4 2 5" xfId="24946" xr:uid="{00000000-0005-0000-0000-000073610000}"/>
    <cellStyle name="Note 2 5 4 2 5 2" xfId="24947" xr:uid="{00000000-0005-0000-0000-000074610000}"/>
    <cellStyle name="Note 2 5 4 2 5 2 2" xfId="24948" xr:uid="{00000000-0005-0000-0000-000075610000}"/>
    <cellStyle name="Note 2 5 4 2 5 3" xfId="24949" xr:uid="{00000000-0005-0000-0000-000076610000}"/>
    <cellStyle name="Note 2 5 4 2 6" xfId="24950" xr:uid="{00000000-0005-0000-0000-000077610000}"/>
    <cellStyle name="Note 2 5 4 2 6 2" xfId="24951" xr:uid="{00000000-0005-0000-0000-000078610000}"/>
    <cellStyle name="Note 2 5 4 2 6 2 2" xfId="24952" xr:uid="{00000000-0005-0000-0000-000079610000}"/>
    <cellStyle name="Note 2 5 4 2 6 3" xfId="24953" xr:uid="{00000000-0005-0000-0000-00007A610000}"/>
    <cellStyle name="Note 2 5 4 2 7" xfId="24954" xr:uid="{00000000-0005-0000-0000-00007B610000}"/>
    <cellStyle name="Note 2 5 4 2 7 2" xfId="24955" xr:uid="{00000000-0005-0000-0000-00007C610000}"/>
    <cellStyle name="Note 2 5 4 2 8" xfId="24956" xr:uid="{00000000-0005-0000-0000-00007D610000}"/>
    <cellStyle name="Note 2 5 4 2 8 2" xfId="24957" xr:uid="{00000000-0005-0000-0000-00007E610000}"/>
    <cellStyle name="Note 2 5 4 2 9" xfId="24958" xr:uid="{00000000-0005-0000-0000-00007F610000}"/>
    <cellStyle name="Note 2 5 4 3" xfId="24959" xr:uid="{00000000-0005-0000-0000-000080610000}"/>
    <cellStyle name="Note 2 5 4 4" xfId="24960" xr:uid="{00000000-0005-0000-0000-000081610000}"/>
    <cellStyle name="Note 2 5 4 4 2" xfId="24961" xr:uid="{00000000-0005-0000-0000-000082610000}"/>
    <cellStyle name="Note 2 5 4 4 2 2" xfId="24962" xr:uid="{00000000-0005-0000-0000-000083610000}"/>
    <cellStyle name="Note 2 5 4 4 3" xfId="24963" xr:uid="{00000000-0005-0000-0000-000084610000}"/>
    <cellStyle name="Note 2 5 4 5" xfId="24964" xr:uid="{00000000-0005-0000-0000-000085610000}"/>
    <cellStyle name="Note 2 5 4 5 2" xfId="24965" xr:uid="{00000000-0005-0000-0000-000086610000}"/>
    <cellStyle name="Note 2 5 4 5 2 2" xfId="24966" xr:uid="{00000000-0005-0000-0000-000087610000}"/>
    <cellStyle name="Note 2 5 4 5 3" xfId="24967" xr:uid="{00000000-0005-0000-0000-000088610000}"/>
    <cellStyle name="Note 2 5 5" xfId="24968" xr:uid="{00000000-0005-0000-0000-000089610000}"/>
    <cellStyle name="Note 2 5 5 2" xfId="24969" xr:uid="{00000000-0005-0000-0000-00008A610000}"/>
    <cellStyle name="Note 2 5 5 3" xfId="24970" xr:uid="{00000000-0005-0000-0000-00008B610000}"/>
    <cellStyle name="Note 2 5 5 3 2" xfId="24971" xr:uid="{00000000-0005-0000-0000-00008C610000}"/>
    <cellStyle name="Note 2 5 5 3 3" xfId="24972" xr:uid="{00000000-0005-0000-0000-00008D610000}"/>
    <cellStyle name="Note 2 5 5 4" xfId="24973" xr:uid="{00000000-0005-0000-0000-00008E610000}"/>
    <cellStyle name="Note 2 5 5 4 2" xfId="24974" xr:uid="{00000000-0005-0000-0000-00008F610000}"/>
    <cellStyle name="Note 2 5 5 4 2 2" xfId="24975" xr:uid="{00000000-0005-0000-0000-000090610000}"/>
    <cellStyle name="Note 2 5 5 4 3" xfId="24976" xr:uid="{00000000-0005-0000-0000-000091610000}"/>
    <cellStyle name="Note 2 5 5 5" xfId="24977" xr:uid="{00000000-0005-0000-0000-000092610000}"/>
    <cellStyle name="Note 2 5 5 5 2" xfId="24978" xr:uid="{00000000-0005-0000-0000-000093610000}"/>
    <cellStyle name="Note 2 5 5 5 2 2" xfId="24979" xr:uid="{00000000-0005-0000-0000-000094610000}"/>
    <cellStyle name="Note 2 5 5 5 3" xfId="24980" xr:uid="{00000000-0005-0000-0000-000095610000}"/>
    <cellStyle name="Note 2 5 5 6" xfId="24981" xr:uid="{00000000-0005-0000-0000-000096610000}"/>
    <cellStyle name="Note 2 5 5 6 2" xfId="24982" xr:uid="{00000000-0005-0000-0000-000097610000}"/>
    <cellStyle name="Note 2 5 5 6 2 2" xfId="24983" xr:uid="{00000000-0005-0000-0000-000098610000}"/>
    <cellStyle name="Note 2 5 5 6 3" xfId="24984" xr:uid="{00000000-0005-0000-0000-000099610000}"/>
    <cellStyle name="Note 2 5 5 7" xfId="24985" xr:uid="{00000000-0005-0000-0000-00009A610000}"/>
    <cellStyle name="Note 2 5 5 7 2" xfId="24986" xr:uid="{00000000-0005-0000-0000-00009B610000}"/>
    <cellStyle name="Note 2 5 5 8" xfId="24987" xr:uid="{00000000-0005-0000-0000-00009C610000}"/>
    <cellStyle name="Note 2 5 5 8 2" xfId="24988" xr:uid="{00000000-0005-0000-0000-00009D610000}"/>
    <cellStyle name="Note 2 5 5 9" xfId="24989" xr:uid="{00000000-0005-0000-0000-00009E610000}"/>
    <cellStyle name="Note 2 5 6" xfId="24990" xr:uid="{00000000-0005-0000-0000-00009F610000}"/>
    <cellStyle name="Note 2 5 6 2" xfId="24991" xr:uid="{00000000-0005-0000-0000-0000A0610000}"/>
    <cellStyle name="Note 2 5 6 3" xfId="24992" xr:uid="{00000000-0005-0000-0000-0000A1610000}"/>
    <cellStyle name="Note 2 5 7" xfId="24993" xr:uid="{00000000-0005-0000-0000-0000A2610000}"/>
    <cellStyle name="Note 2 5 8" xfId="24994" xr:uid="{00000000-0005-0000-0000-0000A3610000}"/>
    <cellStyle name="Note 2 5 8 2" xfId="24995" xr:uid="{00000000-0005-0000-0000-0000A4610000}"/>
    <cellStyle name="Note 2 5 8 2 2" xfId="24996" xr:uid="{00000000-0005-0000-0000-0000A5610000}"/>
    <cellStyle name="Note 2 5 8 3" xfId="24997" xr:uid="{00000000-0005-0000-0000-0000A6610000}"/>
    <cellStyle name="Note 2 5 8 4" xfId="24998" xr:uid="{00000000-0005-0000-0000-0000A7610000}"/>
    <cellStyle name="Note 2 5 8 5" xfId="24999" xr:uid="{00000000-0005-0000-0000-0000A8610000}"/>
    <cellStyle name="Note 2 5 9" xfId="25000" xr:uid="{00000000-0005-0000-0000-0000A9610000}"/>
    <cellStyle name="Note 2 5 9 2" xfId="25001" xr:uid="{00000000-0005-0000-0000-0000AA610000}"/>
    <cellStyle name="Note 2 5 9 2 2" xfId="25002" xr:uid="{00000000-0005-0000-0000-0000AB610000}"/>
    <cellStyle name="Note 2 5 9 3" xfId="25003" xr:uid="{00000000-0005-0000-0000-0000AC610000}"/>
    <cellStyle name="Note 2 6" xfId="25004" xr:uid="{00000000-0005-0000-0000-0000AD610000}"/>
    <cellStyle name="Note 2 6 2" xfId="25005" xr:uid="{00000000-0005-0000-0000-0000AE610000}"/>
    <cellStyle name="Note 2 6 2 2" xfId="25006" xr:uid="{00000000-0005-0000-0000-0000AF610000}"/>
    <cellStyle name="Note 2 6 2 3" xfId="25007" xr:uid="{00000000-0005-0000-0000-0000B0610000}"/>
    <cellStyle name="Note 2 6 2 3 2" xfId="25008" xr:uid="{00000000-0005-0000-0000-0000B1610000}"/>
    <cellStyle name="Note 2 6 2 3 3" xfId="25009" xr:uid="{00000000-0005-0000-0000-0000B2610000}"/>
    <cellStyle name="Note 2 6 2 4" xfId="25010" xr:uid="{00000000-0005-0000-0000-0000B3610000}"/>
    <cellStyle name="Note 2 6 2 4 2" xfId="25011" xr:uid="{00000000-0005-0000-0000-0000B4610000}"/>
    <cellStyle name="Note 2 6 2 4 2 2" xfId="25012" xr:uid="{00000000-0005-0000-0000-0000B5610000}"/>
    <cellStyle name="Note 2 6 2 4 3" xfId="25013" xr:uid="{00000000-0005-0000-0000-0000B6610000}"/>
    <cellStyle name="Note 2 6 2 5" xfId="25014" xr:uid="{00000000-0005-0000-0000-0000B7610000}"/>
    <cellStyle name="Note 2 6 2 5 2" xfId="25015" xr:uid="{00000000-0005-0000-0000-0000B8610000}"/>
    <cellStyle name="Note 2 6 2 5 2 2" xfId="25016" xr:uid="{00000000-0005-0000-0000-0000B9610000}"/>
    <cellStyle name="Note 2 6 2 5 3" xfId="25017" xr:uid="{00000000-0005-0000-0000-0000BA610000}"/>
    <cellStyle name="Note 2 6 2 6" xfId="25018" xr:uid="{00000000-0005-0000-0000-0000BB610000}"/>
    <cellStyle name="Note 2 6 2 6 2" xfId="25019" xr:uid="{00000000-0005-0000-0000-0000BC610000}"/>
    <cellStyle name="Note 2 6 2 6 2 2" xfId="25020" xr:uid="{00000000-0005-0000-0000-0000BD610000}"/>
    <cellStyle name="Note 2 6 2 6 3" xfId="25021" xr:uid="{00000000-0005-0000-0000-0000BE610000}"/>
    <cellStyle name="Note 2 6 2 7" xfId="25022" xr:uid="{00000000-0005-0000-0000-0000BF610000}"/>
    <cellStyle name="Note 2 6 2 7 2" xfId="25023" xr:uid="{00000000-0005-0000-0000-0000C0610000}"/>
    <cellStyle name="Note 2 6 2 8" xfId="25024" xr:uid="{00000000-0005-0000-0000-0000C1610000}"/>
    <cellStyle name="Note 2 6 2 8 2" xfId="25025" xr:uid="{00000000-0005-0000-0000-0000C2610000}"/>
    <cellStyle name="Note 2 6 2 9" xfId="25026" xr:uid="{00000000-0005-0000-0000-0000C3610000}"/>
    <cellStyle name="Note 2 6 3" xfId="25027" xr:uid="{00000000-0005-0000-0000-0000C4610000}"/>
    <cellStyle name="Note 2 6 3 2" xfId="25028" xr:uid="{00000000-0005-0000-0000-0000C5610000}"/>
    <cellStyle name="Note 2 6 3 3" xfId="25029" xr:uid="{00000000-0005-0000-0000-0000C6610000}"/>
    <cellStyle name="Note 2 6 3 3 2" xfId="25030" xr:uid="{00000000-0005-0000-0000-0000C7610000}"/>
    <cellStyle name="Note 2 6 3 3 3" xfId="25031" xr:uid="{00000000-0005-0000-0000-0000C8610000}"/>
    <cellStyle name="Note 2 6 3 4" xfId="25032" xr:uid="{00000000-0005-0000-0000-0000C9610000}"/>
    <cellStyle name="Note 2 6 3 4 2" xfId="25033" xr:uid="{00000000-0005-0000-0000-0000CA610000}"/>
    <cellStyle name="Note 2 6 3 4 2 2" xfId="25034" xr:uid="{00000000-0005-0000-0000-0000CB610000}"/>
    <cellStyle name="Note 2 6 3 4 3" xfId="25035" xr:uid="{00000000-0005-0000-0000-0000CC610000}"/>
    <cellStyle name="Note 2 6 3 5" xfId="25036" xr:uid="{00000000-0005-0000-0000-0000CD610000}"/>
    <cellStyle name="Note 2 6 3 5 2" xfId="25037" xr:uid="{00000000-0005-0000-0000-0000CE610000}"/>
    <cellStyle name="Note 2 6 3 5 2 2" xfId="25038" xr:uid="{00000000-0005-0000-0000-0000CF610000}"/>
    <cellStyle name="Note 2 6 3 5 3" xfId="25039" xr:uid="{00000000-0005-0000-0000-0000D0610000}"/>
    <cellStyle name="Note 2 6 3 6" xfId="25040" xr:uid="{00000000-0005-0000-0000-0000D1610000}"/>
    <cellStyle name="Note 2 6 3 6 2" xfId="25041" xr:uid="{00000000-0005-0000-0000-0000D2610000}"/>
    <cellStyle name="Note 2 6 3 6 2 2" xfId="25042" xr:uid="{00000000-0005-0000-0000-0000D3610000}"/>
    <cellStyle name="Note 2 6 3 6 3" xfId="25043" xr:uid="{00000000-0005-0000-0000-0000D4610000}"/>
    <cellStyle name="Note 2 6 3 7" xfId="25044" xr:uid="{00000000-0005-0000-0000-0000D5610000}"/>
    <cellStyle name="Note 2 6 3 7 2" xfId="25045" xr:uid="{00000000-0005-0000-0000-0000D6610000}"/>
    <cellStyle name="Note 2 6 3 8" xfId="25046" xr:uid="{00000000-0005-0000-0000-0000D7610000}"/>
    <cellStyle name="Note 2 6 3 8 2" xfId="25047" xr:uid="{00000000-0005-0000-0000-0000D8610000}"/>
    <cellStyle name="Note 2 6 3 9" xfId="25048" xr:uid="{00000000-0005-0000-0000-0000D9610000}"/>
    <cellStyle name="Note 2 6 4" xfId="25049" xr:uid="{00000000-0005-0000-0000-0000DA610000}"/>
    <cellStyle name="Note 2 6 4 2" xfId="25050" xr:uid="{00000000-0005-0000-0000-0000DB610000}"/>
    <cellStyle name="Note 2 6 4 3" xfId="25051" xr:uid="{00000000-0005-0000-0000-0000DC610000}"/>
    <cellStyle name="Note 2 6 4 3 2" xfId="25052" xr:uid="{00000000-0005-0000-0000-0000DD610000}"/>
    <cellStyle name="Note 2 6 4 3 2 2" xfId="25053" xr:uid="{00000000-0005-0000-0000-0000DE610000}"/>
    <cellStyle name="Note 2 6 4 3 3" xfId="25054" xr:uid="{00000000-0005-0000-0000-0000DF610000}"/>
    <cellStyle name="Note 2 6 4 4" xfId="25055" xr:uid="{00000000-0005-0000-0000-0000E0610000}"/>
    <cellStyle name="Note 2 6 4 4 2" xfId="25056" xr:uid="{00000000-0005-0000-0000-0000E1610000}"/>
    <cellStyle name="Note 2 6 4 4 2 2" xfId="25057" xr:uid="{00000000-0005-0000-0000-0000E2610000}"/>
    <cellStyle name="Note 2 6 4 4 3" xfId="25058" xr:uid="{00000000-0005-0000-0000-0000E3610000}"/>
    <cellStyle name="Note 2 6 4 5" xfId="25059" xr:uid="{00000000-0005-0000-0000-0000E4610000}"/>
    <cellStyle name="Note 2 6 4 5 2" xfId="25060" xr:uid="{00000000-0005-0000-0000-0000E5610000}"/>
    <cellStyle name="Note 2 6 4 5 2 2" xfId="25061" xr:uid="{00000000-0005-0000-0000-0000E6610000}"/>
    <cellStyle name="Note 2 6 4 5 3" xfId="25062" xr:uid="{00000000-0005-0000-0000-0000E7610000}"/>
    <cellStyle name="Note 2 6 4 6" xfId="25063" xr:uid="{00000000-0005-0000-0000-0000E8610000}"/>
    <cellStyle name="Note 2 6 4 6 2" xfId="25064" xr:uid="{00000000-0005-0000-0000-0000E9610000}"/>
    <cellStyle name="Note 2 6 4 7" xfId="25065" xr:uid="{00000000-0005-0000-0000-0000EA610000}"/>
    <cellStyle name="Note 2 6 4 7 2" xfId="25066" xr:uid="{00000000-0005-0000-0000-0000EB610000}"/>
    <cellStyle name="Note 2 6 4 8" xfId="25067" xr:uid="{00000000-0005-0000-0000-0000EC610000}"/>
    <cellStyle name="Note 2 6 4 9" xfId="25068" xr:uid="{00000000-0005-0000-0000-0000ED610000}"/>
    <cellStyle name="Note 2 6 5" xfId="25069" xr:uid="{00000000-0005-0000-0000-0000EE610000}"/>
    <cellStyle name="Note 2 6 5 2" xfId="25070" xr:uid="{00000000-0005-0000-0000-0000EF610000}"/>
    <cellStyle name="Note 2 6 5 3" xfId="25071" xr:uid="{00000000-0005-0000-0000-0000F0610000}"/>
    <cellStyle name="Note 2 6 6" xfId="25072" xr:uid="{00000000-0005-0000-0000-0000F1610000}"/>
    <cellStyle name="Note 2 6 6 2" xfId="25073" xr:uid="{00000000-0005-0000-0000-0000F2610000}"/>
    <cellStyle name="Note 2 6 6 2 2" xfId="25074" xr:uid="{00000000-0005-0000-0000-0000F3610000}"/>
    <cellStyle name="Note 2 6 6 2 2 2" xfId="25075" xr:uid="{00000000-0005-0000-0000-0000F4610000}"/>
    <cellStyle name="Note 2 6 6 2 3" xfId="25076" xr:uid="{00000000-0005-0000-0000-0000F5610000}"/>
    <cellStyle name="Note 2 6 6 3" xfId="25077" xr:uid="{00000000-0005-0000-0000-0000F6610000}"/>
    <cellStyle name="Note 2 6 6 3 2" xfId="25078" xr:uid="{00000000-0005-0000-0000-0000F7610000}"/>
    <cellStyle name="Note 2 6 6 3 2 2" xfId="25079" xr:uid="{00000000-0005-0000-0000-0000F8610000}"/>
    <cellStyle name="Note 2 6 6 3 3" xfId="25080" xr:uid="{00000000-0005-0000-0000-0000F9610000}"/>
    <cellStyle name="Note 2 6 6 4" xfId="25081" xr:uid="{00000000-0005-0000-0000-0000FA610000}"/>
    <cellStyle name="Note 2 6 6 4 2" xfId="25082" xr:uid="{00000000-0005-0000-0000-0000FB610000}"/>
    <cellStyle name="Note 2 6 6 4 2 2" xfId="25083" xr:uid="{00000000-0005-0000-0000-0000FC610000}"/>
    <cellStyle name="Note 2 6 6 4 3" xfId="25084" xr:uid="{00000000-0005-0000-0000-0000FD610000}"/>
    <cellStyle name="Note 2 6 6 5" xfId="25085" xr:uid="{00000000-0005-0000-0000-0000FE610000}"/>
    <cellStyle name="Note 2 6 6 5 2" xfId="25086" xr:uid="{00000000-0005-0000-0000-0000FF610000}"/>
    <cellStyle name="Note 2 6 6 6" xfId="25087" xr:uid="{00000000-0005-0000-0000-000000620000}"/>
    <cellStyle name="Note 2 6 6 6 2" xfId="25088" xr:uid="{00000000-0005-0000-0000-000001620000}"/>
    <cellStyle name="Note 2 6 6 7" xfId="25089" xr:uid="{00000000-0005-0000-0000-000002620000}"/>
    <cellStyle name="Note 2 6 7" xfId="25090" xr:uid="{00000000-0005-0000-0000-000003620000}"/>
    <cellStyle name="Note 2 6 7 2" xfId="25091" xr:uid="{00000000-0005-0000-0000-000004620000}"/>
    <cellStyle name="Note 2 6 7 2 2" xfId="25092" xr:uid="{00000000-0005-0000-0000-000005620000}"/>
    <cellStyle name="Note 2 6 7 3" xfId="25093" xr:uid="{00000000-0005-0000-0000-000006620000}"/>
    <cellStyle name="Note 2 6 8" xfId="25094" xr:uid="{00000000-0005-0000-0000-000007620000}"/>
    <cellStyle name="Note 2 6 8 2" xfId="25095" xr:uid="{00000000-0005-0000-0000-000008620000}"/>
    <cellStyle name="Note 2 6 8 2 2" xfId="25096" xr:uid="{00000000-0005-0000-0000-000009620000}"/>
    <cellStyle name="Note 2 6 8 3" xfId="25097" xr:uid="{00000000-0005-0000-0000-00000A620000}"/>
    <cellStyle name="Note 2 7" xfId="25098" xr:uid="{00000000-0005-0000-0000-00000B620000}"/>
    <cellStyle name="Note 2 7 10" xfId="25099" xr:uid="{00000000-0005-0000-0000-00000C620000}"/>
    <cellStyle name="Note 2 7 2" xfId="25100" xr:uid="{00000000-0005-0000-0000-00000D620000}"/>
    <cellStyle name="Note 2 7 2 2" xfId="25101" xr:uid="{00000000-0005-0000-0000-00000E620000}"/>
    <cellStyle name="Note 2 7 2 3" xfId="25102" xr:uid="{00000000-0005-0000-0000-00000F620000}"/>
    <cellStyle name="Note 2 7 2 3 2" xfId="25103" xr:uid="{00000000-0005-0000-0000-000010620000}"/>
    <cellStyle name="Note 2 7 2 3 3" xfId="25104" xr:uid="{00000000-0005-0000-0000-000011620000}"/>
    <cellStyle name="Note 2 7 2 4" xfId="25105" xr:uid="{00000000-0005-0000-0000-000012620000}"/>
    <cellStyle name="Note 2 7 2 4 2" xfId="25106" xr:uid="{00000000-0005-0000-0000-000013620000}"/>
    <cellStyle name="Note 2 7 2 4 2 2" xfId="25107" xr:uid="{00000000-0005-0000-0000-000014620000}"/>
    <cellStyle name="Note 2 7 2 4 3" xfId="25108" xr:uid="{00000000-0005-0000-0000-000015620000}"/>
    <cellStyle name="Note 2 7 2 5" xfId="25109" xr:uid="{00000000-0005-0000-0000-000016620000}"/>
    <cellStyle name="Note 2 7 2 5 2" xfId="25110" xr:uid="{00000000-0005-0000-0000-000017620000}"/>
    <cellStyle name="Note 2 7 2 5 2 2" xfId="25111" xr:uid="{00000000-0005-0000-0000-000018620000}"/>
    <cellStyle name="Note 2 7 2 5 3" xfId="25112" xr:uid="{00000000-0005-0000-0000-000019620000}"/>
    <cellStyle name="Note 2 7 2 6" xfId="25113" xr:uid="{00000000-0005-0000-0000-00001A620000}"/>
    <cellStyle name="Note 2 7 2 6 2" xfId="25114" xr:uid="{00000000-0005-0000-0000-00001B620000}"/>
    <cellStyle name="Note 2 7 2 6 2 2" xfId="25115" xr:uid="{00000000-0005-0000-0000-00001C620000}"/>
    <cellStyle name="Note 2 7 2 6 3" xfId="25116" xr:uid="{00000000-0005-0000-0000-00001D620000}"/>
    <cellStyle name="Note 2 7 2 7" xfId="25117" xr:uid="{00000000-0005-0000-0000-00001E620000}"/>
    <cellStyle name="Note 2 7 2 7 2" xfId="25118" xr:uid="{00000000-0005-0000-0000-00001F620000}"/>
    <cellStyle name="Note 2 7 2 8" xfId="25119" xr:uid="{00000000-0005-0000-0000-000020620000}"/>
    <cellStyle name="Note 2 7 2 8 2" xfId="25120" xr:uid="{00000000-0005-0000-0000-000021620000}"/>
    <cellStyle name="Note 2 7 2 9" xfId="25121" xr:uid="{00000000-0005-0000-0000-000022620000}"/>
    <cellStyle name="Note 2 7 3" xfId="25122" xr:uid="{00000000-0005-0000-0000-000023620000}"/>
    <cellStyle name="Note 2 7 4" xfId="25123" xr:uid="{00000000-0005-0000-0000-000024620000}"/>
    <cellStyle name="Note 2 7 4 2" xfId="25124" xr:uid="{00000000-0005-0000-0000-000025620000}"/>
    <cellStyle name="Note 2 7 4 3" xfId="25125" xr:uid="{00000000-0005-0000-0000-000026620000}"/>
    <cellStyle name="Note 2 7 5" xfId="25126" xr:uid="{00000000-0005-0000-0000-000027620000}"/>
    <cellStyle name="Note 2 7 5 2" xfId="25127" xr:uid="{00000000-0005-0000-0000-000028620000}"/>
    <cellStyle name="Note 2 7 5 2 2" xfId="25128" xr:uid="{00000000-0005-0000-0000-000029620000}"/>
    <cellStyle name="Note 2 7 5 3" xfId="25129" xr:uid="{00000000-0005-0000-0000-00002A620000}"/>
    <cellStyle name="Note 2 7 6" xfId="25130" xr:uid="{00000000-0005-0000-0000-00002B620000}"/>
    <cellStyle name="Note 2 7 6 2" xfId="25131" xr:uid="{00000000-0005-0000-0000-00002C620000}"/>
    <cellStyle name="Note 2 7 6 2 2" xfId="25132" xr:uid="{00000000-0005-0000-0000-00002D620000}"/>
    <cellStyle name="Note 2 7 6 3" xfId="25133" xr:uid="{00000000-0005-0000-0000-00002E620000}"/>
    <cellStyle name="Note 2 7 7" xfId="25134" xr:uid="{00000000-0005-0000-0000-00002F620000}"/>
    <cellStyle name="Note 2 7 7 2" xfId="25135" xr:uid="{00000000-0005-0000-0000-000030620000}"/>
    <cellStyle name="Note 2 7 7 2 2" xfId="25136" xr:uid="{00000000-0005-0000-0000-000031620000}"/>
    <cellStyle name="Note 2 7 7 3" xfId="25137" xr:uid="{00000000-0005-0000-0000-000032620000}"/>
    <cellStyle name="Note 2 7 8" xfId="25138" xr:uid="{00000000-0005-0000-0000-000033620000}"/>
    <cellStyle name="Note 2 7 8 2" xfId="25139" xr:uid="{00000000-0005-0000-0000-000034620000}"/>
    <cellStyle name="Note 2 7 9" xfId="25140" xr:uid="{00000000-0005-0000-0000-000035620000}"/>
    <cellStyle name="Note 2 7 9 2" xfId="25141" xr:uid="{00000000-0005-0000-0000-000036620000}"/>
    <cellStyle name="Note 2 8" xfId="25142" xr:uid="{00000000-0005-0000-0000-000037620000}"/>
    <cellStyle name="Note 2 8 2" xfId="25143" xr:uid="{00000000-0005-0000-0000-000038620000}"/>
    <cellStyle name="Note 2 8 2 10" xfId="25144" xr:uid="{00000000-0005-0000-0000-000039620000}"/>
    <cellStyle name="Note 2 8 2 2" xfId="25145" xr:uid="{00000000-0005-0000-0000-00003A620000}"/>
    <cellStyle name="Note 2 8 2 3" xfId="25146" xr:uid="{00000000-0005-0000-0000-00003B620000}"/>
    <cellStyle name="Note 2 8 2 4" xfId="25147" xr:uid="{00000000-0005-0000-0000-00003C620000}"/>
    <cellStyle name="Note 2 8 2 4 2" xfId="25148" xr:uid="{00000000-0005-0000-0000-00003D620000}"/>
    <cellStyle name="Note 2 8 2 4 2 2" xfId="25149" xr:uid="{00000000-0005-0000-0000-00003E620000}"/>
    <cellStyle name="Note 2 8 2 4 3" xfId="25150" xr:uid="{00000000-0005-0000-0000-00003F620000}"/>
    <cellStyle name="Note 2 8 2 5" xfId="25151" xr:uid="{00000000-0005-0000-0000-000040620000}"/>
    <cellStyle name="Note 2 8 2 5 2" xfId="25152" xr:uid="{00000000-0005-0000-0000-000041620000}"/>
    <cellStyle name="Note 2 8 2 5 2 2" xfId="25153" xr:uid="{00000000-0005-0000-0000-000042620000}"/>
    <cellStyle name="Note 2 8 2 5 3" xfId="25154" xr:uid="{00000000-0005-0000-0000-000043620000}"/>
    <cellStyle name="Note 2 8 2 6" xfId="25155" xr:uid="{00000000-0005-0000-0000-000044620000}"/>
    <cellStyle name="Note 2 8 2 6 2" xfId="25156" xr:uid="{00000000-0005-0000-0000-000045620000}"/>
    <cellStyle name="Note 2 8 2 6 2 2" xfId="25157" xr:uid="{00000000-0005-0000-0000-000046620000}"/>
    <cellStyle name="Note 2 8 2 6 3" xfId="25158" xr:uid="{00000000-0005-0000-0000-000047620000}"/>
    <cellStyle name="Note 2 8 2 7" xfId="25159" xr:uid="{00000000-0005-0000-0000-000048620000}"/>
    <cellStyle name="Note 2 8 2 7 2" xfId="25160" xr:uid="{00000000-0005-0000-0000-000049620000}"/>
    <cellStyle name="Note 2 8 2 8" xfId="25161" xr:uid="{00000000-0005-0000-0000-00004A620000}"/>
    <cellStyle name="Note 2 8 2 8 2" xfId="25162" xr:uid="{00000000-0005-0000-0000-00004B620000}"/>
    <cellStyle name="Note 2 8 2 9" xfId="25163" xr:uid="{00000000-0005-0000-0000-00004C620000}"/>
    <cellStyle name="Note 2 8 3" xfId="25164" xr:uid="{00000000-0005-0000-0000-00004D620000}"/>
    <cellStyle name="Note 2 8 4" xfId="25165" xr:uid="{00000000-0005-0000-0000-00004E620000}"/>
    <cellStyle name="Note 2 8 4 2" xfId="25166" xr:uid="{00000000-0005-0000-0000-00004F620000}"/>
    <cellStyle name="Note 2 8 4 2 2" xfId="25167" xr:uid="{00000000-0005-0000-0000-000050620000}"/>
    <cellStyle name="Note 2 8 4 3" xfId="25168" xr:uid="{00000000-0005-0000-0000-000051620000}"/>
    <cellStyle name="Note 2 8 5" xfId="25169" xr:uid="{00000000-0005-0000-0000-000052620000}"/>
    <cellStyle name="Note 2 8 5 2" xfId="25170" xr:uid="{00000000-0005-0000-0000-000053620000}"/>
    <cellStyle name="Note 2 8 5 2 2" xfId="25171" xr:uid="{00000000-0005-0000-0000-000054620000}"/>
    <cellStyle name="Note 2 8 5 3" xfId="25172" xr:uid="{00000000-0005-0000-0000-000055620000}"/>
    <cellStyle name="Note 2 9" xfId="25173" xr:uid="{00000000-0005-0000-0000-000056620000}"/>
    <cellStyle name="Note 2 9 2" xfId="25174" xr:uid="{00000000-0005-0000-0000-000057620000}"/>
    <cellStyle name="Note 2 9 3" xfId="25175" xr:uid="{00000000-0005-0000-0000-000058620000}"/>
    <cellStyle name="Note 2 9 3 2" xfId="25176" xr:uid="{00000000-0005-0000-0000-000059620000}"/>
    <cellStyle name="Note 2 9 3 3" xfId="25177" xr:uid="{00000000-0005-0000-0000-00005A620000}"/>
    <cellStyle name="Note 2 9 4" xfId="25178" xr:uid="{00000000-0005-0000-0000-00005B620000}"/>
    <cellStyle name="Note 2 9 4 2" xfId="25179" xr:uid="{00000000-0005-0000-0000-00005C620000}"/>
    <cellStyle name="Note 2 9 4 2 2" xfId="25180" xr:uid="{00000000-0005-0000-0000-00005D620000}"/>
    <cellStyle name="Note 2 9 4 3" xfId="25181" xr:uid="{00000000-0005-0000-0000-00005E620000}"/>
    <cellStyle name="Note 2 9 5" xfId="25182" xr:uid="{00000000-0005-0000-0000-00005F620000}"/>
    <cellStyle name="Note 2 9 5 2" xfId="25183" xr:uid="{00000000-0005-0000-0000-000060620000}"/>
    <cellStyle name="Note 2 9 5 2 2" xfId="25184" xr:uid="{00000000-0005-0000-0000-000061620000}"/>
    <cellStyle name="Note 2 9 5 3" xfId="25185" xr:uid="{00000000-0005-0000-0000-000062620000}"/>
    <cellStyle name="Note 2 9 6" xfId="25186" xr:uid="{00000000-0005-0000-0000-000063620000}"/>
    <cellStyle name="Note 2 9 6 2" xfId="25187" xr:uid="{00000000-0005-0000-0000-000064620000}"/>
    <cellStyle name="Note 2 9 6 2 2" xfId="25188" xr:uid="{00000000-0005-0000-0000-000065620000}"/>
    <cellStyle name="Note 2 9 6 3" xfId="25189" xr:uid="{00000000-0005-0000-0000-000066620000}"/>
    <cellStyle name="Note 2 9 7" xfId="25190" xr:uid="{00000000-0005-0000-0000-000067620000}"/>
    <cellStyle name="Note 2 9 7 2" xfId="25191" xr:uid="{00000000-0005-0000-0000-000068620000}"/>
    <cellStyle name="Note 2 9 8" xfId="25192" xr:uid="{00000000-0005-0000-0000-000069620000}"/>
    <cellStyle name="Note 2 9 8 2" xfId="25193" xr:uid="{00000000-0005-0000-0000-00006A620000}"/>
    <cellStyle name="Note 2 9 9" xfId="25194" xr:uid="{00000000-0005-0000-0000-00006B620000}"/>
    <cellStyle name="Note 3" xfId="25195" xr:uid="{00000000-0005-0000-0000-00006C620000}"/>
    <cellStyle name="Output 2" xfId="25196" xr:uid="{00000000-0005-0000-0000-00006D620000}"/>
    <cellStyle name="Percent 10" xfId="25197" xr:uid="{00000000-0005-0000-0000-00006E620000}"/>
    <cellStyle name="Percent 10 2" xfId="25198" xr:uid="{00000000-0005-0000-0000-00006F620000}"/>
    <cellStyle name="Percent 10 2 2" xfId="25199" xr:uid="{00000000-0005-0000-0000-000070620000}"/>
    <cellStyle name="Percent 10 2 2 2" xfId="25200" xr:uid="{00000000-0005-0000-0000-000071620000}"/>
    <cellStyle name="Percent 10 2 3" xfId="25201" xr:uid="{00000000-0005-0000-0000-000072620000}"/>
    <cellStyle name="Percent 10 2 4" xfId="25202" xr:uid="{00000000-0005-0000-0000-000073620000}"/>
    <cellStyle name="Percent 10 3" xfId="25203" xr:uid="{00000000-0005-0000-0000-000074620000}"/>
    <cellStyle name="Percent 10 3 2" xfId="25204" xr:uid="{00000000-0005-0000-0000-000075620000}"/>
    <cellStyle name="Percent 10 3 2 2" xfId="25205" xr:uid="{00000000-0005-0000-0000-000076620000}"/>
    <cellStyle name="Percent 10 3 3" xfId="25206" xr:uid="{00000000-0005-0000-0000-000077620000}"/>
    <cellStyle name="Percent 10 3 3 2" xfId="25207" xr:uid="{00000000-0005-0000-0000-000078620000}"/>
    <cellStyle name="Percent 10 3 4" xfId="25208" xr:uid="{00000000-0005-0000-0000-000079620000}"/>
    <cellStyle name="Percent 10 3 5" xfId="25209" xr:uid="{00000000-0005-0000-0000-00007A620000}"/>
    <cellStyle name="Percent 10 3 6" xfId="25210" xr:uid="{00000000-0005-0000-0000-00007B620000}"/>
    <cellStyle name="Percent 10 4" xfId="25211" xr:uid="{00000000-0005-0000-0000-00007C620000}"/>
    <cellStyle name="Percent 10 4 2" xfId="25212" xr:uid="{00000000-0005-0000-0000-00007D620000}"/>
    <cellStyle name="Percent 10 4 2 2" xfId="25213" xr:uid="{00000000-0005-0000-0000-00007E620000}"/>
    <cellStyle name="Percent 10 4 2 3" xfId="25214" xr:uid="{00000000-0005-0000-0000-00007F620000}"/>
    <cellStyle name="Percent 10 4 3" xfId="25215" xr:uid="{00000000-0005-0000-0000-000080620000}"/>
    <cellStyle name="Percent 10 4 4" xfId="25216" xr:uid="{00000000-0005-0000-0000-000081620000}"/>
    <cellStyle name="Percent 10 5" xfId="25217" xr:uid="{00000000-0005-0000-0000-000082620000}"/>
    <cellStyle name="Percent 10 6" xfId="25218" xr:uid="{00000000-0005-0000-0000-000083620000}"/>
    <cellStyle name="Percent 11" xfId="25219" xr:uid="{00000000-0005-0000-0000-000084620000}"/>
    <cellStyle name="Percent 11 2" xfId="25220" xr:uid="{00000000-0005-0000-0000-000085620000}"/>
    <cellStyle name="Percent 11 2 2" xfId="25221" xr:uid="{00000000-0005-0000-0000-000086620000}"/>
    <cellStyle name="Percent 11 2 2 2" xfId="25222" xr:uid="{00000000-0005-0000-0000-000087620000}"/>
    <cellStyle name="Percent 11 2 3" xfId="25223" xr:uid="{00000000-0005-0000-0000-000088620000}"/>
    <cellStyle name="Percent 11 2 4" xfId="25224" xr:uid="{00000000-0005-0000-0000-000089620000}"/>
    <cellStyle name="Percent 11 3" xfId="25225" xr:uid="{00000000-0005-0000-0000-00008A620000}"/>
    <cellStyle name="Percent 11 3 2" xfId="25226" xr:uid="{00000000-0005-0000-0000-00008B620000}"/>
    <cellStyle name="Percent 11 3 2 2" xfId="25227" xr:uid="{00000000-0005-0000-0000-00008C620000}"/>
    <cellStyle name="Percent 11 3 3" xfId="25228" xr:uid="{00000000-0005-0000-0000-00008D620000}"/>
    <cellStyle name="Percent 11 3 3 2" xfId="25229" xr:uid="{00000000-0005-0000-0000-00008E620000}"/>
    <cellStyle name="Percent 11 3 4" xfId="25230" xr:uid="{00000000-0005-0000-0000-00008F620000}"/>
    <cellStyle name="Percent 11 3 5" xfId="25231" xr:uid="{00000000-0005-0000-0000-000090620000}"/>
    <cellStyle name="Percent 11 3 6" xfId="25232" xr:uid="{00000000-0005-0000-0000-000091620000}"/>
    <cellStyle name="Percent 11 4" xfId="25233" xr:uid="{00000000-0005-0000-0000-000092620000}"/>
    <cellStyle name="Percent 11 4 2" xfId="25234" xr:uid="{00000000-0005-0000-0000-000093620000}"/>
    <cellStyle name="Percent 11 4 2 2" xfId="25235" xr:uid="{00000000-0005-0000-0000-000094620000}"/>
    <cellStyle name="Percent 11 4 2 3" xfId="25236" xr:uid="{00000000-0005-0000-0000-000095620000}"/>
    <cellStyle name="Percent 11 4 3" xfId="25237" xr:uid="{00000000-0005-0000-0000-000096620000}"/>
    <cellStyle name="Percent 11 4 4" xfId="25238" xr:uid="{00000000-0005-0000-0000-000097620000}"/>
    <cellStyle name="Percent 11 5" xfId="25239" xr:uid="{00000000-0005-0000-0000-000098620000}"/>
    <cellStyle name="Percent 11 6" xfId="25240" xr:uid="{00000000-0005-0000-0000-000099620000}"/>
    <cellStyle name="Percent 12" xfId="25241" xr:uid="{00000000-0005-0000-0000-00009A620000}"/>
    <cellStyle name="Percent 12 10" xfId="25242" xr:uid="{00000000-0005-0000-0000-00009B620000}"/>
    <cellStyle name="Percent 12 10 2" xfId="25243" xr:uid="{00000000-0005-0000-0000-00009C620000}"/>
    <cellStyle name="Percent 12 10 2 2" xfId="25244" xr:uid="{00000000-0005-0000-0000-00009D620000}"/>
    <cellStyle name="Percent 12 10 3" xfId="25245" xr:uid="{00000000-0005-0000-0000-00009E620000}"/>
    <cellStyle name="Percent 12 11" xfId="25246" xr:uid="{00000000-0005-0000-0000-00009F620000}"/>
    <cellStyle name="Percent 12 11 2" xfId="25247" xr:uid="{00000000-0005-0000-0000-0000A0620000}"/>
    <cellStyle name="Percent 12 11 2 2" xfId="25248" xr:uid="{00000000-0005-0000-0000-0000A1620000}"/>
    <cellStyle name="Percent 12 11 3" xfId="25249" xr:uid="{00000000-0005-0000-0000-0000A2620000}"/>
    <cellStyle name="Percent 12 2" xfId="25250" xr:uid="{00000000-0005-0000-0000-0000A3620000}"/>
    <cellStyle name="Percent 12 2 2" xfId="25251" xr:uid="{00000000-0005-0000-0000-0000A4620000}"/>
    <cellStyle name="Percent 12 2 2 2" xfId="25252" xr:uid="{00000000-0005-0000-0000-0000A5620000}"/>
    <cellStyle name="Percent 12 2 2 3" xfId="25253" xr:uid="{00000000-0005-0000-0000-0000A6620000}"/>
    <cellStyle name="Percent 12 2 2 3 2" xfId="25254" xr:uid="{00000000-0005-0000-0000-0000A7620000}"/>
    <cellStyle name="Percent 12 2 2 3 3" xfId="25255" xr:uid="{00000000-0005-0000-0000-0000A8620000}"/>
    <cellStyle name="Percent 12 2 2 4" xfId="25256" xr:uid="{00000000-0005-0000-0000-0000A9620000}"/>
    <cellStyle name="Percent 12 2 2 4 2" xfId="25257" xr:uid="{00000000-0005-0000-0000-0000AA620000}"/>
    <cellStyle name="Percent 12 2 2 4 2 2" xfId="25258" xr:uid="{00000000-0005-0000-0000-0000AB620000}"/>
    <cellStyle name="Percent 12 2 2 4 3" xfId="25259" xr:uid="{00000000-0005-0000-0000-0000AC620000}"/>
    <cellStyle name="Percent 12 2 2 5" xfId="25260" xr:uid="{00000000-0005-0000-0000-0000AD620000}"/>
    <cellStyle name="Percent 12 2 2 5 2" xfId="25261" xr:uid="{00000000-0005-0000-0000-0000AE620000}"/>
    <cellStyle name="Percent 12 2 2 5 2 2" xfId="25262" xr:uid="{00000000-0005-0000-0000-0000AF620000}"/>
    <cellStyle name="Percent 12 2 2 5 3" xfId="25263" xr:uid="{00000000-0005-0000-0000-0000B0620000}"/>
    <cellStyle name="Percent 12 2 2 6" xfId="25264" xr:uid="{00000000-0005-0000-0000-0000B1620000}"/>
    <cellStyle name="Percent 12 2 2 6 2" xfId="25265" xr:uid="{00000000-0005-0000-0000-0000B2620000}"/>
    <cellStyle name="Percent 12 2 2 6 2 2" xfId="25266" xr:uid="{00000000-0005-0000-0000-0000B3620000}"/>
    <cellStyle name="Percent 12 2 2 6 3" xfId="25267" xr:uid="{00000000-0005-0000-0000-0000B4620000}"/>
    <cellStyle name="Percent 12 2 2 7" xfId="25268" xr:uid="{00000000-0005-0000-0000-0000B5620000}"/>
    <cellStyle name="Percent 12 2 2 7 2" xfId="25269" xr:uid="{00000000-0005-0000-0000-0000B6620000}"/>
    <cellStyle name="Percent 12 2 2 8" xfId="25270" xr:uid="{00000000-0005-0000-0000-0000B7620000}"/>
    <cellStyle name="Percent 12 2 2 8 2" xfId="25271" xr:uid="{00000000-0005-0000-0000-0000B8620000}"/>
    <cellStyle name="Percent 12 2 2 9" xfId="25272" xr:uid="{00000000-0005-0000-0000-0000B9620000}"/>
    <cellStyle name="Percent 12 2 3" xfId="25273" xr:uid="{00000000-0005-0000-0000-0000BA620000}"/>
    <cellStyle name="Percent 12 2 3 2" xfId="25274" xr:uid="{00000000-0005-0000-0000-0000BB620000}"/>
    <cellStyle name="Percent 12 2 3 3" xfId="25275" xr:uid="{00000000-0005-0000-0000-0000BC620000}"/>
    <cellStyle name="Percent 12 2 3 3 2" xfId="25276" xr:uid="{00000000-0005-0000-0000-0000BD620000}"/>
    <cellStyle name="Percent 12 2 3 3 3" xfId="25277" xr:uid="{00000000-0005-0000-0000-0000BE620000}"/>
    <cellStyle name="Percent 12 2 3 4" xfId="25278" xr:uid="{00000000-0005-0000-0000-0000BF620000}"/>
    <cellStyle name="Percent 12 2 3 4 2" xfId="25279" xr:uid="{00000000-0005-0000-0000-0000C0620000}"/>
    <cellStyle name="Percent 12 2 3 4 2 2" xfId="25280" xr:uid="{00000000-0005-0000-0000-0000C1620000}"/>
    <cellStyle name="Percent 12 2 3 4 3" xfId="25281" xr:uid="{00000000-0005-0000-0000-0000C2620000}"/>
    <cellStyle name="Percent 12 2 3 5" xfId="25282" xr:uid="{00000000-0005-0000-0000-0000C3620000}"/>
    <cellStyle name="Percent 12 2 3 5 2" xfId="25283" xr:uid="{00000000-0005-0000-0000-0000C4620000}"/>
    <cellStyle name="Percent 12 2 3 5 2 2" xfId="25284" xr:uid="{00000000-0005-0000-0000-0000C5620000}"/>
    <cellStyle name="Percent 12 2 3 5 3" xfId="25285" xr:uid="{00000000-0005-0000-0000-0000C6620000}"/>
    <cellStyle name="Percent 12 2 3 6" xfId="25286" xr:uid="{00000000-0005-0000-0000-0000C7620000}"/>
    <cellStyle name="Percent 12 2 3 6 2" xfId="25287" xr:uid="{00000000-0005-0000-0000-0000C8620000}"/>
    <cellStyle name="Percent 12 2 3 6 2 2" xfId="25288" xr:uid="{00000000-0005-0000-0000-0000C9620000}"/>
    <cellStyle name="Percent 12 2 3 6 3" xfId="25289" xr:uid="{00000000-0005-0000-0000-0000CA620000}"/>
    <cellStyle name="Percent 12 2 3 7" xfId="25290" xr:uid="{00000000-0005-0000-0000-0000CB620000}"/>
    <cellStyle name="Percent 12 2 3 7 2" xfId="25291" xr:uid="{00000000-0005-0000-0000-0000CC620000}"/>
    <cellStyle name="Percent 12 2 3 8" xfId="25292" xr:uid="{00000000-0005-0000-0000-0000CD620000}"/>
    <cellStyle name="Percent 12 2 3 8 2" xfId="25293" xr:uid="{00000000-0005-0000-0000-0000CE620000}"/>
    <cellStyle name="Percent 12 2 3 9" xfId="25294" xr:uid="{00000000-0005-0000-0000-0000CF620000}"/>
    <cellStyle name="Percent 12 2 4" xfId="25295" xr:uid="{00000000-0005-0000-0000-0000D0620000}"/>
    <cellStyle name="Percent 12 2 4 2" xfId="25296" xr:uid="{00000000-0005-0000-0000-0000D1620000}"/>
    <cellStyle name="Percent 12 2 4 3" xfId="25297" xr:uid="{00000000-0005-0000-0000-0000D2620000}"/>
    <cellStyle name="Percent 12 2 4 3 2" xfId="25298" xr:uid="{00000000-0005-0000-0000-0000D3620000}"/>
    <cellStyle name="Percent 12 2 4 3 2 2" xfId="25299" xr:uid="{00000000-0005-0000-0000-0000D4620000}"/>
    <cellStyle name="Percent 12 2 4 3 3" xfId="25300" xr:uid="{00000000-0005-0000-0000-0000D5620000}"/>
    <cellStyle name="Percent 12 2 4 4" xfId="25301" xr:uid="{00000000-0005-0000-0000-0000D6620000}"/>
    <cellStyle name="Percent 12 2 4 4 2" xfId="25302" xr:uid="{00000000-0005-0000-0000-0000D7620000}"/>
    <cellStyle name="Percent 12 2 4 4 2 2" xfId="25303" xr:uid="{00000000-0005-0000-0000-0000D8620000}"/>
    <cellStyle name="Percent 12 2 4 4 3" xfId="25304" xr:uid="{00000000-0005-0000-0000-0000D9620000}"/>
    <cellStyle name="Percent 12 2 4 5" xfId="25305" xr:uid="{00000000-0005-0000-0000-0000DA620000}"/>
    <cellStyle name="Percent 12 2 4 5 2" xfId="25306" xr:uid="{00000000-0005-0000-0000-0000DB620000}"/>
    <cellStyle name="Percent 12 2 4 5 2 2" xfId="25307" xr:uid="{00000000-0005-0000-0000-0000DC620000}"/>
    <cellStyle name="Percent 12 2 4 5 3" xfId="25308" xr:uid="{00000000-0005-0000-0000-0000DD620000}"/>
    <cellStyle name="Percent 12 2 4 6" xfId="25309" xr:uid="{00000000-0005-0000-0000-0000DE620000}"/>
    <cellStyle name="Percent 12 2 4 6 2" xfId="25310" xr:uid="{00000000-0005-0000-0000-0000DF620000}"/>
    <cellStyle name="Percent 12 2 4 7" xfId="25311" xr:uid="{00000000-0005-0000-0000-0000E0620000}"/>
    <cellStyle name="Percent 12 2 4 7 2" xfId="25312" xr:uid="{00000000-0005-0000-0000-0000E1620000}"/>
    <cellStyle name="Percent 12 2 4 8" xfId="25313" xr:uid="{00000000-0005-0000-0000-0000E2620000}"/>
    <cellStyle name="Percent 12 2 4 9" xfId="25314" xr:uid="{00000000-0005-0000-0000-0000E3620000}"/>
    <cellStyle name="Percent 12 2 5" xfId="25315" xr:uid="{00000000-0005-0000-0000-0000E4620000}"/>
    <cellStyle name="Percent 12 2 5 2" xfId="25316" xr:uid="{00000000-0005-0000-0000-0000E5620000}"/>
    <cellStyle name="Percent 12 2 5 3" xfId="25317" xr:uid="{00000000-0005-0000-0000-0000E6620000}"/>
    <cellStyle name="Percent 12 2 6" xfId="25318" xr:uid="{00000000-0005-0000-0000-0000E7620000}"/>
    <cellStyle name="Percent 12 2 6 2" xfId="25319" xr:uid="{00000000-0005-0000-0000-0000E8620000}"/>
    <cellStyle name="Percent 12 2 6 2 2" xfId="25320" xr:uid="{00000000-0005-0000-0000-0000E9620000}"/>
    <cellStyle name="Percent 12 2 6 2 2 2" xfId="25321" xr:uid="{00000000-0005-0000-0000-0000EA620000}"/>
    <cellStyle name="Percent 12 2 6 2 3" xfId="25322" xr:uid="{00000000-0005-0000-0000-0000EB620000}"/>
    <cellStyle name="Percent 12 2 6 3" xfId="25323" xr:uid="{00000000-0005-0000-0000-0000EC620000}"/>
    <cellStyle name="Percent 12 2 6 3 2" xfId="25324" xr:uid="{00000000-0005-0000-0000-0000ED620000}"/>
    <cellStyle name="Percent 12 2 6 3 2 2" xfId="25325" xr:uid="{00000000-0005-0000-0000-0000EE620000}"/>
    <cellStyle name="Percent 12 2 6 3 3" xfId="25326" xr:uid="{00000000-0005-0000-0000-0000EF620000}"/>
    <cellStyle name="Percent 12 2 6 4" xfId="25327" xr:uid="{00000000-0005-0000-0000-0000F0620000}"/>
    <cellStyle name="Percent 12 2 6 4 2" xfId="25328" xr:uid="{00000000-0005-0000-0000-0000F1620000}"/>
    <cellStyle name="Percent 12 2 6 4 2 2" xfId="25329" xr:uid="{00000000-0005-0000-0000-0000F2620000}"/>
    <cellStyle name="Percent 12 2 6 4 3" xfId="25330" xr:uid="{00000000-0005-0000-0000-0000F3620000}"/>
    <cellStyle name="Percent 12 2 6 5" xfId="25331" xr:uid="{00000000-0005-0000-0000-0000F4620000}"/>
    <cellStyle name="Percent 12 2 6 5 2" xfId="25332" xr:uid="{00000000-0005-0000-0000-0000F5620000}"/>
    <cellStyle name="Percent 12 2 6 6" xfId="25333" xr:uid="{00000000-0005-0000-0000-0000F6620000}"/>
    <cellStyle name="Percent 12 2 6 6 2" xfId="25334" xr:uid="{00000000-0005-0000-0000-0000F7620000}"/>
    <cellStyle name="Percent 12 2 6 7" xfId="25335" xr:uid="{00000000-0005-0000-0000-0000F8620000}"/>
    <cellStyle name="Percent 12 2 7" xfId="25336" xr:uid="{00000000-0005-0000-0000-0000F9620000}"/>
    <cellStyle name="Percent 12 2 7 2" xfId="25337" xr:uid="{00000000-0005-0000-0000-0000FA620000}"/>
    <cellStyle name="Percent 12 2 7 2 2" xfId="25338" xr:uid="{00000000-0005-0000-0000-0000FB620000}"/>
    <cellStyle name="Percent 12 2 7 3" xfId="25339" xr:uid="{00000000-0005-0000-0000-0000FC620000}"/>
    <cellStyle name="Percent 12 2 8" xfId="25340" xr:uid="{00000000-0005-0000-0000-0000FD620000}"/>
    <cellStyle name="Percent 12 2 8 2" xfId="25341" xr:uid="{00000000-0005-0000-0000-0000FE620000}"/>
    <cellStyle name="Percent 12 2 8 2 2" xfId="25342" xr:uid="{00000000-0005-0000-0000-0000FF620000}"/>
    <cellStyle name="Percent 12 2 8 3" xfId="25343" xr:uid="{00000000-0005-0000-0000-000000630000}"/>
    <cellStyle name="Percent 12 3" xfId="25344" xr:uid="{00000000-0005-0000-0000-000001630000}"/>
    <cellStyle name="Percent 12 3 10" xfId="25345" xr:uid="{00000000-0005-0000-0000-000002630000}"/>
    <cellStyle name="Percent 12 3 2" xfId="25346" xr:uid="{00000000-0005-0000-0000-000003630000}"/>
    <cellStyle name="Percent 12 3 2 2" xfId="25347" xr:uid="{00000000-0005-0000-0000-000004630000}"/>
    <cellStyle name="Percent 12 3 2 3" xfId="25348" xr:uid="{00000000-0005-0000-0000-000005630000}"/>
    <cellStyle name="Percent 12 3 2 3 2" xfId="25349" xr:uid="{00000000-0005-0000-0000-000006630000}"/>
    <cellStyle name="Percent 12 3 2 3 3" xfId="25350" xr:uid="{00000000-0005-0000-0000-000007630000}"/>
    <cellStyle name="Percent 12 3 2 4" xfId="25351" xr:uid="{00000000-0005-0000-0000-000008630000}"/>
    <cellStyle name="Percent 12 3 2 4 2" xfId="25352" xr:uid="{00000000-0005-0000-0000-000009630000}"/>
    <cellStyle name="Percent 12 3 2 4 2 2" xfId="25353" xr:uid="{00000000-0005-0000-0000-00000A630000}"/>
    <cellStyle name="Percent 12 3 2 4 3" xfId="25354" xr:uid="{00000000-0005-0000-0000-00000B630000}"/>
    <cellStyle name="Percent 12 3 2 5" xfId="25355" xr:uid="{00000000-0005-0000-0000-00000C630000}"/>
    <cellStyle name="Percent 12 3 2 5 2" xfId="25356" xr:uid="{00000000-0005-0000-0000-00000D630000}"/>
    <cellStyle name="Percent 12 3 2 5 2 2" xfId="25357" xr:uid="{00000000-0005-0000-0000-00000E630000}"/>
    <cellStyle name="Percent 12 3 2 5 3" xfId="25358" xr:uid="{00000000-0005-0000-0000-00000F630000}"/>
    <cellStyle name="Percent 12 3 2 6" xfId="25359" xr:uid="{00000000-0005-0000-0000-000010630000}"/>
    <cellStyle name="Percent 12 3 2 6 2" xfId="25360" xr:uid="{00000000-0005-0000-0000-000011630000}"/>
    <cellStyle name="Percent 12 3 2 6 2 2" xfId="25361" xr:uid="{00000000-0005-0000-0000-000012630000}"/>
    <cellStyle name="Percent 12 3 2 6 3" xfId="25362" xr:uid="{00000000-0005-0000-0000-000013630000}"/>
    <cellStyle name="Percent 12 3 2 7" xfId="25363" xr:uid="{00000000-0005-0000-0000-000014630000}"/>
    <cellStyle name="Percent 12 3 2 7 2" xfId="25364" xr:uid="{00000000-0005-0000-0000-000015630000}"/>
    <cellStyle name="Percent 12 3 2 8" xfId="25365" xr:uid="{00000000-0005-0000-0000-000016630000}"/>
    <cellStyle name="Percent 12 3 2 8 2" xfId="25366" xr:uid="{00000000-0005-0000-0000-000017630000}"/>
    <cellStyle name="Percent 12 3 2 9" xfId="25367" xr:uid="{00000000-0005-0000-0000-000018630000}"/>
    <cellStyle name="Percent 12 3 3" xfId="25368" xr:uid="{00000000-0005-0000-0000-000019630000}"/>
    <cellStyle name="Percent 12 3 4" xfId="25369" xr:uid="{00000000-0005-0000-0000-00001A630000}"/>
    <cellStyle name="Percent 12 3 4 2" xfId="25370" xr:uid="{00000000-0005-0000-0000-00001B630000}"/>
    <cellStyle name="Percent 12 3 4 3" xfId="25371" xr:uid="{00000000-0005-0000-0000-00001C630000}"/>
    <cellStyle name="Percent 12 3 5" xfId="25372" xr:uid="{00000000-0005-0000-0000-00001D630000}"/>
    <cellStyle name="Percent 12 3 5 2" xfId="25373" xr:uid="{00000000-0005-0000-0000-00001E630000}"/>
    <cellStyle name="Percent 12 3 5 2 2" xfId="25374" xr:uid="{00000000-0005-0000-0000-00001F630000}"/>
    <cellStyle name="Percent 12 3 5 3" xfId="25375" xr:uid="{00000000-0005-0000-0000-000020630000}"/>
    <cellStyle name="Percent 12 3 6" xfId="25376" xr:uid="{00000000-0005-0000-0000-000021630000}"/>
    <cellStyle name="Percent 12 3 6 2" xfId="25377" xr:uid="{00000000-0005-0000-0000-000022630000}"/>
    <cellStyle name="Percent 12 3 6 2 2" xfId="25378" xr:uid="{00000000-0005-0000-0000-000023630000}"/>
    <cellStyle name="Percent 12 3 6 3" xfId="25379" xr:uid="{00000000-0005-0000-0000-000024630000}"/>
    <cellStyle name="Percent 12 3 7" xfId="25380" xr:uid="{00000000-0005-0000-0000-000025630000}"/>
    <cellStyle name="Percent 12 3 7 2" xfId="25381" xr:uid="{00000000-0005-0000-0000-000026630000}"/>
    <cellStyle name="Percent 12 3 7 2 2" xfId="25382" xr:uid="{00000000-0005-0000-0000-000027630000}"/>
    <cellStyle name="Percent 12 3 7 3" xfId="25383" xr:uid="{00000000-0005-0000-0000-000028630000}"/>
    <cellStyle name="Percent 12 3 8" xfId="25384" xr:uid="{00000000-0005-0000-0000-000029630000}"/>
    <cellStyle name="Percent 12 3 8 2" xfId="25385" xr:uid="{00000000-0005-0000-0000-00002A630000}"/>
    <cellStyle name="Percent 12 3 9" xfId="25386" xr:uid="{00000000-0005-0000-0000-00002B630000}"/>
    <cellStyle name="Percent 12 3 9 2" xfId="25387" xr:uid="{00000000-0005-0000-0000-00002C630000}"/>
    <cellStyle name="Percent 12 4" xfId="25388" xr:uid="{00000000-0005-0000-0000-00002D630000}"/>
    <cellStyle name="Percent 12 4 2" xfId="25389" xr:uid="{00000000-0005-0000-0000-00002E630000}"/>
    <cellStyle name="Percent 12 4 3" xfId="25390" xr:uid="{00000000-0005-0000-0000-00002F630000}"/>
    <cellStyle name="Percent 12 4 3 2" xfId="25391" xr:uid="{00000000-0005-0000-0000-000030630000}"/>
    <cellStyle name="Percent 12 4 3 3" xfId="25392" xr:uid="{00000000-0005-0000-0000-000031630000}"/>
    <cellStyle name="Percent 12 4 4" xfId="25393" xr:uid="{00000000-0005-0000-0000-000032630000}"/>
    <cellStyle name="Percent 12 4 4 2" xfId="25394" xr:uid="{00000000-0005-0000-0000-000033630000}"/>
    <cellStyle name="Percent 12 4 4 2 2" xfId="25395" xr:uid="{00000000-0005-0000-0000-000034630000}"/>
    <cellStyle name="Percent 12 4 4 3" xfId="25396" xr:uid="{00000000-0005-0000-0000-000035630000}"/>
    <cellStyle name="Percent 12 4 5" xfId="25397" xr:uid="{00000000-0005-0000-0000-000036630000}"/>
    <cellStyle name="Percent 12 4 5 2" xfId="25398" xr:uid="{00000000-0005-0000-0000-000037630000}"/>
    <cellStyle name="Percent 12 4 5 2 2" xfId="25399" xr:uid="{00000000-0005-0000-0000-000038630000}"/>
    <cellStyle name="Percent 12 4 5 3" xfId="25400" xr:uid="{00000000-0005-0000-0000-000039630000}"/>
    <cellStyle name="Percent 12 4 6" xfId="25401" xr:uid="{00000000-0005-0000-0000-00003A630000}"/>
    <cellStyle name="Percent 12 4 6 2" xfId="25402" xr:uid="{00000000-0005-0000-0000-00003B630000}"/>
    <cellStyle name="Percent 12 4 6 2 2" xfId="25403" xr:uid="{00000000-0005-0000-0000-00003C630000}"/>
    <cellStyle name="Percent 12 4 6 3" xfId="25404" xr:uid="{00000000-0005-0000-0000-00003D630000}"/>
    <cellStyle name="Percent 12 4 7" xfId="25405" xr:uid="{00000000-0005-0000-0000-00003E630000}"/>
    <cellStyle name="Percent 12 4 7 2" xfId="25406" xr:uid="{00000000-0005-0000-0000-00003F630000}"/>
    <cellStyle name="Percent 12 4 8" xfId="25407" xr:uid="{00000000-0005-0000-0000-000040630000}"/>
    <cellStyle name="Percent 12 4 8 2" xfId="25408" xr:uid="{00000000-0005-0000-0000-000041630000}"/>
    <cellStyle name="Percent 12 4 9" xfId="25409" xr:uid="{00000000-0005-0000-0000-000042630000}"/>
    <cellStyle name="Percent 12 5" xfId="25410" xr:uid="{00000000-0005-0000-0000-000043630000}"/>
    <cellStyle name="Percent 12 5 2" xfId="25411" xr:uid="{00000000-0005-0000-0000-000044630000}"/>
    <cellStyle name="Percent 12 5 3" xfId="25412" xr:uid="{00000000-0005-0000-0000-000045630000}"/>
    <cellStyle name="Percent 12 5 3 2" xfId="25413" xr:uid="{00000000-0005-0000-0000-000046630000}"/>
    <cellStyle name="Percent 12 5 3 3" xfId="25414" xr:uid="{00000000-0005-0000-0000-000047630000}"/>
    <cellStyle name="Percent 12 5 4" xfId="25415" xr:uid="{00000000-0005-0000-0000-000048630000}"/>
    <cellStyle name="Percent 12 5 4 2" xfId="25416" xr:uid="{00000000-0005-0000-0000-000049630000}"/>
    <cellStyle name="Percent 12 5 4 2 2" xfId="25417" xr:uid="{00000000-0005-0000-0000-00004A630000}"/>
    <cellStyle name="Percent 12 5 4 3" xfId="25418" xr:uid="{00000000-0005-0000-0000-00004B630000}"/>
    <cellStyle name="Percent 12 5 5" xfId="25419" xr:uid="{00000000-0005-0000-0000-00004C630000}"/>
    <cellStyle name="Percent 12 5 5 2" xfId="25420" xr:uid="{00000000-0005-0000-0000-00004D630000}"/>
    <cellStyle name="Percent 12 5 5 2 2" xfId="25421" xr:uid="{00000000-0005-0000-0000-00004E630000}"/>
    <cellStyle name="Percent 12 5 5 3" xfId="25422" xr:uid="{00000000-0005-0000-0000-00004F630000}"/>
    <cellStyle name="Percent 12 5 6" xfId="25423" xr:uid="{00000000-0005-0000-0000-000050630000}"/>
    <cellStyle name="Percent 12 5 6 2" xfId="25424" xr:uid="{00000000-0005-0000-0000-000051630000}"/>
    <cellStyle name="Percent 12 5 6 2 2" xfId="25425" xr:uid="{00000000-0005-0000-0000-000052630000}"/>
    <cellStyle name="Percent 12 5 6 3" xfId="25426" xr:uid="{00000000-0005-0000-0000-000053630000}"/>
    <cellStyle name="Percent 12 5 7" xfId="25427" xr:uid="{00000000-0005-0000-0000-000054630000}"/>
    <cellStyle name="Percent 12 5 7 2" xfId="25428" xr:uid="{00000000-0005-0000-0000-000055630000}"/>
    <cellStyle name="Percent 12 5 8" xfId="25429" xr:uid="{00000000-0005-0000-0000-000056630000}"/>
    <cellStyle name="Percent 12 5 8 2" xfId="25430" xr:uid="{00000000-0005-0000-0000-000057630000}"/>
    <cellStyle name="Percent 12 5 9" xfId="25431" xr:uid="{00000000-0005-0000-0000-000058630000}"/>
    <cellStyle name="Percent 12 6" xfId="25432" xr:uid="{00000000-0005-0000-0000-000059630000}"/>
    <cellStyle name="Percent 12 6 2" xfId="25433" xr:uid="{00000000-0005-0000-0000-00005A630000}"/>
    <cellStyle name="Percent 12 6 3" xfId="25434" xr:uid="{00000000-0005-0000-0000-00005B630000}"/>
    <cellStyle name="Percent 12 6 3 2" xfId="25435" xr:uid="{00000000-0005-0000-0000-00005C630000}"/>
    <cellStyle name="Percent 12 6 3 3" xfId="25436" xr:uid="{00000000-0005-0000-0000-00005D630000}"/>
    <cellStyle name="Percent 12 6 4" xfId="25437" xr:uid="{00000000-0005-0000-0000-00005E630000}"/>
    <cellStyle name="Percent 12 6 4 2" xfId="25438" xr:uid="{00000000-0005-0000-0000-00005F630000}"/>
    <cellStyle name="Percent 12 6 4 2 2" xfId="25439" xr:uid="{00000000-0005-0000-0000-000060630000}"/>
    <cellStyle name="Percent 12 6 4 3" xfId="25440" xr:uid="{00000000-0005-0000-0000-000061630000}"/>
    <cellStyle name="Percent 12 6 5" xfId="25441" xr:uid="{00000000-0005-0000-0000-000062630000}"/>
    <cellStyle name="Percent 12 6 5 2" xfId="25442" xr:uid="{00000000-0005-0000-0000-000063630000}"/>
    <cellStyle name="Percent 12 6 5 2 2" xfId="25443" xr:uid="{00000000-0005-0000-0000-000064630000}"/>
    <cellStyle name="Percent 12 6 5 3" xfId="25444" xr:uid="{00000000-0005-0000-0000-000065630000}"/>
    <cellStyle name="Percent 12 6 6" xfId="25445" xr:uid="{00000000-0005-0000-0000-000066630000}"/>
    <cellStyle name="Percent 12 6 6 2" xfId="25446" xr:uid="{00000000-0005-0000-0000-000067630000}"/>
    <cellStyle name="Percent 12 6 6 2 2" xfId="25447" xr:uid="{00000000-0005-0000-0000-000068630000}"/>
    <cellStyle name="Percent 12 6 6 3" xfId="25448" xr:uid="{00000000-0005-0000-0000-000069630000}"/>
    <cellStyle name="Percent 12 6 7" xfId="25449" xr:uid="{00000000-0005-0000-0000-00006A630000}"/>
    <cellStyle name="Percent 12 6 7 2" xfId="25450" xr:uid="{00000000-0005-0000-0000-00006B630000}"/>
    <cellStyle name="Percent 12 6 8" xfId="25451" xr:uid="{00000000-0005-0000-0000-00006C630000}"/>
    <cellStyle name="Percent 12 6 8 2" xfId="25452" xr:uid="{00000000-0005-0000-0000-00006D630000}"/>
    <cellStyle name="Percent 12 6 9" xfId="25453" xr:uid="{00000000-0005-0000-0000-00006E630000}"/>
    <cellStyle name="Percent 12 7" xfId="25454" xr:uid="{00000000-0005-0000-0000-00006F630000}"/>
    <cellStyle name="Percent 12 7 2" xfId="25455" xr:uid="{00000000-0005-0000-0000-000070630000}"/>
    <cellStyle name="Percent 12 7 3" xfId="25456" xr:uid="{00000000-0005-0000-0000-000071630000}"/>
    <cellStyle name="Percent 12 8" xfId="25457" xr:uid="{00000000-0005-0000-0000-000072630000}"/>
    <cellStyle name="Percent 12 8 2" xfId="25458" xr:uid="{00000000-0005-0000-0000-000073630000}"/>
    <cellStyle name="Percent 12 8 3" xfId="25459" xr:uid="{00000000-0005-0000-0000-000074630000}"/>
    <cellStyle name="Percent 12 8 3 2" xfId="25460" xr:uid="{00000000-0005-0000-0000-000075630000}"/>
    <cellStyle name="Percent 12 8 3 2 2" xfId="25461" xr:uid="{00000000-0005-0000-0000-000076630000}"/>
    <cellStyle name="Percent 12 8 3 3" xfId="25462" xr:uid="{00000000-0005-0000-0000-000077630000}"/>
    <cellStyle name="Percent 12 8 4" xfId="25463" xr:uid="{00000000-0005-0000-0000-000078630000}"/>
    <cellStyle name="Percent 12 8 4 2" xfId="25464" xr:uid="{00000000-0005-0000-0000-000079630000}"/>
    <cellStyle name="Percent 12 8 4 2 2" xfId="25465" xr:uid="{00000000-0005-0000-0000-00007A630000}"/>
    <cellStyle name="Percent 12 8 4 3" xfId="25466" xr:uid="{00000000-0005-0000-0000-00007B630000}"/>
    <cellStyle name="Percent 12 8 5" xfId="25467" xr:uid="{00000000-0005-0000-0000-00007C630000}"/>
    <cellStyle name="Percent 12 8 5 2" xfId="25468" xr:uid="{00000000-0005-0000-0000-00007D630000}"/>
    <cellStyle name="Percent 12 8 5 2 2" xfId="25469" xr:uid="{00000000-0005-0000-0000-00007E630000}"/>
    <cellStyle name="Percent 12 8 5 3" xfId="25470" xr:uid="{00000000-0005-0000-0000-00007F630000}"/>
    <cellStyle name="Percent 12 8 6" xfId="25471" xr:uid="{00000000-0005-0000-0000-000080630000}"/>
    <cellStyle name="Percent 12 8 6 2" xfId="25472" xr:uid="{00000000-0005-0000-0000-000081630000}"/>
    <cellStyle name="Percent 12 8 7" xfId="25473" xr:uid="{00000000-0005-0000-0000-000082630000}"/>
    <cellStyle name="Percent 12 8 7 2" xfId="25474" xr:uid="{00000000-0005-0000-0000-000083630000}"/>
    <cellStyle name="Percent 12 8 8" xfId="25475" xr:uid="{00000000-0005-0000-0000-000084630000}"/>
    <cellStyle name="Percent 12 8 9" xfId="25476" xr:uid="{00000000-0005-0000-0000-000085630000}"/>
    <cellStyle name="Percent 12 9" xfId="25477" xr:uid="{00000000-0005-0000-0000-000086630000}"/>
    <cellStyle name="Percent 13" xfId="25478" xr:uid="{00000000-0005-0000-0000-000087630000}"/>
    <cellStyle name="Percent 13 10" xfId="25479" xr:uid="{00000000-0005-0000-0000-000088630000}"/>
    <cellStyle name="Percent 13 2" xfId="25480" xr:uid="{00000000-0005-0000-0000-000089630000}"/>
    <cellStyle name="Percent 13 2 2" xfId="25481" xr:uid="{00000000-0005-0000-0000-00008A630000}"/>
    <cellStyle name="Percent 13 3" xfId="25482" xr:uid="{00000000-0005-0000-0000-00008B630000}"/>
    <cellStyle name="Percent 13 4" xfId="25483" xr:uid="{00000000-0005-0000-0000-00008C630000}"/>
    <cellStyle name="Percent 13 4 2" xfId="25484" xr:uid="{00000000-0005-0000-0000-00008D630000}"/>
    <cellStyle name="Percent 13 4 2 2" xfId="25485" xr:uid="{00000000-0005-0000-0000-00008E630000}"/>
    <cellStyle name="Percent 13 4 3" xfId="25486" xr:uid="{00000000-0005-0000-0000-00008F630000}"/>
    <cellStyle name="Percent 13 5" xfId="25487" xr:uid="{00000000-0005-0000-0000-000090630000}"/>
    <cellStyle name="Percent 13 5 2" xfId="25488" xr:uid="{00000000-0005-0000-0000-000091630000}"/>
    <cellStyle name="Percent 13 5 2 2" xfId="25489" xr:uid="{00000000-0005-0000-0000-000092630000}"/>
    <cellStyle name="Percent 13 5 3" xfId="25490" xr:uid="{00000000-0005-0000-0000-000093630000}"/>
    <cellStyle name="Percent 13 6" xfId="25491" xr:uid="{00000000-0005-0000-0000-000094630000}"/>
    <cellStyle name="Percent 13 6 2" xfId="25492" xr:uid="{00000000-0005-0000-0000-000095630000}"/>
    <cellStyle name="Percent 13 6 2 2" xfId="25493" xr:uid="{00000000-0005-0000-0000-000096630000}"/>
    <cellStyle name="Percent 13 6 3" xfId="25494" xr:uid="{00000000-0005-0000-0000-000097630000}"/>
    <cellStyle name="Percent 13 7" xfId="25495" xr:uid="{00000000-0005-0000-0000-000098630000}"/>
    <cellStyle name="Percent 13 7 2" xfId="25496" xr:uid="{00000000-0005-0000-0000-000099630000}"/>
    <cellStyle name="Percent 13 8" xfId="25497" xr:uid="{00000000-0005-0000-0000-00009A630000}"/>
    <cellStyle name="Percent 13 8 2" xfId="25498" xr:uid="{00000000-0005-0000-0000-00009B630000}"/>
    <cellStyle name="Percent 13 9" xfId="25499" xr:uid="{00000000-0005-0000-0000-00009C630000}"/>
    <cellStyle name="Percent 14" xfId="25500" xr:uid="{00000000-0005-0000-0000-00009D630000}"/>
    <cellStyle name="Percent 14 2" xfId="25501" xr:uid="{00000000-0005-0000-0000-00009E630000}"/>
    <cellStyle name="Percent 14 2 2" xfId="25502" xr:uid="{00000000-0005-0000-0000-00009F630000}"/>
    <cellStyle name="Percent 14 2 2 2" xfId="25503" xr:uid="{00000000-0005-0000-0000-0000A0630000}"/>
    <cellStyle name="Percent 14 2 3" xfId="25504" xr:uid="{00000000-0005-0000-0000-0000A1630000}"/>
    <cellStyle name="Percent 14 3" xfId="25505" xr:uid="{00000000-0005-0000-0000-0000A2630000}"/>
    <cellStyle name="Percent 14 3 2" xfId="25506" xr:uid="{00000000-0005-0000-0000-0000A3630000}"/>
    <cellStyle name="Percent 14 4" xfId="25507" xr:uid="{00000000-0005-0000-0000-0000A4630000}"/>
    <cellStyle name="Percent 15" xfId="25508" xr:uid="{00000000-0005-0000-0000-0000A5630000}"/>
    <cellStyle name="Percent 15 2" xfId="25509" xr:uid="{00000000-0005-0000-0000-0000A6630000}"/>
    <cellStyle name="Percent 15 2 2" xfId="25510" xr:uid="{00000000-0005-0000-0000-0000A7630000}"/>
    <cellStyle name="Percent 15 3" xfId="25511" xr:uid="{00000000-0005-0000-0000-0000A8630000}"/>
    <cellStyle name="Percent 16" xfId="25512" xr:uid="{00000000-0005-0000-0000-0000A9630000}"/>
    <cellStyle name="Percent 16 2" xfId="25513" xr:uid="{00000000-0005-0000-0000-0000AA630000}"/>
    <cellStyle name="Percent 16 2 2" xfId="25514" xr:uid="{00000000-0005-0000-0000-0000AB630000}"/>
    <cellStyle name="Percent 16 3" xfId="25515" xr:uid="{00000000-0005-0000-0000-0000AC630000}"/>
    <cellStyle name="Percent 17" xfId="25516" xr:uid="{00000000-0005-0000-0000-0000AD630000}"/>
    <cellStyle name="Percent 17 2" xfId="25517" xr:uid="{00000000-0005-0000-0000-0000AE630000}"/>
    <cellStyle name="Percent 17 2 2" xfId="25518" xr:uid="{00000000-0005-0000-0000-0000AF630000}"/>
    <cellStyle name="Percent 17 3" xfId="25519" xr:uid="{00000000-0005-0000-0000-0000B0630000}"/>
    <cellStyle name="Percent 18" xfId="25520" xr:uid="{00000000-0005-0000-0000-0000B1630000}"/>
    <cellStyle name="Percent 18 2" xfId="25521" xr:uid="{00000000-0005-0000-0000-0000B2630000}"/>
    <cellStyle name="Percent 19" xfId="25522" xr:uid="{00000000-0005-0000-0000-0000B3630000}"/>
    <cellStyle name="Percent 19 2" xfId="25523" xr:uid="{00000000-0005-0000-0000-0000B4630000}"/>
    <cellStyle name="Percent 2" xfId="25524" xr:uid="{00000000-0005-0000-0000-0000B5630000}"/>
    <cellStyle name="Percent 2 10" xfId="25525" xr:uid="{00000000-0005-0000-0000-0000B6630000}"/>
    <cellStyle name="Percent 2 10 2" xfId="25526" xr:uid="{00000000-0005-0000-0000-0000B7630000}"/>
    <cellStyle name="Percent 2 10 3" xfId="25527" xr:uid="{00000000-0005-0000-0000-0000B8630000}"/>
    <cellStyle name="Percent 2 11" xfId="25528" xr:uid="{00000000-0005-0000-0000-0000B9630000}"/>
    <cellStyle name="Percent 2 11 2" xfId="25529" xr:uid="{00000000-0005-0000-0000-0000BA630000}"/>
    <cellStyle name="Percent 2 12" xfId="25530" xr:uid="{00000000-0005-0000-0000-0000BB630000}"/>
    <cellStyle name="Percent 2 12 2" xfId="25531" xr:uid="{00000000-0005-0000-0000-0000BC630000}"/>
    <cellStyle name="Percent 2 13" xfId="25532" xr:uid="{00000000-0005-0000-0000-0000BD630000}"/>
    <cellStyle name="Percent 2 14" xfId="25533" xr:uid="{00000000-0005-0000-0000-0000BE630000}"/>
    <cellStyle name="Percent 2 15" xfId="25534" xr:uid="{00000000-0005-0000-0000-0000BF630000}"/>
    <cellStyle name="Percent 2 16" xfId="25535" xr:uid="{00000000-0005-0000-0000-0000C0630000}"/>
    <cellStyle name="Percent 2 2" xfId="25536" xr:uid="{00000000-0005-0000-0000-0000C1630000}"/>
    <cellStyle name="Percent 2 2 2" xfId="25537" xr:uid="{00000000-0005-0000-0000-0000C2630000}"/>
    <cellStyle name="Percent 2 3" xfId="25538" xr:uid="{00000000-0005-0000-0000-0000C3630000}"/>
    <cellStyle name="Percent 2 3 2" xfId="25539" xr:uid="{00000000-0005-0000-0000-0000C4630000}"/>
    <cellStyle name="Percent 2 4" xfId="25540" xr:uid="{00000000-0005-0000-0000-0000C5630000}"/>
    <cellStyle name="Percent 2 5" xfId="25541" xr:uid="{00000000-0005-0000-0000-0000C6630000}"/>
    <cellStyle name="Percent 2 5 2" xfId="25542" xr:uid="{00000000-0005-0000-0000-0000C7630000}"/>
    <cellStyle name="Percent 2 5 2 2" xfId="25543" xr:uid="{00000000-0005-0000-0000-0000C8630000}"/>
    <cellStyle name="Percent 2 5 2 2 2" xfId="25544" xr:uid="{00000000-0005-0000-0000-0000C9630000}"/>
    <cellStyle name="Percent 2 5 2 3" xfId="25545" xr:uid="{00000000-0005-0000-0000-0000CA630000}"/>
    <cellStyle name="Percent 2 5 2 4" xfId="25546" xr:uid="{00000000-0005-0000-0000-0000CB630000}"/>
    <cellStyle name="Percent 2 5 3" xfId="25547" xr:uid="{00000000-0005-0000-0000-0000CC630000}"/>
    <cellStyle name="Percent 2 5 3 2" xfId="25548" xr:uid="{00000000-0005-0000-0000-0000CD630000}"/>
    <cellStyle name="Percent 2 5 3 2 2" xfId="25549" xr:uid="{00000000-0005-0000-0000-0000CE630000}"/>
    <cellStyle name="Percent 2 5 3 3" xfId="25550" xr:uid="{00000000-0005-0000-0000-0000CF630000}"/>
    <cellStyle name="Percent 2 5 3 3 2" xfId="25551" xr:uid="{00000000-0005-0000-0000-0000D0630000}"/>
    <cellStyle name="Percent 2 5 3 4" xfId="25552" xr:uid="{00000000-0005-0000-0000-0000D1630000}"/>
    <cellStyle name="Percent 2 5 3 5" xfId="25553" xr:uid="{00000000-0005-0000-0000-0000D2630000}"/>
    <cellStyle name="Percent 2 5 3 6" xfId="25554" xr:uid="{00000000-0005-0000-0000-0000D3630000}"/>
    <cellStyle name="Percent 2 5 4" xfId="25555" xr:uid="{00000000-0005-0000-0000-0000D4630000}"/>
    <cellStyle name="Percent 2 5 4 2" xfId="25556" xr:uid="{00000000-0005-0000-0000-0000D5630000}"/>
    <cellStyle name="Percent 2 5 4 2 2" xfId="25557" xr:uid="{00000000-0005-0000-0000-0000D6630000}"/>
    <cellStyle name="Percent 2 5 4 2 3" xfId="25558" xr:uid="{00000000-0005-0000-0000-0000D7630000}"/>
    <cellStyle name="Percent 2 5 4 3" xfId="25559" xr:uid="{00000000-0005-0000-0000-0000D8630000}"/>
    <cellStyle name="Percent 2 5 4 4" xfId="25560" xr:uid="{00000000-0005-0000-0000-0000D9630000}"/>
    <cellStyle name="Percent 2 5 5" xfId="25561" xr:uid="{00000000-0005-0000-0000-0000DA630000}"/>
    <cellStyle name="Percent 2 5 6" xfId="25562" xr:uid="{00000000-0005-0000-0000-0000DB630000}"/>
    <cellStyle name="Percent 2 6" xfId="25563" xr:uid="{00000000-0005-0000-0000-0000DC630000}"/>
    <cellStyle name="Percent 2 6 2" xfId="25564" xr:uid="{00000000-0005-0000-0000-0000DD630000}"/>
    <cellStyle name="Percent 2 6 2 2" xfId="25565" xr:uid="{00000000-0005-0000-0000-0000DE630000}"/>
    <cellStyle name="Percent 2 6 2 2 2" xfId="25566" xr:uid="{00000000-0005-0000-0000-0000DF630000}"/>
    <cellStyle name="Percent 2 6 2 3" xfId="25567" xr:uid="{00000000-0005-0000-0000-0000E0630000}"/>
    <cellStyle name="Percent 2 6 2 4" xfId="25568" xr:uid="{00000000-0005-0000-0000-0000E1630000}"/>
    <cellStyle name="Percent 2 6 3" xfId="25569" xr:uid="{00000000-0005-0000-0000-0000E2630000}"/>
    <cellStyle name="Percent 2 6 3 2" xfId="25570" xr:uid="{00000000-0005-0000-0000-0000E3630000}"/>
    <cellStyle name="Percent 2 6 3 2 2" xfId="25571" xr:uid="{00000000-0005-0000-0000-0000E4630000}"/>
    <cellStyle name="Percent 2 6 3 3" xfId="25572" xr:uid="{00000000-0005-0000-0000-0000E5630000}"/>
    <cellStyle name="Percent 2 6 3 3 2" xfId="25573" xr:uid="{00000000-0005-0000-0000-0000E6630000}"/>
    <cellStyle name="Percent 2 6 3 4" xfId="25574" xr:uid="{00000000-0005-0000-0000-0000E7630000}"/>
    <cellStyle name="Percent 2 6 3 5" xfId="25575" xr:uid="{00000000-0005-0000-0000-0000E8630000}"/>
    <cellStyle name="Percent 2 6 4" xfId="25576" xr:uid="{00000000-0005-0000-0000-0000E9630000}"/>
    <cellStyle name="Percent 2 6 4 2" xfId="25577" xr:uid="{00000000-0005-0000-0000-0000EA630000}"/>
    <cellStyle name="Percent 2 6 4 3" xfId="25578" xr:uid="{00000000-0005-0000-0000-0000EB630000}"/>
    <cellStyle name="Percent 2 6 5" xfId="25579" xr:uid="{00000000-0005-0000-0000-0000EC630000}"/>
    <cellStyle name="Percent 2 6 6" xfId="25580" xr:uid="{00000000-0005-0000-0000-0000ED630000}"/>
    <cellStyle name="Percent 2 7" xfId="25581" xr:uid="{00000000-0005-0000-0000-0000EE630000}"/>
    <cellStyle name="Percent 2 7 2" xfId="25582" xr:uid="{00000000-0005-0000-0000-0000EF630000}"/>
    <cellStyle name="Percent 2 7 2 2" xfId="25583" xr:uid="{00000000-0005-0000-0000-0000F0630000}"/>
    <cellStyle name="Percent 2 7 3" xfId="25584" xr:uid="{00000000-0005-0000-0000-0000F1630000}"/>
    <cellStyle name="Percent 2 7 4" xfId="25585" xr:uid="{00000000-0005-0000-0000-0000F2630000}"/>
    <cellStyle name="Percent 2 8" xfId="25586" xr:uid="{00000000-0005-0000-0000-0000F3630000}"/>
    <cellStyle name="Percent 2 8 2" xfId="25587" xr:uid="{00000000-0005-0000-0000-0000F4630000}"/>
    <cellStyle name="Percent 2 8 2 2" xfId="25588" xr:uid="{00000000-0005-0000-0000-0000F5630000}"/>
    <cellStyle name="Percent 2 8 3" xfId="25589" xr:uid="{00000000-0005-0000-0000-0000F6630000}"/>
    <cellStyle name="Percent 2 8 3 2" xfId="25590" xr:uid="{00000000-0005-0000-0000-0000F7630000}"/>
    <cellStyle name="Percent 2 8 4" xfId="25591" xr:uid="{00000000-0005-0000-0000-0000F8630000}"/>
    <cellStyle name="Percent 2 8 5" xfId="25592" xr:uid="{00000000-0005-0000-0000-0000F9630000}"/>
    <cellStyle name="Percent 2 8 6" xfId="25593" xr:uid="{00000000-0005-0000-0000-0000FA630000}"/>
    <cellStyle name="Percent 2 9" xfId="25594" xr:uid="{00000000-0005-0000-0000-0000FB630000}"/>
    <cellStyle name="Percent 2 9 2" xfId="25595" xr:uid="{00000000-0005-0000-0000-0000FC630000}"/>
    <cellStyle name="Percent 2 9 2 2" xfId="25596" xr:uid="{00000000-0005-0000-0000-0000FD630000}"/>
    <cellStyle name="Percent 2 9 2 3" xfId="25597" xr:uid="{00000000-0005-0000-0000-0000FE630000}"/>
    <cellStyle name="Percent 2 9 3" xfId="25598" xr:uid="{00000000-0005-0000-0000-0000FF630000}"/>
    <cellStyle name="Percent 2 9 4" xfId="25599" xr:uid="{00000000-0005-0000-0000-000000640000}"/>
    <cellStyle name="Percent 3" xfId="25600" xr:uid="{00000000-0005-0000-0000-000001640000}"/>
    <cellStyle name="Percent 3 2" xfId="25601" xr:uid="{00000000-0005-0000-0000-000002640000}"/>
    <cellStyle name="Percent 3 3" xfId="25602" xr:uid="{00000000-0005-0000-0000-000003640000}"/>
    <cellStyle name="Percent 3 3 2" xfId="25603" xr:uid="{00000000-0005-0000-0000-000004640000}"/>
    <cellStyle name="Percent 3 3 2 2" xfId="25604" xr:uid="{00000000-0005-0000-0000-000005640000}"/>
    <cellStyle name="Percent 3 3 2 2 2" xfId="25605" xr:uid="{00000000-0005-0000-0000-000006640000}"/>
    <cellStyle name="Percent 3 3 2 3" xfId="25606" xr:uid="{00000000-0005-0000-0000-000007640000}"/>
    <cellStyle name="Percent 3 3 2 4" xfId="25607" xr:uid="{00000000-0005-0000-0000-000008640000}"/>
    <cellStyle name="Percent 3 3 3" xfId="25608" xr:uid="{00000000-0005-0000-0000-000009640000}"/>
    <cellStyle name="Percent 3 3 3 2" xfId="25609" xr:uid="{00000000-0005-0000-0000-00000A640000}"/>
    <cellStyle name="Percent 3 3 3 2 2" xfId="25610" xr:uid="{00000000-0005-0000-0000-00000B640000}"/>
    <cellStyle name="Percent 3 3 3 3" xfId="25611" xr:uid="{00000000-0005-0000-0000-00000C640000}"/>
    <cellStyle name="Percent 3 3 3 3 2" xfId="25612" xr:uid="{00000000-0005-0000-0000-00000D640000}"/>
    <cellStyle name="Percent 3 3 3 4" xfId="25613" xr:uid="{00000000-0005-0000-0000-00000E640000}"/>
    <cellStyle name="Percent 3 3 3 5" xfId="25614" xr:uid="{00000000-0005-0000-0000-00000F640000}"/>
    <cellStyle name="Percent 3 3 4" xfId="25615" xr:uid="{00000000-0005-0000-0000-000010640000}"/>
    <cellStyle name="Percent 3 3 4 2" xfId="25616" xr:uid="{00000000-0005-0000-0000-000011640000}"/>
    <cellStyle name="Percent 3 3 4 3" xfId="25617" xr:uid="{00000000-0005-0000-0000-000012640000}"/>
    <cellStyle name="Percent 3 3 5" xfId="25618" xr:uid="{00000000-0005-0000-0000-000013640000}"/>
    <cellStyle name="Percent 3 3 6" xfId="25619" xr:uid="{00000000-0005-0000-0000-000014640000}"/>
    <cellStyle name="Percent 4" xfId="25620" xr:uid="{00000000-0005-0000-0000-000015640000}"/>
    <cellStyle name="Percent 4 2" xfId="25621" xr:uid="{00000000-0005-0000-0000-000016640000}"/>
    <cellStyle name="Percent 5" xfId="25622" xr:uid="{00000000-0005-0000-0000-000017640000}"/>
    <cellStyle name="Percent 5 2" xfId="25623" xr:uid="{00000000-0005-0000-0000-000018640000}"/>
    <cellStyle name="Percent 5 2 2" xfId="25624" xr:uid="{00000000-0005-0000-0000-000019640000}"/>
    <cellStyle name="Percent 5 3" xfId="25625" xr:uid="{00000000-0005-0000-0000-00001A640000}"/>
    <cellStyle name="Percent 6" xfId="25626" xr:uid="{00000000-0005-0000-0000-00001B640000}"/>
    <cellStyle name="Percent 7" xfId="25627" xr:uid="{00000000-0005-0000-0000-00001C640000}"/>
    <cellStyle name="Percent 7 2" xfId="25628" xr:uid="{00000000-0005-0000-0000-00001D640000}"/>
    <cellStyle name="Percent 7 2 2" xfId="25629" xr:uid="{00000000-0005-0000-0000-00001E640000}"/>
    <cellStyle name="Percent 7 2 2 2" xfId="25630" xr:uid="{00000000-0005-0000-0000-00001F640000}"/>
    <cellStyle name="Percent 7 2 3" xfId="25631" xr:uid="{00000000-0005-0000-0000-000020640000}"/>
    <cellStyle name="Percent 7 2 4" xfId="25632" xr:uid="{00000000-0005-0000-0000-000021640000}"/>
    <cellStyle name="Percent 7 3" xfId="25633" xr:uid="{00000000-0005-0000-0000-000022640000}"/>
    <cellStyle name="Percent 7 3 2" xfId="25634" xr:uid="{00000000-0005-0000-0000-000023640000}"/>
    <cellStyle name="Percent 7 3 2 2" xfId="25635" xr:uid="{00000000-0005-0000-0000-000024640000}"/>
    <cellStyle name="Percent 7 3 3" xfId="25636" xr:uid="{00000000-0005-0000-0000-000025640000}"/>
    <cellStyle name="Percent 7 3 3 2" xfId="25637" xr:uid="{00000000-0005-0000-0000-000026640000}"/>
    <cellStyle name="Percent 7 3 4" xfId="25638" xr:uid="{00000000-0005-0000-0000-000027640000}"/>
    <cellStyle name="Percent 7 3 5" xfId="25639" xr:uid="{00000000-0005-0000-0000-000028640000}"/>
    <cellStyle name="Percent 7 3 6" xfId="25640" xr:uid="{00000000-0005-0000-0000-000029640000}"/>
    <cellStyle name="Percent 7 4" xfId="25641" xr:uid="{00000000-0005-0000-0000-00002A640000}"/>
    <cellStyle name="Percent 7 4 2" xfId="25642" xr:uid="{00000000-0005-0000-0000-00002B640000}"/>
    <cellStyle name="Percent 7 4 2 2" xfId="25643" xr:uid="{00000000-0005-0000-0000-00002C640000}"/>
    <cellStyle name="Percent 7 4 2 3" xfId="25644" xr:uid="{00000000-0005-0000-0000-00002D640000}"/>
    <cellStyle name="Percent 7 4 3" xfId="25645" xr:uid="{00000000-0005-0000-0000-00002E640000}"/>
    <cellStyle name="Percent 7 4 4" xfId="25646" xr:uid="{00000000-0005-0000-0000-00002F640000}"/>
    <cellStyle name="Percent 7 5" xfId="25647" xr:uid="{00000000-0005-0000-0000-000030640000}"/>
    <cellStyle name="Percent 7 6" xfId="25648" xr:uid="{00000000-0005-0000-0000-000031640000}"/>
    <cellStyle name="Percent 8" xfId="25649" xr:uid="{00000000-0005-0000-0000-000032640000}"/>
    <cellStyle name="Percent 8 2" xfId="25650" xr:uid="{00000000-0005-0000-0000-000033640000}"/>
    <cellStyle name="Percent 8 2 2" xfId="25651" xr:uid="{00000000-0005-0000-0000-000034640000}"/>
    <cellStyle name="Percent 8 2 2 2" xfId="25652" xr:uid="{00000000-0005-0000-0000-000035640000}"/>
    <cellStyle name="Percent 8 2 3" xfId="25653" xr:uid="{00000000-0005-0000-0000-000036640000}"/>
    <cellStyle name="Percent 8 2 4" xfId="25654" xr:uid="{00000000-0005-0000-0000-000037640000}"/>
    <cellStyle name="Percent 8 3" xfId="25655" xr:uid="{00000000-0005-0000-0000-000038640000}"/>
    <cellStyle name="Percent 8 3 2" xfId="25656" xr:uid="{00000000-0005-0000-0000-000039640000}"/>
    <cellStyle name="Percent 8 3 2 2" xfId="25657" xr:uid="{00000000-0005-0000-0000-00003A640000}"/>
    <cellStyle name="Percent 8 3 3" xfId="25658" xr:uid="{00000000-0005-0000-0000-00003B640000}"/>
    <cellStyle name="Percent 8 3 3 2" xfId="25659" xr:uid="{00000000-0005-0000-0000-00003C640000}"/>
    <cellStyle name="Percent 8 3 4" xfId="25660" xr:uid="{00000000-0005-0000-0000-00003D640000}"/>
    <cellStyle name="Percent 8 3 5" xfId="25661" xr:uid="{00000000-0005-0000-0000-00003E640000}"/>
    <cellStyle name="Percent 8 4" xfId="25662" xr:uid="{00000000-0005-0000-0000-00003F640000}"/>
    <cellStyle name="Percent 8 4 2" xfId="25663" xr:uid="{00000000-0005-0000-0000-000040640000}"/>
    <cellStyle name="Percent 8 4 3" xfId="25664" xr:uid="{00000000-0005-0000-0000-000041640000}"/>
    <cellStyle name="Percent 8 5" xfId="25665" xr:uid="{00000000-0005-0000-0000-000042640000}"/>
    <cellStyle name="Percent 8 6" xfId="25666" xr:uid="{00000000-0005-0000-0000-000043640000}"/>
    <cellStyle name="Percent 9" xfId="25667" xr:uid="{00000000-0005-0000-0000-000044640000}"/>
    <cellStyle name="Percent 9 2" xfId="25668" xr:uid="{00000000-0005-0000-0000-000045640000}"/>
    <cellStyle name="Percent 9 2 2" xfId="25669" xr:uid="{00000000-0005-0000-0000-000046640000}"/>
    <cellStyle name="Percent 9 2 3" xfId="25670" xr:uid="{00000000-0005-0000-0000-000047640000}"/>
    <cellStyle name="Percent 9 3" xfId="25671" xr:uid="{00000000-0005-0000-0000-000048640000}"/>
    <cellStyle name="Percent 9 3 2" xfId="25672" xr:uid="{00000000-0005-0000-0000-000049640000}"/>
    <cellStyle name="Percent 9 3 3" xfId="25673" xr:uid="{00000000-0005-0000-0000-00004A640000}"/>
    <cellStyle name="Percent 9 4" xfId="25674" xr:uid="{00000000-0005-0000-0000-00004B640000}"/>
    <cellStyle name="Percent 9 4 2" xfId="25675" xr:uid="{00000000-0005-0000-0000-00004C640000}"/>
    <cellStyle name="Percent 9 4 3" xfId="25676" xr:uid="{00000000-0005-0000-0000-00004D640000}"/>
    <cellStyle name="Percent 9 5" xfId="25677" xr:uid="{00000000-0005-0000-0000-00004E640000}"/>
    <cellStyle name="Percent 9 6" xfId="25678" xr:uid="{00000000-0005-0000-0000-00004F640000}"/>
    <cellStyle name="statement" xfId="25679" xr:uid="{00000000-0005-0000-0000-000050640000}"/>
    <cellStyle name="Statement heading" xfId="25680" xr:uid="{00000000-0005-0000-0000-000051640000}"/>
    <cellStyle name="Statement heading 2" xfId="25681" xr:uid="{00000000-0005-0000-0000-000052640000}"/>
    <cellStyle name="Total 2" xfId="25682" xr:uid="{00000000-0005-0000-0000-000053640000}"/>
    <cellStyle name="Warning Text 2" xfId="25683" xr:uid="{00000000-0005-0000-0000-000054640000}"/>
    <cellStyle name="Years" xfId="25684" xr:uid="{00000000-0005-0000-0000-000055640000}"/>
    <cellStyle name="Years 2" xfId="25685" xr:uid="{00000000-0005-0000-0000-000056640000}"/>
  </cellStyles>
  <dxfs count="0"/>
  <tableStyles count="0" defaultTableStyle="TableStyleMedium2" defaultPivotStyle="PivotStyleLight16"/>
  <colors>
    <mruColors>
      <color rgb="FF99CCFF"/>
      <color rgb="FF0000FF"/>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10</xdr:col>
      <xdr:colOff>434975</xdr:colOff>
      <xdr:row>0</xdr:row>
      <xdr:rowOff>0</xdr:rowOff>
    </xdr:from>
    <xdr:to>
      <xdr:col>12</xdr:col>
      <xdr:colOff>0</xdr:colOff>
      <xdr:row>2</xdr:row>
      <xdr:rowOff>111126</xdr:rowOff>
    </xdr:to>
    <xdr:pic>
      <xdr:nvPicPr>
        <xdr:cNvPr id="4" name="Picture 3">
          <a:extLst>
            <a:ext uri="{FF2B5EF4-FFF2-40B4-BE49-F238E27FC236}">
              <a16:creationId xmlns:a16="http://schemas.microsoft.com/office/drawing/2014/main" id="{CCE8F300-6340-4F09-A2EF-30F7B4626B3C}"/>
            </a:ext>
          </a:extLst>
        </xdr:cNvPr>
        <xdr:cNvPicPr>
          <a:picLocks noChangeAspect="1"/>
        </xdr:cNvPicPr>
      </xdr:nvPicPr>
      <xdr:blipFill rotWithShape="1">
        <a:blip xmlns:r="http://schemas.openxmlformats.org/officeDocument/2006/relationships" r:embed="rId1"/>
        <a:srcRect l="2122" t="11760" r="2122" b="10205"/>
        <a:stretch/>
      </xdr:blipFill>
      <xdr:spPr>
        <a:xfrm>
          <a:off x="9686925" y="0"/>
          <a:ext cx="1590675" cy="4667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A74712CF-D9BA-4E15-8C8C-A264BAD3C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F3705CC-5497-4B56-955A-A403BCC49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A8349951-2950-40AF-BE9E-661FE55BD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BCC49F87-9C50-4115-938A-71DEFB884D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21BB08D-281F-4984-AE7B-72732C4AFA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9C87D53D-B0AB-451B-B108-7230C6E2C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39275" y="1085850"/>
          <a:ext cx="0" cy="1809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12</xdr:col>
      <xdr:colOff>0</xdr:colOff>
      <xdr:row>5</xdr:row>
      <xdr:rowOff>0</xdr:rowOff>
    </xdr:from>
    <xdr:to>
      <xdr:col>12</xdr:col>
      <xdr:colOff>0</xdr:colOff>
      <xdr:row>6</xdr:row>
      <xdr:rowOff>0</xdr:rowOff>
    </xdr:to>
    <xdr:pic>
      <xdr:nvPicPr>
        <xdr:cNvPr id="2" name="Picture 1">
          <a:extLst>
            <a:ext uri="{FF2B5EF4-FFF2-40B4-BE49-F238E27FC236}">
              <a16:creationId xmlns:a16="http://schemas.microsoft.com/office/drawing/2014/main" id="{E6605CBF-178F-4222-9C48-CD7F2185B8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5</xdr:row>
      <xdr:rowOff>0</xdr:rowOff>
    </xdr:from>
    <xdr:to>
      <xdr:col>12</xdr:col>
      <xdr:colOff>0</xdr:colOff>
      <xdr:row>6</xdr:row>
      <xdr:rowOff>0</xdr:rowOff>
    </xdr:to>
    <xdr:pic>
      <xdr:nvPicPr>
        <xdr:cNvPr id="3" name="Picture 2">
          <a:extLst>
            <a:ext uri="{FF2B5EF4-FFF2-40B4-BE49-F238E27FC236}">
              <a16:creationId xmlns:a16="http://schemas.microsoft.com/office/drawing/2014/main" id="{BFBEEE34-E6B1-4ECE-910C-7F0554111A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5</xdr:row>
      <xdr:rowOff>0</xdr:rowOff>
    </xdr:from>
    <xdr:to>
      <xdr:col>13</xdr:col>
      <xdr:colOff>0</xdr:colOff>
      <xdr:row>6</xdr:row>
      <xdr:rowOff>0</xdr:rowOff>
    </xdr:to>
    <xdr:pic>
      <xdr:nvPicPr>
        <xdr:cNvPr id="4" name="Picture 3">
          <a:extLst>
            <a:ext uri="{FF2B5EF4-FFF2-40B4-BE49-F238E27FC236}">
              <a16:creationId xmlns:a16="http://schemas.microsoft.com/office/drawing/2014/main" id="{025B6E28-0038-4AEF-A2D9-64D22D92D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69F03504-F352-423A-9FE6-B2AF603614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E7CF2499-7BE7-4F42-A56B-84FB57986A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C734BAF1-2740-4E48-99D4-6C7B82E5CA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Arboleda, Jameyn" id="{D1FDC5F7-C40C-4A40-817E-08EBE04255C2}" userId="S::Jameyn.Arboleda@tribunal.gc.ca::914a611a-fd6b-460a-90bd-5bd9dc82c70e"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G22" dT="2025-12-08T19:46:58.51" personId="{D1FDC5F7-C40C-4A40-817E-08EBE04255C2}" id="{64668FB1-02EA-4320-866B-A6DF47C45A7B}" done="1">
    <text>In tab name, use standard ISO 3-letter country codes to reduce length of tab titles
RR: Imp-Subject → Imp-CHN, Imp-TWN</text>
    <extLst>
      <x:ext xmlns:xltc2="http://schemas.microsoft.com/office/spreadsheetml/2020/threadedcomments2" uri="{F7C98A9C-CBB3-438F-8F68-D28B6AF4A901}">
        <xltc2:checksum>3656935691</xltc2:checksum>
        <xltc2:hyperlink startIndex="26" length="26" url="https://en.wikipedia.org/wiki/List_of_ISO_3166_country_codes"/>
      </x:ext>
    </extLst>
  </threadedComment>
  <threadedComment ref="D31" dT="2025-12-08T20:14:43.84" personId="{D1FDC5F7-C40C-4A40-817E-08EBE04255C2}" id="{511EFF72-857C-4654-A26C-50038A4B6DE0}">
    <text>Adjust decimal points as appropriate</text>
  </threadedComment>
</ThreadedComments>
</file>

<file path=xl/threadedComments/threadedComment2.xml><?xml version="1.0" encoding="utf-8"?>
<ThreadedComments xmlns="http://schemas.microsoft.com/office/spreadsheetml/2018/threadedcomments" xmlns:x="http://schemas.openxmlformats.org/spreadsheetml/2006/main">
  <threadedComment ref="D31" dT="2025-12-08T20:14:51.83" personId="{D1FDC5F7-C40C-4A40-817E-08EBE04255C2}" id="{67C5BDDB-5403-4057-8E89-3FE0E7CEEDFA}">
    <text>Adjust decimal points as appropriate</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14.bin"/><Relationship Id="rId4" Type="http://schemas.microsoft.com/office/2017/10/relationships/threadedComment" Target="../threadedComments/threadedComment1.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17.bin"/><Relationship Id="rId4" Type="http://schemas.microsoft.com/office/2017/10/relationships/threadedComment" Target="../threadedComments/threadedComment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0834-ABC7-41E8-9E42-10913FD30AB1}">
  <sheetPr codeName="Sheet2">
    <tabColor rgb="FFFFC000"/>
  </sheetPr>
  <dimension ref="A1:G45"/>
  <sheetViews>
    <sheetView showGridLines="0" topLeftCell="A26" workbookViewId="0">
      <selection activeCell="C43" sqref="C43"/>
    </sheetView>
  </sheetViews>
  <sheetFormatPr defaultColWidth="8.5703125" defaultRowHeight="14.25" x14ac:dyDescent="0.25"/>
  <cols>
    <col min="1" max="1" width="24.42578125" style="162" bestFit="1" customWidth="1"/>
    <col min="2" max="2" width="32" style="82" customWidth="1"/>
    <col min="3" max="3" width="32" style="82" bestFit="1" customWidth="1"/>
    <col min="4" max="4" width="15.42578125" style="82" customWidth="1"/>
    <col min="5" max="16384" width="8.5703125" style="82"/>
  </cols>
  <sheetData>
    <row r="1" spans="1:7" s="161" customFormat="1" x14ac:dyDescent="0.25">
      <c r="A1" s="165" t="s">
        <v>69</v>
      </c>
      <c r="B1" s="166" t="s">
        <v>70</v>
      </c>
      <c r="C1" s="166" t="s">
        <v>71</v>
      </c>
      <c r="D1" s="166"/>
      <c r="E1" s="166"/>
      <c r="F1" s="166" t="s">
        <v>72</v>
      </c>
      <c r="G1" s="166"/>
    </row>
    <row r="2" spans="1:7" x14ac:dyDescent="0.25">
      <c r="A2" s="162" t="s">
        <v>73</v>
      </c>
      <c r="B2" s="29" t="s">
        <v>361</v>
      </c>
      <c r="C2" s="82" t="str">
        <f>B2</f>
        <v>RR-2025-004</v>
      </c>
      <c r="F2" s="82" t="s">
        <v>169</v>
      </c>
    </row>
    <row r="3" spans="1:7" x14ac:dyDescent="0.25">
      <c r="A3" s="162" t="s">
        <v>74</v>
      </c>
      <c r="B3" s="29" t="s">
        <v>362</v>
      </c>
      <c r="C3" s="29" t="s">
        <v>363</v>
      </c>
      <c r="D3" s="29" t="s">
        <v>401</v>
      </c>
      <c r="E3" s="29" t="s">
        <v>402</v>
      </c>
      <c r="F3" s="82" t="s">
        <v>168</v>
      </c>
    </row>
    <row r="4" spans="1:7" x14ac:dyDescent="0.25">
      <c r="A4" s="162" t="s">
        <v>134</v>
      </c>
      <c r="B4" s="29" t="s">
        <v>364</v>
      </c>
      <c r="C4" s="29" t="s">
        <v>174</v>
      </c>
      <c r="F4" s="82" t="s">
        <v>167</v>
      </c>
    </row>
    <row r="5" spans="1:7" ht="42.75" x14ac:dyDescent="0.25">
      <c r="A5" s="162" t="s">
        <v>354</v>
      </c>
      <c r="B5" s="29" t="s">
        <v>365</v>
      </c>
      <c r="C5" s="29" t="s">
        <v>366</v>
      </c>
      <c r="D5" s="82" t="s">
        <v>345</v>
      </c>
    </row>
    <row r="6" spans="1:7" x14ac:dyDescent="0.25">
      <c r="A6" s="162" t="s">
        <v>226</v>
      </c>
      <c r="B6" s="146">
        <v>2023</v>
      </c>
      <c r="C6" s="146">
        <f>B6</f>
        <v>2023</v>
      </c>
      <c r="F6" s="91" t="s">
        <v>257</v>
      </c>
    </row>
    <row r="7" spans="1:7" x14ac:dyDescent="0.25">
      <c r="A7" s="162" t="s">
        <v>256</v>
      </c>
      <c r="B7" s="163" t="s">
        <v>367</v>
      </c>
      <c r="C7" s="185" t="s">
        <v>368</v>
      </c>
      <c r="F7" s="29" t="s">
        <v>348</v>
      </c>
    </row>
    <row r="8" spans="1:7" x14ac:dyDescent="0.25">
      <c r="A8" s="162" t="s">
        <v>227</v>
      </c>
      <c r="B8" s="146">
        <v>2025</v>
      </c>
      <c r="C8" s="146">
        <f>B8</f>
        <v>2025</v>
      </c>
      <c r="F8" s="29" t="s">
        <v>347</v>
      </c>
    </row>
    <row r="9" spans="1:7" x14ac:dyDescent="0.25">
      <c r="A9" s="162" t="s">
        <v>176</v>
      </c>
      <c r="F9" s="118" t="s">
        <v>258</v>
      </c>
    </row>
    <row r="10" spans="1:7" x14ac:dyDescent="0.25">
      <c r="A10" s="162" t="s">
        <v>177</v>
      </c>
    </row>
    <row r="11" spans="1:7" x14ac:dyDescent="0.25">
      <c r="A11" s="162" t="s">
        <v>75</v>
      </c>
      <c r="B11" s="164" t="s">
        <v>369</v>
      </c>
      <c r="C11" s="163" t="s">
        <v>370</v>
      </c>
    </row>
    <row r="12" spans="1:7" x14ac:dyDescent="0.25">
      <c r="B12" s="163"/>
      <c r="C12" s="163"/>
    </row>
    <row r="13" spans="1:7" x14ac:dyDescent="0.25">
      <c r="A13" s="168" t="s">
        <v>306</v>
      </c>
      <c r="B13" s="29" t="s">
        <v>430</v>
      </c>
      <c r="C13" s="29" t="s">
        <v>431</v>
      </c>
      <c r="D13" s="29" t="s">
        <v>432</v>
      </c>
    </row>
    <row r="14" spans="1:7" x14ac:dyDescent="0.25">
      <c r="A14" s="168" t="s">
        <v>307</v>
      </c>
      <c r="B14" s="29" t="s">
        <v>371</v>
      </c>
      <c r="C14" s="29" t="s">
        <v>372</v>
      </c>
      <c r="D14" s="29" t="s">
        <v>373</v>
      </c>
    </row>
    <row r="16" spans="1:7" x14ac:dyDescent="0.25">
      <c r="A16" s="162" t="s">
        <v>79</v>
      </c>
      <c r="B16" s="29" t="s">
        <v>405</v>
      </c>
      <c r="C16" s="29" t="s">
        <v>406</v>
      </c>
    </row>
    <row r="17" spans="1:6" ht="15" x14ac:dyDescent="0.25">
      <c r="A17" s="162" t="s">
        <v>248</v>
      </c>
      <c r="B17" s="240" t="s">
        <v>384</v>
      </c>
      <c r="C17" s="240" t="s">
        <v>385</v>
      </c>
    </row>
    <row r="19" spans="1:6" x14ac:dyDescent="0.25">
      <c r="A19" s="162" t="s">
        <v>80</v>
      </c>
      <c r="B19" s="241" t="s">
        <v>374</v>
      </c>
      <c r="C19" s="241" t="s">
        <v>375</v>
      </c>
    </row>
    <row r="20" spans="1:6" x14ac:dyDescent="0.25">
      <c r="A20" s="162" t="s">
        <v>81</v>
      </c>
      <c r="B20" s="285" t="s">
        <v>187</v>
      </c>
      <c r="C20" s="31"/>
    </row>
    <row r="21" spans="1:6" x14ac:dyDescent="0.25">
      <c r="A21" s="162" t="s">
        <v>82</v>
      </c>
      <c r="B21" s="241" t="s">
        <v>376</v>
      </c>
      <c r="C21" s="31"/>
    </row>
    <row r="23" spans="1:6" x14ac:dyDescent="0.25">
      <c r="A23" s="162" t="s">
        <v>76</v>
      </c>
      <c r="B23" s="82" t="s">
        <v>228</v>
      </c>
      <c r="C23" s="82" t="s">
        <v>228</v>
      </c>
    </row>
    <row r="24" spans="1:6" x14ac:dyDescent="0.25">
      <c r="A24" s="162" t="s">
        <v>77</v>
      </c>
      <c r="B24" s="82" t="s">
        <v>229</v>
      </c>
      <c r="C24" s="82" t="s">
        <v>229</v>
      </c>
    </row>
    <row r="26" spans="1:6" x14ac:dyDescent="0.25">
      <c r="A26" s="162" t="s">
        <v>78</v>
      </c>
      <c r="B26" s="82" t="s">
        <v>230</v>
      </c>
      <c r="C26" s="82" t="s">
        <v>232</v>
      </c>
      <c r="F26" s="29"/>
    </row>
    <row r="27" spans="1:6" x14ac:dyDescent="0.25">
      <c r="A27" s="162" t="s">
        <v>186</v>
      </c>
      <c r="B27" s="82" t="s">
        <v>231</v>
      </c>
      <c r="C27" s="82" t="s">
        <v>338</v>
      </c>
    </row>
    <row r="29" spans="1:6" x14ac:dyDescent="0.25">
      <c r="A29" s="167" t="s">
        <v>280</v>
      </c>
    </row>
    <row r="30" spans="1:6" ht="57" x14ac:dyDescent="0.25">
      <c r="A30" s="162" t="s">
        <v>386</v>
      </c>
      <c r="B30" s="237" t="s">
        <v>443</v>
      </c>
      <c r="C30" s="237" t="s">
        <v>444</v>
      </c>
    </row>
    <row r="31" spans="1:6" ht="42.75" x14ac:dyDescent="0.25">
      <c r="A31" s="162" t="s">
        <v>386</v>
      </c>
      <c r="B31" s="281" t="s">
        <v>445</v>
      </c>
      <c r="C31" s="281" t="s">
        <v>446</v>
      </c>
    </row>
    <row r="32" spans="1:6" ht="42.75" x14ac:dyDescent="0.25">
      <c r="A32" s="162" t="s">
        <v>386</v>
      </c>
      <c r="B32" s="281" t="s">
        <v>395</v>
      </c>
      <c r="C32" s="281" t="s">
        <v>396</v>
      </c>
    </row>
    <row r="33" spans="1:4" x14ac:dyDescent="0.25">
      <c r="A33" s="162" t="s">
        <v>387</v>
      </c>
      <c r="B33" s="82" t="s">
        <v>377</v>
      </c>
      <c r="C33" s="82" t="s">
        <v>377</v>
      </c>
    </row>
    <row r="34" spans="1:4" ht="28.5" x14ac:dyDescent="0.25">
      <c r="A34" s="162" t="s">
        <v>389</v>
      </c>
      <c r="B34" s="237" t="s">
        <v>378</v>
      </c>
      <c r="C34" s="237" t="s">
        <v>379</v>
      </c>
    </row>
    <row r="35" spans="1:4" x14ac:dyDescent="0.25">
      <c r="A35" s="162" t="s">
        <v>390</v>
      </c>
      <c r="B35" s="82" t="s">
        <v>392</v>
      </c>
      <c r="C35" s="82" t="s">
        <v>393</v>
      </c>
    </row>
    <row r="36" spans="1:4" x14ac:dyDescent="0.25">
      <c r="A36" s="162" t="s">
        <v>305</v>
      </c>
      <c r="B36" s="82" t="s">
        <v>299</v>
      </c>
      <c r="C36" s="82" t="s">
        <v>300</v>
      </c>
    </row>
    <row r="37" spans="1:4" x14ac:dyDescent="0.25">
      <c r="A37" s="162" t="s">
        <v>301</v>
      </c>
      <c r="B37" s="82" t="s">
        <v>301</v>
      </c>
      <c r="C37" s="82" t="s">
        <v>302</v>
      </c>
    </row>
    <row r="39" spans="1:4" x14ac:dyDescent="0.25">
      <c r="A39" s="418" t="s">
        <v>317</v>
      </c>
      <c r="B39" s="418"/>
      <c r="C39" s="418"/>
      <c r="D39" s="418"/>
    </row>
    <row r="40" spans="1:4" x14ac:dyDescent="0.25">
      <c r="A40" s="162" t="s">
        <v>325</v>
      </c>
      <c r="B40" s="82" t="s">
        <v>319</v>
      </c>
      <c r="C40" s="82" t="s">
        <v>320</v>
      </c>
      <c r="D40" s="171" t="str">
        <f>IF(Intro!$G$26="English",B40,C40)</f>
        <v>Oui</v>
      </c>
    </row>
    <row r="41" spans="1:4" x14ac:dyDescent="0.25">
      <c r="B41" s="82" t="s">
        <v>321</v>
      </c>
      <c r="C41" s="82" t="s">
        <v>322</v>
      </c>
      <c r="D41" s="171" t="str">
        <f>IF(Intro!$G$26="English",B41,C41)</f>
        <v>Non</v>
      </c>
    </row>
    <row r="42" spans="1:4" x14ac:dyDescent="0.25">
      <c r="B42" s="82" t="s">
        <v>464</v>
      </c>
      <c r="C42" s="82" t="s">
        <v>465</v>
      </c>
      <c r="D42" s="171" t="str">
        <f>IF(Intro!$G$26="English",B42,C42)</f>
        <v>Non, importe seulement pour l'industrie automobile</v>
      </c>
    </row>
    <row r="43" spans="1:4" x14ac:dyDescent="0.25">
      <c r="A43" s="162" t="s">
        <v>318</v>
      </c>
      <c r="B43" s="82" t="s">
        <v>315</v>
      </c>
      <c r="C43" s="82" t="s">
        <v>316</v>
      </c>
      <c r="D43" s="171" t="str">
        <f>IF(Intro!$G$26="English",B43,C43)</f>
        <v>Distributeur</v>
      </c>
    </row>
    <row r="44" spans="1:4" x14ac:dyDescent="0.25">
      <c r="B44" s="82" t="s">
        <v>53</v>
      </c>
      <c r="C44" s="82" t="s">
        <v>43</v>
      </c>
      <c r="D44" s="171" t="str">
        <f>IF(Intro!$G$26="English",B44,C44)</f>
        <v>Utilisateur final</v>
      </c>
    </row>
    <row r="45" spans="1:4" x14ac:dyDescent="0.25">
      <c r="B45" s="82" t="s">
        <v>172</v>
      </c>
      <c r="C45" s="82" t="s">
        <v>173</v>
      </c>
      <c r="D45" s="171" t="str">
        <f>IF(Intro!$G$26="English",B45,C45)</f>
        <v>Courtier ou commerçant</v>
      </c>
    </row>
  </sheetData>
  <sheetProtection algorithmName="SHA-512" hashValue="AalbIE2/irTmOeR1RCiU3ZOfkG9Se8Vi9Cs6ReILg2kn76ffpoKyvGm2PL8L0TaRIab/uXmsCdeL8wYBIyKPFw==" saltValue="nxoHZd3bUgCMAr8asGxaTQ==" spinCount="100000" sheet="1" objects="1" scenarios="1" selectLockedCells="1"/>
  <mergeCells count="1">
    <mergeCell ref="A39:D39"/>
  </mergeCells>
  <phoneticPr fontId="42" type="noConversion"/>
  <dataValidations disablePrompts="1" count="2">
    <dataValidation type="list" allowBlank="1" showInputMessage="1" showErrorMessage="1" sqref="C4" xr:uid="{D26A13D0-D236-4F11-84AE-D003DB585D90}">
      <formula1>"le dumping, le dumping et le subventionnement"</formula1>
    </dataValidation>
    <dataValidation type="list" allowBlank="1" showInputMessage="1" showErrorMessage="1" sqref="B4" xr:uid="{876D496F-E947-4972-B011-AB484C84150A}">
      <formula1>"dumping, dumping and the subsidizing"</formula1>
    </dataValidation>
  </dataValidations>
  <pageMargins left="0.7" right="0.7" top="0.75" bottom="0.75" header="0.3" footer="0.3"/>
  <pageSetup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0270A-4A37-4CFE-9430-201FA6EB5B0C}">
  <sheetPr codeName="Sheet10">
    <tabColor rgb="FF92D050"/>
    <pageSetUpPr fitToPage="1"/>
  </sheetPr>
  <dimension ref="A1:V81"/>
  <sheetViews>
    <sheetView showGridLines="0" zoomScaleNormal="100" zoomScaleSheetLayoutView="55" workbookViewId="0"/>
  </sheetViews>
  <sheetFormatPr defaultColWidth="9.42578125" defaultRowHeight="14.25" x14ac:dyDescent="0.25"/>
  <cols>
    <col min="1" max="1" width="1.5703125" style="8" customWidth="1"/>
    <col min="2" max="3" width="16.140625" style="1" customWidth="1"/>
    <col min="4" max="6" width="13.140625" style="1" customWidth="1"/>
    <col min="7" max="9" width="20" style="1" customWidth="1"/>
    <col min="10" max="11" width="20" style="1" hidden="1" customWidth="1"/>
    <col min="12" max="12" width="20" style="1" customWidth="1"/>
    <col min="13" max="13" width="6.42578125" style="9" customWidth="1"/>
    <col min="14" max="14" width="9.42578125" style="82" customWidth="1"/>
    <col min="15" max="15" width="10.5703125" style="82" hidden="1" customWidth="1"/>
    <col min="16" max="16" width="8.5703125" style="82" hidden="1" customWidth="1"/>
    <col min="17" max="18" width="9.42578125" style="82" customWidth="1"/>
    <col min="19" max="16384" width="9.42578125" style="82"/>
  </cols>
  <sheetData>
    <row r="1" spans="1:16" x14ac:dyDescent="0.25">
      <c r="O1" s="82" t="s">
        <v>352</v>
      </c>
      <c r="P1" s="82" t="s">
        <v>352</v>
      </c>
    </row>
    <row r="2" spans="1:16" x14ac:dyDescent="0.25">
      <c r="B2" s="11" t="str">
        <f>Pro!B2</f>
        <v>PROTÉGÉ</v>
      </c>
      <c r="C2" s="11"/>
      <c r="O2" s="203" t="s">
        <v>70</v>
      </c>
      <c r="P2" s="203" t="s">
        <v>83</v>
      </c>
    </row>
    <row r="3" spans="1:16" x14ac:dyDescent="0.25">
      <c r="B3" s="13"/>
      <c r="C3" s="13"/>
      <c r="O3" s="2"/>
      <c r="P3" s="2"/>
    </row>
    <row r="4" spans="1:16" s="2" customFormat="1" x14ac:dyDescent="0.25">
      <c r="A4" s="4"/>
      <c r="B4" s="483" t="str">
        <f>Info!B4</f>
        <v>QUESTIONNAIRE À L'INTENTION DES IMPORTATEURS</v>
      </c>
      <c r="C4" s="483"/>
      <c r="D4" s="483"/>
      <c r="E4" s="483"/>
      <c r="F4" s="483"/>
      <c r="G4" s="483"/>
      <c r="H4" s="483"/>
      <c r="I4" s="483"/>
      <c r="J4" s="483"/>
      <c r="K4" s="483"/>
      <c r="L4" s="483"/>
      <c r="M4" s="23"/>
      <c r="N4" s="23"/>
      <c r="O4" s="21"/>
      <c r="P4" s="21"/>
    </row>
    <row r="5" spans="1:16" s="2" customFormat="1" x14ac:dyDescent="0.25">
      <c r="A5" s="4"/>
      <c r="B5" s="483" t="str">
        <f>Info!B5</f>
        <v>RR-2025-004</v>
      </c>
      <c r="C5" s="483"/>
      <c r="D5" s="483"/>
      <c r="E5" s="483"/>
      <c r="F5" s="483"/>
      <c r="G5" s="483"/>
      <c r="H5" s="483"/>
      <c r="I5" s="483"/>
      <c r="J5" s="483"/>
      <c r="K5" s="483"/>
      <c r="L5" s="483"/>
      <c r="M5" s="23"/>
      <c r="N5" s="23"/>
      <c r="O5" s="21"/>
      <c r="P5" s="21"/>
    </row>
    <row r="6" spans="1:16" s="6" customFormat="1" x14ac:dyDescent="0.25">
      <c r="A6" s="4"/>
      <c r="B6" s="483" t="str">
        <f>Info!B6</f>
        <v>FEUILLES D'ACIER RÉSISTANT À LA CORROSION II</v>
      </c>
      <c r="C6" s="483"/>
      <c r="D6" s="483"/>
      <c r="E6" s="483"/>
      <c r="F6" s="483"/>
      <c r="G6" s="483"/>
      <c r="H6" s="483"/>
      <c r="I6" s="483"/>
      <c r="J6" s="483"/>
      <c r="K6" s="483"/>
      <c r="L6" s="483"/>
      <c r="M6" s="21"/>
      <c r="N6" s="21"/>
      <c r="O6" s="16"/>
      <c r="P6" s="16"/>
    </row>
    <row r="7" spans="1:16" s="6" customFormat="1" x14ac:dyDescent="0.25">
      <c r="A7" s="4"/>
      <c r="B7" s="195"/>
      <c r="C7" s="195"/>
      <c r="D7" s="195"/>
      <c r="E7" s="195"/>
      <c r="F7" s="195"/>
      <c r="G7" s="195"/>
      <c r="H7" s="195"/>
      <c r="I7" s="195"/>
      <c r="J7" s="195"/>
      <c r="K7" s="195"/>
      <c r="L7" s="195"/>
      <c r="M7" s="21"/>
      <c r="N7" s="21"/>
      <c r="O7" s="16"/>
      <c r="P7" s="16"/>
    </row>
    <row r="8" spans="1:16" s="6" customFormat="1" x14ac:dyDescent="0.25">
      <c r="A8" s="4"/>
      <c r="B8" s="610" t="str">
        <f>Pro!B8</f>
        <v>Les questions suivantes font référence aux marchandises comme définies dans la description du produit de l'onglet Intro.</v>
      </c>
      <c r="C8" s="610"/>
      <c r="D8" s="610"/>
      <c r="E8" s="610"/>
      <c r="F8" s="610"/>
      <c r="G8" s="610"/>
      <c r="H8" s="610"/>
      <c r="I8" s="610"/>
      <c r="J8" s="610"/>
      <c r="K8" s="610"/>
      <c r="L8" s="610"/>
      <c r="M8" s="21"/>
      <c r="N8" s="21"/>
      <c r="O8" s="22"/>
    </row>
    <row r="9" spans="1:16" s="6" customFormat="1" x14ac:dyDescent="0.25">
      <c r="A9" s="4"/>
      <c r="B9" s="610" t="str">
        <f>Pro!B9</f>
        <v>Des informations sur le produit et un glossaire de termes sont disponibles dans l'onglet Info.</v>
      </c>
      <c r="C9" s="610"/>
      <c r="D9" s="610"/>
      <c r="E9" s="610"/>
      <c r="F9" s="610"/>
      <c r="G9" s="610"/>
      <c r="H9" s="610"/>
      <c r="I9" s="610"/>
      <c r="J9" s="610"/>
      <c r="K9" s="610"/>
      <c r="L9" s="610"/>
      <c r="M9" s="21"/>
      <c r="N9" s="21"/>
      <c r="O9" s="16"/>
    </row>
    <row r="10" spans="1:16" s="6" customFormat="1" x14ac:dyDescent="0.25">
      <c r="A10" s="4"/>
      <c r="B10" s="610" t="str">
        <f>Pro!B10</f>
        <v>Utilisez l'onglet AddPro si vous avez besoin de plus d'espace.</v>
      </c>
      <c r="C10" s="610"/>
      <c r="D10" s="610"/>
      <c r="E10" s="610"/>
      <c r="F10" s="610"/>
      <c r="G10" s="610"/>
      <c r="H10" s="610"/>
      <c r="I10" s="610"/>
      <c r="J10" s="610"/>
      <c r="K10" s="610"/>
      <c r="L10" s="610"/>
      <c r="M10" s="21"/>
      <c r="N10" s="21"/>
      <c r="O10" s="16"/>
      <c r="P10" s="16"/>
    </row>
    <row r="11" spans="1:16" s="6" customFormat="1" x14ac:dyDescent="0.25">
      <c r="A11" s="4"/>
      <c r="B11" s="113"/>
      <c r="C11" s="113"/>
      <c r="D11" s="20"/>
      <c r="E11" s="20"/>
      <c r="F11" s="20"/>
      <c r="G11" s="20"/>
      <c r="H11" s="20"/>
      <c r="I11" s="20"/>
      <c r="J11" s="20"/>
      <c r="K11" s="20"/>
      <c r="L11" s="20"/>
      <c r="M11" s="21"/>
      <c r="N11" s="21"/>
      <c r="O11" s="16"/>
      <c r="P11" s="16"/>
    </row>
    <row r="12" spans="1:16" s="6" customFormat="1" x14ac:dyDescent="0.25">
      <c r="A12" s="4"/>
      <c r="B12" s="610" t="str">
        <f>Pro!B12</f>
        <v>Pour les questions de cet onglet, notez ce qui suit :</v>
      </c>
      <c r="C12" s="610"/>
      <c r="D12" s="610"/>
      <c r="E12" s="610"/>
      <c r="F12" s="610"/>
      <c r="G12" s="610"/>
      <c r="H12" s="610"/>
      <c r="I12" s="610"/>
      <c r="J12" s="610"/>
      <c r="K12" s="610"/>
      <c r="L12" s="610"/>
      <c r="M12" s="21"/>
      <c r="N12" s="21"/>
      <c r="O12" s="16"/>
      <c r="P12" s="16"/>
    </row>
    <row r="13" spans="1:16" s="6" customFormat="1" ht="25.5" customHeight="1" x14ac:dyDescent="0.25">
      <c r="A13" s="4"/>
      <c r="B13" s="691" t="str">
        <f>Pro!B13</f>
        <v xml:space="preserve">• Veuillez indiquer seulement les ventes effectuées à partir des importations de votre entreprise. Les ventes de marchandises achetées auprès de producteurs canadiens doivent être exclues. </v>
      </c>
      <c r="C13" s="691"/>
      <c r="D13" s="691"/>
      <c r="E13" s="691"/>
      <c r="F13" s="691"/>
      <c r="G13" s="691"/>
      <c r="H13" s="691"/>
      <c r="I13" s="691"/>
      <c r="J13" s="691"/>
      <c r="K13" s="691"/>
      <c r="L13" s="691"/>
      <c r="M13" s="21"/>
      <c r="N13" s="21"/>
      <c r="O13" s="16"/>
      <c r="P13" s="16"/>
    </row>
    <row r="14" spans="1:16" s="6" customFormat="1" x14ac:dyDescent="0.25">
      <c r="A14" s="4"/>
      <c r="B14" s="610" t="str">
        <f>Pro!B14</f>
        <v>• Déclarez toutes les ventes aux entreprises associées canadiennes et étrangères.</v>
      </c>
      <c r="C14" s="610"/>
      <c r="D14" s="610"/>
      <c r="E14" s="610"/>
      <c r="F14" s="610"/>
      <c r="G14" s="610"/>
      <c r="H14" s="610"/>
      <c r="I14" s="610"/>
      <c r="J14" s="610"/>
      <c r="K14" s="610"/>
      <c r="L14" s="610"/>
      <c r="M14" s="21"/>
      <c r="N14" s="21"/>
      <c r="O14" s="16"/>
      <c r="P14" s="16"/>
    </row>
    <row r="15" spans="1:16" s="6" customFormat="1" x14ac:dyDescent="0.25">
      <c r="A15" s="4"/>
      <c r="B15" s="610" t="str">
        <f>Pro!B15</f>
        <v>• Déclarez toutes les ventes à compter de la date de l’expédition au client ou à son entrepôt.</v>
      </c>
      <c r="C15" s="610"/>
      <c r="D15" s="610"/>
      <c r="E15" s="610"/>
      <c r="F15" s="610"/>
      <c r="G15" s="610"/>
      <c r="H15" s="610"/>
      <c r="I15" s="610"/>
      <c r="J15" s="610"/>
      <c r="K15" s="610"/>
      <c r="L15" s="610"/>
      <c r="M15" s="21"/>
      <c r="N15" s="21"/>
      <c r="O15" s="16"/>
      <c r="P15" s="16"/>
    </row>
    <row r="16" spans="1:16" s="6" customFormat="1" x14ac:dyDescent="0.25">
      <c r="A16" s="4"/>
      <c r="B16" s="610" t="str">
        <f>Pro!B16</f>
        <v>• Déclarez toutes les valeurs en dollars canadiens.</v>
      </c>
      <c r="C16" s="610"/>
      <c r="D16" s="610"/>
      <c r="E16" s="610"/>
      <c r="F16" s="610"/>
      <c r="G16" s="610"/>
      <c r="H16" s="610"/>
      <c r="I16" s="610"/>
      <c r="J16" s="610"/>
      <c r="K16" s="610"/>
      <c r="L16" s="610"/>
      <c r="M16" s="21"/>
      <c r="N16" s="21"/>
      <c r="O16" s="16" t="s">
        <v>394</v>
      </c>
      <c r="P16" s="16" t="s">
        <v>388</v>
      </c>
    </row>
    <row r="17" spans="1:19" s="6" customFormat="1" x14ac:dyDescent="0.25">
      <c r="A17" s="26"/>
      <c r="B17" s="610" t="str">
        <f>IF(Intro!$G$26="English",O17,P17)</f>
        <v>• Si votre entreprise est un utilisateur final ou un détaillant, elle n’a pas besoin de déclarer ses ventes d’importations ou ses stocks d’importations.</v>
      </c>
      <c r="C17" s="610"/>
      <c r="D17" s="610"/>
      <c r="E17" s="610"/>
      <c r="F17" s="610"/>
      <c r="G17" s="610"/>
      <c r="H17" s="610"/>
      <c r="I17" s="610"/>
      <c r="J17" s="610"/>
      <c r="K17" s="610"/>
      <c r="L17" s="610"/>
      <c r="M17" s="21"/>
      <c r="N17" s="21"/>
      <c r="O17" s="16" t="s">
        <v>399</v>
      </c>
      <c r="P17" s="16" t="s">
        <v>282</v>
      </c>
    </row>
    <row r="18" spans="1:19" s="6" customFormat="1" x14ac:dyDescent="0.25">
      <c r="A18" s="4"/>
      <c r="B18" s="15"/>
      <c r="C18" s="15"/>
      <c r="D18" s="3"/>
      <c r="E18" s="3"/>
      <c r="F18" s="3"/>
      <c r="G18" s="3"/>
      <c r="H18" s="3"/>
      <c r="I18" s="3"/>
      <c r="J18" s="3"/>
      <c r="K18" s="3"/>
      <c r="L18" s="3"/>
      <c r="M18" s="21"/>
      <c r="N18" s="21"/>
      <c r="O18" s="16"/>
      <c r="P18" s="16"/>
    </row>
    <row r="19" spans="1:19" x14ac:dyDescent="0.25">
      <c r="A19" s="7"/>
      <c r="B19" s="422" t="str">
        <f>IF(Intro!$G$26="English",O19,P19)</f>
        <v>IMPORTATIONS ET STOCKS</v>
      </c>
      <c r="C19" s="423"/>
      <c r="D19" s="423"/>
      <c r="E19" s="423"/>
      <c r="F19" s="423"/>
      <c r="G19" s="423"/>
      <c r="H19" s="423"/>
      <c r="I19" s="423"/>
      <c r="J19" s="423"/>
      <c r="K19" s="423"/>
      <c r="L19" s="424"/>
      <c r="M19" s="21"/>
      <c r="N19" s="21"/>
      <c r="O19" s="82" t="s">
        <v>283</v>
      </c>
      <c r="P19" s="82" t="s">
        <v>284</v>
      </c>
    </row>
    <row r="20" spans="1:19" x14ac:dyDescent="0.25">
      <c r="A20" s="7"/>
      <c r="B20" s="586" t="s">
        <v>12</v>
      </c>
      <c r="C20" s="587"/>
      <c r="D20" s="587"/>
      <c r="E20" s="587"/>
      <c r="F20" s="587"/>
      <c r="G20" s="587"/>
      <c r="H20" s="587"/>
      <c r="I20" s="587"/>
      <c r="J20" s="587"/>
      <c r="K20" s="587"/>
      <c r="L20" s="588"/>
      <c r="M20" s="21"/>
      <c r="N20" s="21"/>
    </row>
    <row r="21" spans="1:19" x14ac:dyDescent="0.25">
      <c r="A21" s="7"/>
      <c r="B21" s="17"/>
      <c r="C21" s="27"/>
      <c r="D21" s="28"/>
      <c r="E21" s="28"/>
      <c r="F21" s="28"/>
      <c r="G21" s="28"/>
      <c r="H21" s="28"/>
      <c r="I21" s="28"/>
      <c r="J21" s="28"/>
      <c r="K21" s="28"/>
      <c r="L21" s="18"/>
      <c r="M21" s="21"/>
      <c r="N21" s="21"/>
    </row>
    <row r="22" spans="1:19" ht="30" customHeight="1" x14ac:dyDescent="0.25">
      <c r="A22" s="7"/>
      <c r="B22" s="428" t="str">
        <f>IF(Intro!$G$26="English",O22,P22)</f>
        <v xml:space="preserve">Indiquez les importations et les ventes de marchandises de votre entreprise originaires de : </v>
      </c>
      <c r="C22" s="429"/>
      <c r="D22" s="429"/>
      <c r="E22" s="429"/>
      <c r="F22" s="429"/>
      <c r="G22" s="523" t="str">
        <f>IF(Intro!$G$26="English",Variables!B30,Variables!C30)</f>
        <v>Türkiye (excluant Atakaş Çelik Sanayi ve Ticaret A.Ş., Borçelik Çelik Sanayi Ticaret A.Ş. et Tatmetal Çelik Sanayi ve Ticaret A.Ş.)</v>
      </c>
      <c r="H22" s="524"/>
      <c r="I22" s="525"/>
      <c r="J22" s="243"/>
      <c r="K22" s="244"/>
      <c r="L22" s="18"/>
      <c r="M22" s="21"/>
      <c r="N22" s="21"/>
      <c r="O22" s="82" t="s">
        <v>403</v>
      </c>
      <c r="P22" s="82" t="s">
        <v>404</v>
      </c>
    </row>
    <row r="23" spans="1:19" ht="30" customHeight="1" x14ac:dyDescent="0.25">
      <c r="A23" s="7"/>
      <c r="B23" s="428"/>
      <c r="C23" s="429"/>
      <c r="D23" s="429"/>
      <c r="E23" s="429"/>
      <c r="F23" s="429"/>
      <c r="G23" s="526"/>
      <c r="H23" s="527"/>
      <c r="I23" s="528"/>
      <c r="J23" s="245"/>
      <c r="K23" s="246"/>
      <c r="L23" s="18"/>
      <c r="M23" s="82"/>
      <c r="O23" s="313"/>
      <c r="P23" s="313"/>
    </row>
    <row r="24" spans="1:19" x14ac:dyDescent="0.25">
      <c r="A24" s="7"/>
      <c r="B24" s="213"/>
      <c r="C24" s="214"/>
      <c r="D24" s="215"/>
      <c r="E24" s="215"/>
      <c r="F24" s="215"/>
      <c r="G24" s="215"/>
      <c r="H24" s="215"/>
      <c r="I24" s="215"/>
      <c r="J24" s="215"/>
      <c r="K24" s="215"/>
      <c r="L24" s="18"/>
      <c r="M24" s="82"/>
    </row>
    <row r="25" spans="1:19" x14ac:dyDescent="0.25">
      <c r="A25" s="7"/>
      <c r="B25" s="216"/>
      <c r="C25" s="214"/>
      <c r="D25" s="215"/>
      <c r="E25" s="215"/>
      <c r="F25" s="215"/>
      <c r="G25" s="215"/>
      <c r="H25" s="215"/>
      <c r="I25" s="215"/>
      <c r="J25" s="215"/>
      <c r="K25" s="215"/>
      <c r="L25" s="18"/>
      <c r="M25" s="82"/>
      <c r="O25" s="19"/>
    </row>
    <row r="26" spans="1:19" x14ac:dyDescent="0.25">
      <c r="A26" s="7"/>
      <c r="B26" s="105"/>
      <c r="E26" s="27"/>
      <c r="F26" s="82"/>
      <c r="G26" s="671">
        <f>Variables!$B$6</f>
        <v>2023</v>
      </c>
      <c r="H26" s="671">
        <f>G26+1</f>
        <v>2024</v>
      </c>
      <c r="I26" s="671">
        <f>H26+1</f>
        <v>2025</v>
      </c>
      <c r="J26" s="671">
        <f>IF(Intro!$G$26="English",Variables!B9,Variables!C9)</f>
        <v>0</v>
      </c>
      <c r="K26" s="671">
        <f>IF(Intro!$G$26="English",Variables!B10,Variables!C10)</f>
        <v>0</v>
      </c>
      <c r="L26" s="116"/>
      <c r="M26" s="82"/>
      <c r="O26" s="19"/>
    </row>
    <row r="27" spans="1:19" x14ac:dyDescent="0.25">
      <c r="A27" s="7"/>
      <c r="B27" s="105"/>
      <c r="E27" s="27"/>
      <c r="F27" s="82"/>
      <c r="G27" s="672"/>
      <c r="H27" s="673"/>
      <c r="I27" s="673"/>
      <c r="J27" s="673"/>
      <c r="K27" s="673"/>
      <c r="L27" s="116"/>
      <c r="M27" s="82"/>
      <c r="O27" s="24" t="s">
        <v>179</v>
      </c>
      <c r="P27" s="10" t="s">
        <v>223</v>
      </c>
    </row>
    <row r="28" spans="1:19" ht="14.25" customHeight="1" x14ac:dyDescent="0.25">
      <c r="A28" s="7"/>
      <c r="B28" s="681" t="str">
        <f>IF(Intro!$G$26="English",O28,P28)</f>
        <v>Importations</v>
      </c>
      <c r="C28" s="682"/>
      <c r="D28" s="682"/>
      <c r="E28" s="682"/>
      <c r="F28" s="682"/>
      <c r="G28" s="682"/>
      <c r="H28" s="682"/>
      <c r="I28" s="683"/>
      <c r="J28" s="242"/>
      <c r="K28" s="242"/>
      <c r="L28" s="116"/>
      <c r="M28" s="82"/>
      <c r="O28" s="82" t="s">
        <v>207</v>
      </c>
      <c r="P28" s="82" t="s">
        <v>208</v>
      </c>
    </row>
    <row r="29" spans="1:19" x14ac:dyDescent="0.25">
      <c r="A29" s="7"/>
      <c r="B29" s="678" t="str">
        <f>IF(Intro!$G$26="English",O29,P29)</f>
        <v>Marchandises de premier choix</v>
      </c>
      <c r="C29" s="544"/>
      <c r="D29" s="674" t="str">
        <f>IF(Intro!$G$26="English",Variables!B23,Variables!C23)</f>
        <v>tonnes</v>
      </c>
      <c r="E29" s="674"/>
      <c r="F29" s="674"/>
      <c r="G29" s="187"/>
      <c r="H29" s="187"/>
      <c r="I29" s="187"/>
      <c r="J29" s="187"/>
      <c r="K29" s="187"/>
      <c r="L29" s="116"/>
      <c r="M29" s="82"/>
      <c r="O29" s="82" t="s">
        <v>380</v>
      </c>
      <c r="P29" s="82" t="s">
        <v>440</v>
      </c>
    </row>
    <row r="30" spans="1:19" x14ac:dyDescent="0.25">
      <c r="A30" s="7"/>
      <c r="B30" s="678"/>
      <c r="C30" s="544"/>
      <c r="D30" s="674" t="str">
        <f>IF(Intro!$G$26="English",O30,P30)</f>
        <v>valeur d'achat nette rendue (CAD)</v>
      </c>
      <c r="E30" s="674"/>
      <c r="F30" s="674"/>
      <c r="G30" s="187"/>
      <c r="H30" s="187"/>
      <c r="I30" s="187"/>
      <c r="J30" s="187"/>
      <c r="K30" s="187"/>
      <c r="L30" s="116"/>
      <c r="M30" s="82"/>
      <c r="O30" s="114" t="s">
        <v>291</v>
      </c>
      <c r="P30" s="82" t="s">
        <v>292</v>
      </c>
    </row>
    <row r="31" spans="1:19" ht="15" thickBot="1" x14ac:dyDescent="0.3">
      <c r="A31" s="7"/>
      <c r="B31" s="679"/>
      <c r="C31" s="546"/>
      <c r="D31" s="675" t="str">
        <f>IF(Intro!$G$26="English","$ / "&amp;Variables!B24,"$ / "&amp;Variables!C24)</f>
        <v>$ / tonne</v>
      </c>
      <c r="E31" s="675"/>
      <c r="F31" s="675"/>
      <c r="G31" s="247" t="str">
        <f>IF(G29=0,"-",G30/G29)</f>
        <v>-</v>
      </c>
      <c r="H31" s="247" t="str">
        <f>IF(H29=0,"-",H30/H29)</f>
        <v>-</v>
      </c>
      <c r="I31" s="247" t="str">
        <f>IF(I29=0,"-",I30/I29)</f>
        <v>-</v>
      </c>
      <c r="J31" s="131" t="str">
        <f>IF(J29=0,"-",J30/J29)</f>
        <v>-</v>
      </c>
      <c r="K31" s="131" t="str">
        <f>IF(K29=0,"-",K30/K29)</f>
        <v>-</v>
      </c>
      <c r="L31" s="116"/>
      <c r="M31" s="290"/>
      <c r="N31" s="290"/>
      <c r="S31" s="291"/>
    </row>
    <row r="32" spans="1:19" x14ac:dyDescent="0.25">
      <c r="A32" s="7"/>
      <c r="B32" s="700" t="str">
        <f>IF(Intro!$G$26="English",O32,P32)</f>
        <v>Marchandises de second choix</v>
      </c>
      <c r="C32" s="701"/>
      <c r="D32" s="677" t="str">
        <f>IF(Intro!$G$26="English",Variables!B23,Variables!C23)</f>
        <v>tonnes</v>
      </c>
      <c r="E32" s="677"/>
      <c r="F32" s="677"/>
      <c r="G32" s="188"/>
      <c r="H32" s="188"/>
      <c r="I32" s="188"/>
      <c r="J32" s="131"/>
      <c r="K32" s="131"/>
      <c r="L32" s="116"/>
      <c r="M32" s="82"/>
      <c r="O32" s="82" t="s">
        <v>381</v>
      </c>
      <c r="P32" s="82" t="s">
        <v>441</v>
      </c>
    </row>
    <row r="33" spans="1:16" x14ac:dyDescent="0.25">
      <c r="A33" s="7"/>
      <c r="B33" s="678"/>
      <c r="C33" s="544"/>
      <c r="D33" s="674" t="str">
        <f>IF(Intro!$G$26="English",O33,P33)</f>
        <v>valeur d'achat nette rendue (CAD)</v>
      </c>
      <c r="E33" s="674"/>
      <c r="F33" s="674"/>
      <c r="G33" s="187"/>
      <c r="H33" s="187"/>
      <c r="I33" s="187"/>
      <c r="J33" s="131"/>
      <c r="K33" s="131"/>
      <c r="L33" s="116"/>
      <c r="M33" s="82"/>
      <c r="O33" s="114" t="s">
        <v>291</v>
      </c>
      <c r="P33" s="82" t="s">
        <v>292</v>
      </c>
    </row>
    <row r="34" spans="1:16" ht="15" thickBot="1" x14ac:dyDescent="0.3">
      <c r="A34" s="7"/>
      <c r="B34" s="679"/>
      <c r="C34" s="546"/>
      <c r="D34" s="675" t="str">
        <f>IF(Intro!$G$26="English","$ / "&amp;Variables!B24,"$ / "&amp;Variables!C24)</f>
        <v>$ / tonne</v>
      </c>
      <c r="E34" s="675"/>
      <c r="F34" s="675"/>
      <c r="G34" s="247" t="str">
        <f>IF(G32=0,"-",G33/G32)</f>
        <v>-</v>
      </c>
      <c r="H34" s="247" t="str">
        <f>IF(H32=0,"-",H33/H32)</f>
        <v>-</v>
      </c>
      <c r="I34" s="247" t="str">
        <f>IF(I32=0,"-",I33/I32)</f>
        <v>-</v>
      </c>
      <c r="J34" s="131"/>
      <c r="K34" s="131"/>
      <c r="L34" s="116"/>
      <c r="M34" s="82"/>
    </row>
    <row r="35" spans="1:16" x14ac:dyDescent="0.25">
      <c r="A35" s="7"/>
      <c r="B35" s="702" t="str">
        <f>IF(Intro!$G$26="English",O35,P35)</f>
        <v>Total d'importations</v>
      </c>
      <c r="C35" s="703"/>
      <c r="D35" s="708" t="str">
        <f>IF(Intro!$G$26="English",Variables!B23,Variables!C23)</f>
        <v>tonnes</v>
      </c>
      <c r="E35" s="708"/>
      <c r="F35" s="708"/>
      <c r="G35" s="248">
        <f>G29+G32</f>
        <v>0</v>
      </c>
      <c r="H35" s="248">
        <f t="shared" ref="H35:I35" si="0">H29+H32</f>
        <v>0</v>
      </c>
      <c r="I35" s="248">
        <f t="shared" si="0"/>
        <v>0</v>
      </c>
      <c r="J35" s="131"/>
      <c r="K35" s="131"/>
      <c r="L35" s="116"/>
      <c r="M35" s="82"/>
      <c r="O35" s="94" t="s">
        <v>382</v>
      </c>
      <c r="P35" s="94" t="s">
        <v>383</v>
      </c>
    </row>
    <row r="36" spans="1:16" x14ac:dyDescent="0.25">
      <c r="A36" s="7"/>
      <c r="B36" s="704"/>
      <c r="C36" s="705"/>
      <c r="D36" s="680" t="str">
        <f>IF(Intro!$G$26="English",O36,P36)</f>
        <v>valeur d'achat nette rendue (CAD)</v>
      </c>
      <c r="E36" s="680"/>
      <c r="F36" s="680"/>
      <c r="G36" s="191">
        <f>G30+G33</f>
        <v>0</v>
      </c>
      <c r="H36" s="191">
        <f t="shared" ref="H36:I36" si="1">H30+H33</f>
        <v>0</v>
      </c>
      <c r="I36" s="191">
        <f t="shared" si="1"/>
        <v>0</v>
      </c>
      <c r="J36" s="131"/>
      <c r="K36" s="131"/>
      <c r="L36" s="116"/>
      <c r="M36" s="82"/>
      <c r="O36" s="114" t="s">
        <v>291</v>
      </c>
      <c r="P36" s="82" t="s">
        <v>292</v>
      </c>
    </row>
    <row r="37" spans="1:16" x14ac:dyDescent="0.25">
      <c r="A37" s="7"/>
      <c r="B37" s="706"/>
      <c r="C37" s="707"/>
      <c r="D37" s="680" t="str">
        <f>IF(Intro!$G$26="English","$ / "&amp;Variables!B24,"$ / "&amp;Variables!C24)</f>
        <v>$ / tonne</v>
      </c>
      <c r="E37" s="680"/>
      <c r="F37" s="680"/>
      <c r="G37" s="131" t="str">
        <f>IF(G35=0,"-",G36/G35)</f>
        <v>-</v>
      </c>
      <c r="H37" s="131" t="str">
        <f>IF(H35=0,"-",H36/H35)</f>
        <v>-</v>
      </c>
      <c r="I37" s="131" t="str">
        <f>IF(I35=0,"-",I36/I35)</f>
        <v>-</v>
      </c>
      <c r="J37" s="131"/>
      <c r="K37" s="131"/>
      <c r="L37" s="116"/>
      <c r="M37" s="82"/>
    </row>
    <row r="38" spans="1:16" x14ac:dyDescent="0.25">
      <c r="A38" s="7"/>
      <c r="B38" s="681" t="str">
        <f>IF(Intro!$G$26="English",O38,P38)</f>
        <v>Ventes d'importations aux distributeurs au Canada</v>
      </c>
      <c r="C38" s="682"/>
      <c r="D38" s="682"/>
      <c r="E38" s="682"/>
      <c r="F38" s="682"/>
      <c r="G38" s="682"/>
      <c r="H38" s="682"/>
      <c r="I38" s="683"/>
      <c r="J38" s="131"/>
      <c r="K38" s="131"/>
      <c r="L38" s="116"/>
      <c r="M38" s="82"/>
      <c r="O38" s="64" t="str">
        <f>"Sales of imports to "&amp;Variables!$B$26&amp;" in Canada"</f>
        <v>Sales of imports to distributors in Canada</v>
      </c>
      <c r="P38" s="64" t="str">
        <f>"Ventes d'importations aux "&amp;Variables!$C$26&amp;" au Canada"</f>
        <v>Ventes d'importations aux distributeurs au Canada</v>
      </c>
    </row>
    <row r="39" spans="1:16" x14ac:dyDescent="0.25">
      <c r="A39" s="7"/>
      <c r="B39" s="602" t="str">
        <f>IF(Intro!$G$26="English",O39,P39)</f>
        <v>Marchandises de premier choix</v>
      </c>
      <c r="C39" s="552"/>
      <c r="D39" s="674" t="str">
        <f>IF(Intro!$G$26="English",Variables!B23,Variables!C23)</f>
        <v>tonnes</v>
      </c>
      <c r="E39" s="674"/>
      <c r="F39" s="674"/>
      <c r="G39" s="187"/>
      <c r="H39" s="187"/>
      <c r="I39" s="187"/>
      <c r="J39" s="131"/>
      <c r="K39" s="131"/>
      <c r="L39" s="116"/>
      <c r="M39" s="82"/>
      <c r="O39" s="82" t="s">
        <v>380</v>
      </c>
      <c r="P39" s="82" t="s">
        <v>440</v>
      </c>
    </row>
    <row r="40" spans="1:16" x14ac:dyDescent="0.25">
      <c r="A40" s="7"/>
      <c r="B40" s="602"/>
      <c r="C40" s="552"/>
      <c r="D40" s="674" t="str">
        <f>IF(Intro!$G$26="English",O40,P40)</f>
        <v>valeur de vente nette rendue (CAD)</v>
      </c>
      <c r="E40" s="674"/>
      <c r="F40" s="674"/>
      <c r="G40" s="187"/>
      <c r="H40" s="187"/>
      <c r="I40" s="187"/>
      <c r="J40" s="131"/>
      <c r="K40" s="131"/>
      <c r="L40" s="116"/>
      <c r="M40" s="82"/>
      <c r="O40" s="261" t="s">
        <v>391</v>
      </c>
      <c r="P40" s="82" t="s">
        <v>336</v>
      </c>
    </row>
    <row r="41" spans="1:16" ht="15" thickBot="1" x14ac:dyDescent="0.3">
      <c r="A41" s="7"/>
      <c r="B41" s="684"/>
      <c r="C41" s="685"/>
      <c r="D41" s="675" t="str">
        <f>IF(Intro!$G$26="English","$ / "&amp;Variables!B24,"$ / "&amp;Variables!C24)</f>
        <v>$ / tonne</v>
      </c>
      <c r="E41" s="675"/>
      <c r="F41" s="675"/>
      <c r="G41" s="134" t="str">
        <f>IF(G39=0,"-",G40/G39)</f>
        <v>-</v>
      </c>
      <c r="H41" s="134" t="str">
        <f>IF(H39=0,"-",H40/H39)</f>
        <v>-</v>
      </c>
      <c r="I41" s="134" t="str">
        <f>IF(I39=0,"-",I40/I39)</f>
        <v>-</v>
      </c>
      <c r="J41" s="131"/>
      <c r="K41" s="131"/>
      <c r="L41" s="116"/>
      <c r="M41" s="82"/>
      <c r="N41" s="263"/>
    </row>
    <row r="42" spans="1:16" x14ac:dyDescent="0.25">
      <c r="A42" s="7"/>
      <c r="B42" s="697" t="str">
        <f>IF(Intro!$G$26="English",O42,P42)</f>
        <v>Marchandises de second choix</v>
      </c>
      <c r="C42" s="698"/>
      <c r="D42" s="677" t="str">
        <f>IF(Intro!$G$26="English",Variables!B23,Variables!C23)</f>
        <v>tonnes</v>
      </c>
      <c r="E42" s="677"/>
      <c r="F42" s="677"/>
      <c r="G42" s="187"/>
      <c r="H42" s="187"/>
      <c r="I42" s="187"/>
      <c r="J42" s="131"/>
      <c r="K42" s="131"/>
      <c r="L42" s="116"/>
      <c r="M42" s="82"/>
      <c r="O42" s="82" t="s">
        <v>381</v>
      </c>
      <c r="P42" s="82" t="s">
        <v>441</v>
      </c>
    </row>
    <row r="43" spans="1:16" ht="14.1" customHeight="1" x14ac:dyDescent="0.25">
      <c r="A43" s="7"/>
      <c r="B43" s="602"/>
      <c r="C43" s="552"/>
      <c r="D43" s="674" t="str">
        <f>IF(Intro!$G$26="English",O43,P43)</f>
        <v>valeur de vente nette rendue (CAD)</v>
      </c>
      <c r="E43" s="674"/>
      <c r="F43" s="674"/>
      <c r="G43" s="187"/>
      <c r="H43" s="187"/>
      <c r="I43" s="187"/>
      <c r="J43" s="131"/>
      <c r="K43" s="131"/>
      <c r="L43" s="116"/>
      <c r="M43" s="82"/>
      <c r="O43" s="261" t="s">
        <v>391</v>
      </c>
      <c r="P43" s="82" t="s">
        <v>336</v>
      </c>
    </row>
    <row r="44" spans="1:16" ht="14.45" customHeight="1" thickBot="1" x14ac:dyDescent="0.3">
      <c r="A44" s="7"/>
      <c r="B44" s="684"/>
      <c r="C44" s="685"/>
      <c r="D44" s="675" t="str">
        <f>IF(Intro!$G$26="English","$ / "&amp;Variables!B24,"$ / "&amp;Variables!C24)</f>
        <v>$ / tonne</v>
      </c>
      <c r="E44" s="675"/>
      <c r="F44" s="675"/>
      <c r="G44" s="134" t="str">
        <f>IF(G42=0,"-",G43/G42)</f>
        <v>-</v>
      </c>
      <c r="H44" s="134" t="str">
        <f>IF(H42=0,"-",H43/H42)</f>
        <v>-</v>
      </c>
      <c r="I44" s="134" t="str">
        <f>IF(I42=0,"-",I43/I42)</f>
        <v>-</v>
      </c>
      <c r="J44" s="131"/>
      <c r="K44" s="131"/>
      <c r="L44" s="116"/>
      <c r="M44" s="82"/>
      <c r="O44" s="60"/>
      <c r="P44" s="64"/>
    </row>
    <row r="45" spans="1:16" x14ac:dyDescent="0.25">
      <c r="A45" s="7"/>
      <c r="B45" s="548" t="str">
        <f>IF(Intro!$G$26="English",O45,P45)</f>
        <v>Ventes totales d'importations aux distributeurs au Canada</v>
      </c>
      <c r="C45" s="549"/>
      <c r="D45" s="708" t="str">
        <f>IF(Intro!$G$26="English",Variables!B23,Variables!C23)</f>
        <v>tonnes</v>
      </c>
      <c r="E45" s="708"/>
      <c r="F45" s="708"/>
      <c r="G45" s="190">
        <f>G39+G42</f>
        <v>0</v>
      </c>
      <c r="H45" s="190">
        <f t="shared" ref="H45:I45" si="2">H39+H42</f>
        <v>0</v>
      </c>
      <c r="I45" s="190">
        <f t="shared" si="2"/>
        <v>0</v>
      </c>
      <c r="J45" s="131"/>
      <c r="K45" s="131"/>
      <c r="L45" s="116"/>
      <c r="M45" s="82"/>
      <c r="O45" s="64" t="str">
        <f>"Total Sales of imports to "&amp;Variables!$B$26&amp;" in Canada"</f>
        <v>Total Sales of imports to distributors in Canada</v>
      </c>
      <c r="P45" s="64" t="str">
        <f>"Ventes totales d'importations aux "&amp;Variables!$C$26&amp;" au Canada"</f>
        <v>Ventes totales d'importations aux distributeurs au Canada</v>
      </c>
    </row>
    <row r="46" spans="1:16" ht="14.1" customHeight="1" x14ac:dyDescent="0.25">
      <c r="A46" s="7"/>
      <c r="B46" s="540"/>
      <c r="C46" s="541"/>
      <c r="D46" s="680" t="str">
        <f>IF(Intro!$G$26="English",O46,P46)</f>
        <v>valeur de vente nette rendue (CAD)</v>
      </c>
      <c r="E46" s="680"/>
      <c r="F46" s="680"/>
      <c r="G46" s="191">
        <f>G40+G43</f>
        <v>0</v>
      </c>
      <c r="H46" s="191">
        <f t="shared" ref="H46:I46" si="3">H40+H43</f>
        <v>0</v>
      </c>
      <c r="I46" s="191">
        <f t="shared" si="3"/>
        <v>0</v>
      </c>
      <c r="J46" s="131"/>
      <c r="K46" s="131"/>
      <c r="L46" s="116"/>
      <c r="M46" s="82"/>
      <c r="O46" s="261" t="s">
        <v>391</v>
      </c>
      <c r="P46" s="82" t="s">
        <v>336</v>
      </c>
    </row>
    <row r="47" spans="1:16" x14ac:dyDescent="0.25">
      <c r="A47" s="7"/>
      <c r="B47" s="540"/>
      <c r="C47" s="541"/>
      <c r="D47" s="709" t="str">
        <f>IF(Intro!$G$26="English","$ / "&amp;Variables!B24,"$ / "&amp;Variables!C24)</f>
        <v>$ / tonne</v>
      </c>
      <c r="E47" s="709"/>
      <c r="F47" s="709"/>
      <c r="G47" s="131" t="str">
        <f>IF(G45=0,"-",G46/G45)</f>
        <v>-</v>
      </c>
      <c r="H47" s="131" t="str">
        <f t="shared" ref="H47:I47" si="4">IF(H45=0,"-",H46/H45)</f>
        <v>-</v>
      </c>
      <c r="I47" s="131" t="str">
        <f t="shared" si="4"/>
        <v>-</v>
      </c>
      <c r="J47" s="131"/>
      <c r="K47" s="131"/>
      <c r="L47" s="116"/>
      <c r="M47" s="82"/>
      <c r="N47" s="250"/>
    </row>
    <row r="48" spans="1:16" x14ac:dyDescent="0.25">
      <c r="A48" s="7"/>
      <c r="B48" s="681" t="str">
        <f>IF(Intro!$G$26="English",O48,P48)</f>
        <v>Ventes d'importations aux utilisateurs finals au Canada</v>
      </c>
      <c r="C48" s="682"/>
      <c r="D48" s="682"/>
      <c r="E48" s="682"/>
      <c r="F48" s="682"/>
      <c r="G48" s="682"/>
      <c r="H48" s="682"/>
      <c r="I48" s="683"/>
      <c r="J48" s="242"/>
      <c r="K48" s="242"/>
      <c r="L48" s="116"/>
      <c r="M48" s="82"/>
      <c r="N48" s="250"/>
      <c r="O48" s="64" t="str">
        <f>"Sales of imports to "&amp;Variables!$B$27&amp;" in Canada"</f>
        <v>Sales of imports to end users in Canada</v>
      </c>
      <c r="P48" s="64" t="str">
        <f>"Ventes d'importations aux "&amp;Variables!$C$27&amp;" au Canada"</f>
        <v>Ventes d'importations aux utilisateurs finals au Canada</v>
      </c>
    </row>
    <row r="49" spans="1:22" x14ac:dyDescent="0.25">
      <c r="A49" s="7"/>
      <c r="B49" s="602" t="str">
        <f>IF(Intro!$G$26="English",O49,P49)</f>
        <v>Marchandises de premier choix</v>
      </c>
      <c r="C49" s="552"/>
      <c r="D49" s="674" t="str">
        <f>D39</f>
        <v>tonnes</v>
      </c>
      <c r="E49" s="674"/>
      <c r="F49" s="674"/>
      <c r="G49" s="187"/>
      <c r="H49" s="187"/>
      <c r="I49" s="187"/>
      <c r="J49" s="187"/>
      <c r="K49" s="187"/>
      <c r="L49" s="116"/>
      <c r="M49" s="82"/>
      <c r="N49" s="250"/>
      <c r="O49" s="82" t="s">
        <v>380</v>
      </c>
      <c r="P49" s="82" t="s">
        <v>440</v>
      </c>
    </row>
    <row r="50" spans="1:22" ht="14.25" customHeight="1" x14ac:dyDescent="0.25">
      <c r="A50" s="7"/>
      <c r="B50" s="602"/>
      <c r="C50" s="552"/>
      <c r="D50" s="674" t="str">
        <f>IF(Intro!$G$26="English",O50,P50)</f>
        <v>valeur de vente nette rendue (CAD)</v>
      </c>
      <c r="E50" s="674"/>
      <c r="F50" s="674"/>
      <c r="G50" s="187"/>
      <c r="H50" s="187"/>
      <c r="I50" s="187"/>
      <c r="J50" s="187"/>
      <c r="K50" s="187"/>
      <c r="L50" s="116"/>
      <c r="M50" s="82"/>
      <c r="N50" s="250"/>
      <c r="O50" s="261" t="s">
        <v>391</v>
      </c>
      <c r="P50" s="82" t="s">
        <v>336</v>
      </c>
    </row>
    <row r="51" spans="1:22" ht="15" thickBot="1" x14ac:dyDescent="0.3">
      <c r="A51" s="7"/>
      <c r="B51" s="684"/>
      <c r="C51" s="685"/>
      <c r="D51" s="676" t="str">
        <f t="shared" ref="D51:D57" si="5">D41</f>
        <v>$ / tonne</v>
      </c>
      <c r="E51" s="676"/>
      <c r="F51" s="676"/>
      <c r="G51" s="134" t="str">
        <f>IF(G49=0,"-",G50/G49)</f>
        <v>-</v>
      </c>
      <c r="H51" s="134" t="str">
        <f>IF(H49=0,"-",H50/H49)</f>
        <v>-</v>
      </c>
      <c r="I51" s="134" t="str">
        <f>IF(I49=0,"-",I50/I49)</f>
        <v>-</v>
      </c>
      <c r="J51" s="134" t="str">
        <f>IF(J49=0,"-",J50/J49)</f>
        <v>-</v>
      </c>
      <c r="K51" s="134" t="str">
        <f>IF(K49=0,"-",K50/K49)</f>
        <v>-</v>
      </c>
      <c r="L51" s="116"/>
      <c r="M51" s="82"/>
      <c r="N51" s="250"/>
    </row>
    <row r="52" spans="1:22" x14ac:dyDescent="0.25">
      <c r="A52" s="7"/>
      <c r="B52" s="697" t="str">
        <f>IF(Intro!$G$26="English",O52,P52)</f>
        <v>Marchandises de second choix</v>
      </c>
      <c r="C52" s="698"/>
      <c r="D52" s="677" t="str">
        <f t="shared" si="5"/>
        <v>tonnes</v>
      </c>
      <c r="E52" s="677"/>
      <c r="F52" s="677"/>
      <c r="G52" s="187"/>
      <c r="H52" s="187"/>
      <c r="I52" s="187"/>
      <c r="J52" s="188"/>
      <c r="K52" s="188"/>
      <c r="L52" s="116"/>
      <c r="M52" s="82"/>
      <c r="N52" s="250"/>
      <c r="O52" s="82" t="s">
        <v>381</v>
      </c>
      <c r="P52" s="82" t="s">
        <v>441</v>
      </c>
    </row>
    <row r="53" spans="1:22" x14ac:dyDescent="0.25">
      <c r="A53" s="7"/>
      <c r="B53" s="602"/>
      <c r="C53" s="552"/>
      <c r="D53" s="674" t="str">
        <f t="shared" si="5"/>
        <v>valeur de vente nette rendue (CAD)</v>
      </c>
      <c r="E53" s="674"/>
      <c r="F53" s="674"/>
      <c r="G53" s="187"/>
      <c r="H53" s="187"/>
      <c r="I53" s="187"/>
      <c r="J53" s="187"/>
      <c r="K53" s="187"/>
      <c r="L53" s="116"/>
      <c r="M53" s="82"/>
      <c r="N53" s="250"/>
      <c r="O53" s="261" t="s">
        <v>391</v>
      </c>
      <c r="P53" s="82" t="s">
        <v>336</v>
      </c>
    </row>
    <row r="54" spans="1:22" ht="15" thickBot="1" x14ac:dyDescent="0.3">
      <c r="A54" s="7"/>
      <c r="B54" s="684"/>
      <c r="C54" s="685"/>
      <c r="D54" s="676" t="str">
        <f t="shared" si="5"/>
        <v>$ / tonne</v>
      </c>
      <c r="E54" s="676"/>
      <c r="F54" s="676"/>
      <c r="G54" s="134" t="str">
        <f>IF(G52=0,"-",G53/G52)</f>
        <v>-</v>
      </c>
      <c r="H54" s="134" t="str">
        <f>IF(H52=0,"-",H53/H52)</f>
        <v>-</v>
      </c>
      <c r="I54" s="134" t="str">
        <f>IF(I52=0,"-",I53/I52)</f>
        <v>-</v>
      </c>
      <c r="J54" s="134" t="str">
        <f>IF(J52=0,"-",J53/J52)</f>
        <v>-</v>
      </c>
      <c r="K54" s="134" t="str">
        <f>IF(K52=0,"-",K53/K52)</f>
        <v>-</v>
      </c>
      <c r="L54" s="116"/>
      <c r="M54" s="82"/>
      <c r="N54" s="250"/>
      <c r="O54" s="60"/>
      <c r="P54" s="64"/>
    </row>
    <row r="55" spans="1:22" x14ac:dyDescent="0.25">
      <c r="A55" s="7"/>
      <c r="B55" s="548" t="str">
        <f>IF(Intro!$G$26="English",O55,P55)</f>
        <v>Ventes totales d'importations aux utilisateurs finals au Canada</v>
      </c>
      <c r="C55" s="549"/>
      <c r="D55" s="689" t="str">
        <f t="shared" si="5"/>
        <v>tonnes</v>
      </c>
      <c r="E55" s="689"/>
      <c r="F55" s="689"/>
      <c r="G55" s="190">
        <f>G49+G52</f>
        <v>0</v>
      </c>
      <c r="H55" s="190">
        <f t="shared" ref="H55:K55" si="6">H49+H52</f>
        <v>0</v>
      </c>
      <c r="I55" s="190">
        <f t="shared" si="6"/>
        <v>0</v>
      </c>
      <c r="J55" s="190">
        <f t="shared" si="6"/>
        <v>0</v>
      </c>
      <c r="K55" s="190">
        <f t="shared" si="6"/>
        <v>0</v>
      </c>
      <c r="L55" s="150"/>
      <c r="M55" s="82"/>
      <c r="N55" s="250"/>
      <c r="O55" s="64" t="str">
        <f>"Total Sales of imports to "&amp;Variables!$B$27&amp;" in Canada"</f>
        <v>Total Sales of imports to end users in Canada</v>
      </c>
      <c r="P55" s="64" t="str">
        <f>"Ventes totales d'importations aux "&amp;Variables!$C$27&amp;" au Canada"</f>
        <v>Ventes totales d'importations aux utilisateurs finals au Canada</v>
      </c>
    </row>
    <row r="56" spans="1:22" x14ac:dyDescent="0.25">
      <c r="A56" s="7"/>
      <c r="B56" s="540"/>
      <c r="C56" s="541"/>
      <c r="D56" s="680" t="str">
        <f t="shared" si="5"/>
        <v>valeur de vente nette rendue (CAD)</v>
      </c>
      <c r="E56" s="680"/>
      <c r="F56" s="680"/>
      <c r="G56" s="191">
        <f>G50+G53</f>
        <v>0</v>
      </c>
      <c r="H56" s="191">
        <f t="shared" ref="H56:K56" si="7">H50+H53</f>
        <v>0</v>
      </c>
      <c r="I56" s="191">
        <f t="shared" si="7"/>
        <v>0</v>
      </c>
      <c r="J56" s="191">
        <f t="shared" si="7"/>
        <v>0</v>
      </c>
      <c r="K56" s="191">
        <f t="shared" si="7"/>
        <v>0</v>
      </c>
      <c r="L56" s="150"/>
      <c r="M56" s="82"/>
      <c r="N56" s="250"/>
      <c r="O56" s="261" t="s">
        <v>391</v>
      </c>
      <c r="P56" s="82" t="s">
        <v>336</v>
      </c>
    </row>
    <row r="57" spans="1:22" x14ac:dyDescent="0.25">
      <c r="A57" s="7"/>
      <c r="B57" s="540"/>
      <c r="C57" s="541"/>
      <c r="D57" s="690" t="str">
        <f t="shared" si="5"/>
        <v>$ / tonne</v>
      </c>
      <c r="E57" s="690"/>
      <c r="F57" s="690"/>
      <c r="G57" s="131" t="str">
        <f>IF(G55=0,"-",G56/G55)</f>
        <v>-</v>
      </c>
      <c r="H57" s="131" t="str">
        <f t="shared" ref="H57:K57" si="8">IF(H55=0,"-",H56/H55)</f>
        <v>-</v>
      </c>
      <c r="I57" s="131" t="str">
        <f t="shared" si="8"/>
        <v>-</v>
      </c>
      <c r="J57" s="131" t="str">
        <f t="shared" si="8"/>
        <v>-</v>
      </c>
      <c r="K57" s="131" t="str">
        <f t="shared" si="8"/>
        <v>-</v>
      </c>
      <c r="L57" s="150"/>
      <c r="M57" s="82"/>
      <c r="N57" s="250"/>
    </row>
    <row r="58" spans="1:22" s="9" customFormat="1" x14ac:dyDescent="0.25">
      <c r="A58" s="117"/>
      <c r="B58" s="219"/>
      <c r="C58" s="220"/>
      <c r="D58" s="699"/>
      <c r="E58" s="699"/>
      <c r="F58" s="221"/>
      <c r="G58" s="221"/>
      <c r="H58" s="221"/>
      <c r="I58" s="221"/>
      <c r="J58" s="221"/>
      <c r="K58" s="222"/>
      <c r="L58" s="223"/>
      <c r="N58" s="250"/>
    </row>
    <row r="59" spans="1:22" x14ac:dyDescent="0.25">
      <c r="A59" s="7"/>
      <c r="B59" s="583" t="s">
        <v>15</v>
      </c>
      <c r="C59" s="584"/>
      <c r="D59" s="584"/>
      <c r="E59" s="584"/>
      <c r="F59" s="584"/>
      <c r="G59" s="584"/>
      <c r="H59" s="584"/>
      <c r="I59" s="584"/>
      <c r="J59" s="584"/>
      <c r="K59" s="584"/>
      <c r="L59" s="585"/>
      <c r="M59" s="82"/>
      <c r="N59" s="250"/>
    </row>
    <row r="60" spans="1:22" x14ac:dyDescent="0.25">
      <c r="A60" s="7"/>
      <c r="B60" s="75"/>
      <c r="C60" s="76"/>
      <c r="D60" s="76"/>
      <c r="E60" s="77"/>
      <c r="F60" s="77"/>
      <c r="G60" s="77"/>
      <c r="H60" s="77"/>
      <c r="I60" s="77"/>
      <c r="J60" s="77"/>
      <c r="K60" s="77"/>
      <c r="L60" s="78"/>
      <c r="M60" s="82"/>
    </row>
    <row r="61" spans="1:22" s="10" customFormat="1" x14ac:dyDescent="0.25">
      <c r="A61" s="7"/>
      <c r="B61" s="686" t="str">
        <f>IF(Intro!$G$26="English",O61,P61)</f>
        <v>Indiquez la proportion de la valeur de vente nette rendue de vos importations qui est représentée par les frais de livraison.</v>
      </c>
      <c r="C61" s="687"/>
      <c r="D61" s="687"/>
      <c r="E61" s="687"/>
      <c r="F61" s="687"/>
      <c r="G61" s="687"/>
      <c r="H61" s="687"/>
      <c r="I61" s="687"/>
      <c r="J61" s="687"/>
      <c r="K61" s="687"/>
      <c r="L61" s="688"/>
      <c r="M61" s="62"/>
      <c r="N61" s="62"/>
      <c r="O61" s="82" t="s">
        <v>353</v>
      </c>
      <c r="P61" s="82" t="s">
        <v>355</v>
      </c>
      <c r="Q61" s="64"/>
      <c r="R61" s="63"/>
      <c r="S61" s="63"/>
      <c r="T61" s="62"/>
      <c r="U61" s="62"/>
      <c r="V61" s="62"/>
    </row>
    <row r="62" spans="1:22" s="10" customFormat="1" x14ac:dyDescent="0.25">
      <c r="A62" s="7"/>
      <c r="B62" s="686" t="str">
        <f>Pro!B23</f>
        <v>Note - Ne répondez à cette question que si votre entreprise a vendu les marchandises du 1er janvier 2023 au 31 décembre 2025.</v>
      </c>
      <c r="C62" s="687"/>
      <c r="D62" s="687"/>
      <c r="E62" s="687"/>
      <c r="F62" s="687"/>
      <c r="G62" s="687"/>
      <c r="H62" s="687"/>
      <c r="I62" s="687"/>
      <c r="J62" s="687"/>
      <c r="K62" s="687"/>
      <c r="L62" s="688"/>
      <c r="M62" s="62"/>
      <c r="N62" s="62"/>
      <c r="O62" s="19"/>
      <c r="P62" s="82"/>
      <c r="Q62" s="64"/>
      <c r="R62" s="63"/>
      <c r="S62" s="63"/>
      <c r="T62" s="62"/>
      <c r="U62" s="62"/>
      <c r="V62" s="62"/>
    </row>
    <row r="63" spans="1:22" x14ac:dyDescent="0.25">
      <c r="A63" s="7"/>
      <c r="B63" s="694"/>
      <c r="C63" s="695"/>
      <c r="D63" s="695"/>
      <c r="E63" s="695"/>
      <c r="F63" s="695"/>
      <c r="G63" s="695"/>
      <c r="H63" s="695"/>
      <c r="I63" s="695"/>
      <c r="J63" s="695"/>
      <c r="K63" s="695"/>
      <c r="L63" s="696"/>
      <c r="M63" s="62"/>
      <c r="N63" s="62"/>
      <c r="Q63" s="60"/>
      <c r="R63" s="63"/>
      <c r="S63" s="63"/>
      <c r="T63" s="62"/>
      <c r="U63" s="62"/>
      <c r="V63" s="62"/>
    </row>
    <row r="64" spans="1:22" x14ac:dyDescent="0.25">
      <c r="A64" s="7"/>
      <c r="B64" s="105"/>
      <c r="C64" s="73"/>
      <c r="D64" s="671">
        <f>Variables!$B$6</f>
        <v>2023</v>
      </c>
      <c r="E64" s="671">
        <f>D64+1</f>
        <v>2024</v>
      </c>
      <c r="F64" s="671">
        <f>E64+1</f>
        <v>2025</v>
      </c>
      <c r="G64" s="692"/>
      <c r="H64" s="693"/>
      <c r="I64" s="82"/>
      <c r="J64" s="63"/>
      <c r="K64" s="63"/>
      <c r="L64" s="61"/>
      <c r="M64" s="62"/>
      <c r="N64" s="62"/>
      <c r="Q64" s="60"/>
      <c r="R64" s="63"/>
      <c r="S64" s="63"/>
      <c r="T64" s="62"/>
      <c r="U64" s="62"/>
      <c r="V64" s="62"/>
    </row>
    <row r="65" spans="1:22" x14ac:dyDescent="0.25">
      <c r="A65" s="7"/>
      <c r="B65" s="105"/>
      <c r="C65" s="73"/>
      <c r="D65" s="673"/>
      <c r="E65" s="673"/>
      <c r="F65" s="673"/>
      <c r="G65" s="692"/>
      <c r="H65" s="693"/>
      <c r="I65" s="82"/>
      <c r="J65" s="63"/>
      <c r="K65" s="63"/>
      <c r="L65" s="61"/>
      <c r="M65" s="62"/>
      <c r="N65" s="62"/>
      <c r="Q65" s="60"/>
      <c r="R65" s="63"/>
      <c r="S65" s="63"/>
      <c r="T65" s="62"/>
      <c r="U65" s="62"/>
      <c r="V65" s="62"/>
    </row>
    <row r="66" spans="1:22" x14ac:dyDescent="0.25">
      <c r="A66" s="7"/>
      <c r="B66" s="129"/>
      <c r="C66" s="135" t="str">
        <f>IF(Intro!$G$26="English",O66,P66)</f>
        <v>Coût de livraison (%)</v>
      </c>
      <c r="D66" s="193"/>
      <c r="E66" s="193"/>
      <c r="F66" s="193"/>
      <c r="G66" s="257"/>
      <c r="H66" s="258"/>
      <c r="I66" s="82"/>
      <c r="J66" s="118"/>
      <c r="K66" s="118"/>
      <c r="L66" s="119"/>
      <c r="M66" s="62"/>
      <c r="N66" s="62"/>
      <c r="O66" s="82" t="s">
        <v>289</v>
      </c>
      <c r="P66" s="82" t="s">
        <v>290</v>
      </c>
      <c r="Q66" s="64"/>
      <c r="R66" s="63"/>
      <c r="S66" s="63"/>
      <c r="T66" s="62"/>
      <c r="U66" s="62"/>
      <c r="V66" s="62"/>
    </row>
    <row r="67" spans="1:22" x14ac:dyDescent="0.25">
      <c r="A67" s="7"/>
      <c r="B67" s="69"/>
      <c r="C67" s="120"/>
      <c r="D67" s="121"/>
      <c r="E67" s="120"/>
      <c r="F67" s="120"/>
      <c r="G67" s="120"/>
      <c r="H67" s="120"/>
      <c r="I67" s="120"/>
      <c r="J67" s="210"/>
      <c r="K67" s="210"/>
      <c r="L67" s="211"/>
      <c r="M67" s="62"/>
      <c r="N67" s="62"/>
      <c r="Q67" s="64"/>
      <c r="R67" s="63"/>
      <c r="S67" s="63"/>
      <c r="T67" s="62"/>
      <c r="U67" s="62"/>
      <c r="V67" s="62"/>
    </row>
    <row r="68" spans="1:22" x14ac:dyDescent="0.25">
      <c r="A68" s="7"/>
      <c r="B68" s="686" t="str">
        <f>IF(Intro!$G$26="English",O68,P68)</f>
        <v>Expliquez les raisons pour lesquelles la proportion de la valeur de vente nette rendue de vos importations représentée par les frais de livraison a changé depuis le 1er janvier 2023.</v>
      </c>
      <c r="C68" s="687"/>
      <c r="D68" s="687"/>
      <c r="E68" s="687"/>
      <c r="F68" s="687"/>
      <c r="G68" s="687"/>
      <c r="H68" s="687"/>
      <c r="I68" s="687"/>
      <c r="J68" s="687"/>
      <c r="K68" s="687"/>
      <c r="L68" s="688"/>
      <c r="M68" s="62"/>
      <c r="N68" s="62"/>
      <c r="O68" s="82" t="str">
        <f>"Explain the reasons why the proportion of your import net delivered selling value represented by delivery costs has changed since January 1, "&amp;Variables!B6&amp;"."</f>
        <v>Explain the reasons why the proportion of your import net delivered selling value represented by delivery costs has changed since January 1, 2023.</v>
      </c>
      <c r="P68" s="208" t="str">
        <f>"Expliquez les raisons pour lesquelles la proportion de la valeur de vente nette rendue de vos importations représentée par les frais de livraison a changé depuis le 1er janvier "&amp;Variables!B6&amp;"."</f>
        <v>Expliquez les raisons pour lesquelles la proportion de la valeur de vente nette rendue de vos importations représentée par les frais de livraison a changé depuis le 1er janvier 2023.</v>
      </c>
      <c r="Q68" s="64"/>
      <c r="R68" s="63"/>
      <c r="S68" s="63"/>
      <c r="T68" s="62"/>
      <c r="U68" s="62"/>
      <c r="V68" s="62"/>
    </row>
    <row r="69" spans="1:22" x14ac:dyDescent="0.25">
      <c r="A69" s="7"/>
      <c r="B69" s="69"/>
      <c r="C69" s="120"/>
      <c r="D69" s="121"/>
      <c r="E69" s="120"/>
      <c r="F69" s="120"/>
      <c r="G69" s="120"/>
      <c r="H69" s="120"/>
      <c r="I69" s="120"/>
      <c r="J69" s="210"/>
      <c r="K69" s="210"/>
      <c r="L69" s="211"/>
      <c r="M69" s="62"/>
      <c r="N69" s="62"/>
      <c r="Q69" s="64"/>
      <c r="R69" s="63"/>
      <c r="S69" s="63"/>
      <c r="T69" s="62"/>
      <c r="U69" s="62"/>
      <c r="V69" s="62"/>
    </row>
    <row r="70" spans="1:22" x14ac:dyDescent="0.25">
      <c r="A70" s="7"/>
      <c r="B70" s="668"/>
      <c r="C70" s="669"/>
      <c r="D70" s="669"/>
      <c r="E70" s="669"/>
      <c r="F70" s="669"/>
      <c r="G70" s="669"/>
      <c r="H70" s="669"/>
      <c r="I70" s="669"/>
      <c r="J70" s="669"/>
      <c r="K70" s="669"/>
      <c r="L70" s="670"/>
      <c r="M70" s="62"/>
      <c r="N70" s="62"/>
      <c r="Q70" s="63"/>
      <c r="R70" s="63"/>
      <c r="S70" s="63"/>
      <c r="T70" s="62"/>
      <c r="U70" s="62"/>
      <c r="V70" s="62"/>
    </row>
    <row r="71" spans="1:22" x14ac:dyDescent="0.25">
      <c r="A71" s="7"/>
      <c r="B71" s="668"/>
      <c r="C71" s="669"/>
      <c r="D71" s="669"/>
      <c r="E71" s="669"/>
      <c r="F71" s="669"/>
      <c r="G71" s="669"/>
      <c r="H71" s="669"/>
      <c r="I71" s="669"/>
      <c r="J71" s="669"/>
      <c r="K71" s="669"/>
      <c r="L71" s="670"/>
      <c r="M71" s="62"/>
      <c r="N71" s="62"/>
      <c r="Q71" s="63"/>
      <c r="R71" s="63"/>
      <c r="S71" s="63"/>
      <c r="T71" s="62"/>
      <c r="U71" s="62"/>
      <c r="V71" s="62"/>
    </row>
    <row r="72" spans="1:22" x14ac:dyDescent="0.25">
      <c r="A72" s="7"/>
      <c r="B72" s="668"/>
      <c r="C72" s="669"/>
      <c r="D72" s="669"/>
      <c r="E72" s="669"/>
      <c r="F72" s="669"/>
      <c r="G72" s="669"/>
      <c r="H72" s="669"/>
      <c r="I72" s="669"/>
      <c r="J72" s="669"/>
      <c r="K72" s="669"/>
      <c r="L72" s="670"/>
      <c r="M72" s="62"/>
      <c r="N72" s="62"/>
      <c r="Q72" s="63"/>
      <c r="R72" s="63"/>
      <c r="S72" s="63"/>
      <c r="T72" s="62"/>
      <c r="U72" s="62"/>
      <c r="V72" s="62"/>
    </row>
    <row r="73" spans="1:22" x14ac:dyDescent="0.25">
      <c r="A73" s="7"/>
      <c r="B73" s="668"/>
      <c r="C73" s="669"/>
      <c r="D73" s="669"/>
      <c r="E73" s="669"/>
      <c r="F73" s="669"/>
      <c r="G73" s="669"/>
      <c r="H73" s="669"/>
      <c r="I73" s="669"/>
      <c r="J73" s="669"/>
      <c r="K73" s="669"/>
      <c r="L73" s="670"/>
      <c r="M73" s="62"/>
      <c r="N73" s="62"/>
      <c r="Q73" s="63"/>
      <c r="R73" s="63"/>
      <c r="S73" s="63"/>
      <c r="T73" s="62"/>
      <c r="U73" s="62"/>
      <c r="V73" s="62"/>
    </row>
    <row r="74" spans="1:22" x14ac:dyDescent="0.25">
      <c r="A74" s="7"/>
      <c r="B74" s="668"/>
      <c r="C74" s="669"/>
      <c r="D74" s="669"/>
      <c r="E74" s="669"/>
      <c r="F74" s="669"/>
      <c r="G74" s="669"/>
      <c r="H74" s="669"/>
      <c r="I74" s="669"/>
      <c r="J74" s="669"/>
      <c r="K74" s="669"/>
      <c r="L74" s="670"/>
      <c r="M74" s="62"/>
      <c r="N74" s="62"/>
      <c r="Q74" s="63"/>
      <c r="R74" s="63"/>
      <c r="S74" s="63"/>
      <c r="T74" s="62"/>
      <c r="U74" s="62"/>
      <c r="V74" s="62"/>
    </row>
    <row r="75" spans="1:22" s="74" customFormat="1" x14ac:dyDescent="0.25">
      <c r="A75" s="122"/>
      <c r="B75" s="668"/>
      <c r="C75" s="669"/>
      <c r="D75" s="669"/>
      <c r="E75" s="669"/>
      <c r="F75" s="669"/>
      <c r="G75" s="669"/>
      <c r="H75" s="669"/>
      <c r="I75" s="669"/>
      <c r="J75" s="669"/>
      <c r="K75" s="669"/>
      <c r="L75" s="670"/>
      <c r="N75" s="123"/>
      <c r="O75" s="82"/>
      <c r="P75" s="82"/>
    </row>
    <row r="76" spans="1:22" s="74" customFormat="1" x14ac:dyDescent="0.25">
      <c r="A76" s="122"/>
      <c r="B76" s="668"/>
      <c r="C76" s="669"/>
      <c r="D76" s="669"/>
      <c r="E76" s="669"/>
      <c r="F76" s="669"/>
      <c r="G76" s="669"/>
      <c r="H76" s="669"/>
      <c r="I76" s="669"/>
      <c r="J76" s="669"/>
      <c r="K76" s="669"/>
      <c r="L76" s="670"/>
      <c r="N76" s="123"/>
    </row>
    <row r="77" spans="1:22" s="74" customFormat="1" x14ac:dyDescent="0.25">
      <c r="A77" s="122"/>
      <c r="B77" s="668"/>
      <c r="C77" s="669"/>
      <c r="D77" s="669"/>
      <c r="E77" s="669"/>
      <c r="F77" s="669"/>
      <c r="G77" s="669"/>
      <c r="H77" s="669"/>
      <c r="I77" s="669"/>
      <c r="J77" s="669"/>
      <c r="K77" s="669"/>
      <c r="L77" s="670"/>
      <c r="N77" s="123"/>
      <c r="O77" s="82"/>
      <c r="P77" s="82"/>
    </row>
    <row r="78" spans="1:22" s="74" customFormat="1" x14ac:dyDescent="0.25">
      <c r="A78" s="122"/>
      <c r="B78" s="224"/>
      <c r="C78" s="225"/>
      <c r="D78" s="225"/>
      <c r="E78" s="225"/>
      <c r="F78" s="225"/>
      <c r="G78" s="225"/>
      <c r="H78" s="225"/>
      <c r="I78" s="225"/>
      <c r="J78" s="225"/>
      <c r="K78" s="225"/>
      <c r="L78" s="226"/>
      <c r="N78" s="123"/>
      <c r="O78" s="82"/>
      <c r="P78" s="82"/>
    </row>
    <row r="79" spans="1:22" s="74" customFormat="1" x14ac:dyDescent="0.25">
      <c r="A79" s="122"/>
      <c r="B79" s="4"/>
      <c r="C79" s="62"/>
      <c r="D79" s="62"/>
      <c r="E79" s="62"/>
      <c r="F79" s="62"/>
      <c r="G79" s="62"/>
      <c r="H79" s="62"/>
      <c r="I79" s="62"/>
      <c r="J79" s="62"/>
      <c r="K79" s="62"/>
      <c r="L79" s="62"/>
      <c r="N79" s="123"/>
      <c r="O79" s="10"/>
      <c r="P79" s="10"/>
    </row>
    <row r="81" spans="15:16" x14ac:dyDescent="0.25">
      <c r="O81" s="10"/>
      <c r="P81" s="10"/>
    </row>
  </sheetData>
  <sheetProtection algorithmName="SHA-512" hashValue="d9EmDmDtkVXC02w/oEsYkqXPBANmt/E8X92B7tS5Fjiu+F6Yyyduff/8GA8WhHqDM5PeWwnEqfVr6B/UbpqqRA==" saltValue="mz5GdwAL0xYsF1MB+nSjzQ==" spinCount="100000" sheet="1" objects="1" scenarios="1" selectLockedCells="1"/>
  <mergeCells count="72">
    <mergeCell ref="B68:L68"/>
    <mergeCell ref="B22:F23"/>
    <mergeCell ref="B28:I28"/>
    <mergeCell ref="B48:I48"/>
    <mergeCell ref="G22:I23"/>
    <mergeCell ref="B32:C34"/>
    <mergeCell ref="D32:F32"/>
    <mergeCell ref="D33:F33"/>
    <mergeCell ref="D34:F34"/>
    <mergeCell ref="B35:C37"/>
    <mergeCell ref="D35:F35"/>
    <mergeCell ref="D36:F36"/>
    <mergeCell ref="B45:C47"/>
    <mergeCell ref="D45:F45"/>
    <mergeCell ref="D46:F46"/>
    <mergeCell ref="D47:F47"/>
    <mergeCell ref="B63:L63"/>
    <mergeCell ref="B12:L12"/>
    <mergeCell ref="B59:L59"/>
    <mergeCell ref="B8:L8"/>
    <mergeCell ref="B10:L10"/>
    <mergeCell ref="D39:F39"/>
    <mergeCell ref="D40:F40"/>
    <mergeCell ref="D41:F41"/>
    <mergeCell ref="B42:C44"/>
    <mergeCell ref="D42:F42"/>
    <mergeCell ref="D43:F43"/>
    <mergeCell ref="D44:F44"/>
    <mergeCell ref="B14:L14"/>
    <mergeCell ref="B19:L19"/>
    <mergeCell ref="D58:E58"/>
    <mergeCell ref="B52:C54"/>
    <mergeCell ref="D64:D65"/>
    <mergeCell ref="E64:E65"/>
    <mergeCell ref="F64:F65"/>
    <mergeCell ref="G64:G65"/>
    <mergeCell ref="H64:H65"/>
    <mergeCell ref="B4:L4"/>
    <mergeCell ref="B5:L5"/>
    <mergeCell ref="B13:L13"/>
    <mergeCell ref="B49:C51"/>
    <mergeCell ref="B15:L15"/>
    <mergeCell ref="B16:L16"/>
    <mergeCell ref="B17:L17"/>
    <mergeCell ref="D54:F54"/>
    <mergeCell ref="K26:K27"/>
    <mergeCell ref="B6:L6"/>
    <mergeCell ref="B9:L9"/>
    <mergeCell ref="B62:L62"/>
    <mergeCell ref="B61:L61"/>
    <mergeCell ref="D55:F55"/>
    <mergeCell ref="D56:F56"/>
    <mergeCell ref="D57:F57"/>
    <mergeCell ref="B55:C57"/>
    <mergeCell ref="B20:L20"/>
    <mergeCell ref="D53:F53"/>
    <mergeCell ref="B70:L77"/>
    <mergeCell ref="G26:G27"/>
    <mergeCell ref="H26:H27"/>
    <mergeCell ref="I26:I27"/>
    <mergeCell ref="J26:J27"/>
    <mergeCell ref="D29:F29"/>
    <mergeCell ref="D30:F30"/>
    <mergeCell ref="D31:F31"/>
    <mergeCell ref="D49:F49"/>
    <mergeCell ref="D50:F50"/>
    <mergeCell ref="D51:F51"/>
    <mergeCell ref="D52:F52"/>
    <mergeCell ref="B29:C31"/>
    <mergeCell ref="D37:F37"/>
    <mergeCell ref="B38:I38"/>
    <mergeCell ref="B39:C41"/>
  </mergeCells>
  <dataValidations count="2">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63 B70:B74" xr:uid="{9EB41193-EDA9-43A2-ACA1-A3CCCF9C52FF}">
      <formula1>1001</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58:J58 G39:I47 J29:K47 G29:I37 G49:K57" xr:uid="{11470ED8-462C-4B2E-92B3-56753D326229}">
      <formula1>1000</formula1>
    </dataValidation>
  </dataValidations>
  <printOptions horizontalCentered="1"/>
  <pageMargins left="0.23622047244094491" right="0.23622047244094491" top="0.74803149606299213" bottom="0.74803149606299213" header="0.31496062992125984" footer="0.31496062992125984"/>
  <pageSetup scale="67" fitToHeight="0" orientation="portrait" r:id="rId1"/>
  <headerFooter>
    <oddFooter>&amp;L&amp;A</oddFooter>
  </headerFooter>
  <rowBreaks count="1" manualBreakCount="1">
    <brk id="57" min="1" max="11"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5925E-C75E-458C-9863-51398C9EDD78}">
  <sheetPr>
    <tabColor rgb="FF92D050"/>
    <pageSetUpPr fitToPage="1"/>
  </sheetPr>
  <dimension ref="A1:V81"/>
  <sheetViews>
    <sheetView showGridLines="0" zoomScaleNormal="100" zoomScaleSheetLayoutView="55" workbookViewId="0"/>
  </sheetViews>
  <sheetFormatPr defaultColWidth="9.42578125" defaultRowHeight="14.25" x14ac:dyDescent="0.25"/>
  <cols>
    <col min="1" max="1" width="1.5703125" style="8" customWidth="1"/>
    <col min="2" max="3" width="16.140625" style="1" customWidth="1"/>
    <col min="4" max="6" width="13.140625" style="1" customWidth="1"/>
    <col min="7" max="9" width="20" style="1" customWidth="1"/>
    <col min="10" max="11" width="20" style="1" hidden="1" customWidth="1"/>
    <col min="12" max="12" width="20" style="1" customWidth="1"/>
    <col min="13" max="13" width="6.42578125" style="9" customWidth="1"/>
    <col min="14" max="14" width="9.42578125" style="82" customWidth="1"/>
    <col min="15" max="15" width="10.5703125" style="82" hidden="1" customWidth="1"/>
    <col min="16" max="16" width="8.5703125" style="82" hidden="1" customWidth="1"/>
    <col min="17" max="18" width="9.42578125" style="82" customWidth="1"/>
    <col min="19" max="16384" width="9.42578125" style="82"/>
  </cols>
  <sheetData>
    <row r="1" spans="1:16" x14ac:dyDescent="0.25">
      <c r="O1" s="82" t="s">
        <v>352</v>
      </c>
      <c r="P1" s="82" t="s">
        <v>352</v>
      </c>
    </row>
    <row r="2" spans="1:16" x14ac:dyDescent="0.25">
      <c r="B2" s="11" t="str">
        <f>Pro!B2</f>
        <v>PROTÉGÉ</v>
      </c>
      <c r="C2" s="11"/>
      <c r="O2" s="280" t="s">
        <v>70</v>
      </c>
      <c r="P2" s="280" t="s">
        <v>83</v>
      </c>
    </row>
    <row r="3" spans="1:16" x14ac:dyDescent="0.25">
      <c r="B3" s="13"/>
      <c r="C3" s="13"/>
      <c r="O3" s="2"/>
      <c r="P3" s="2"/>
    </row>
    <row r="4" spans="1:16" s="2" customFormat="1" x14ac:dyDescent="0.25">
      <c r="A4" s="4"/>
      <c r="B4" s="483" t="str">
        <f>Info!B4</f>
        <v>QUESTIONNAIRE À L'INTENTION DES IMPORTATEURS</v>
      </c>
      <c r="C4" s="483"/>
      <c r="D4" s="483"/>
      <c r="E4" s="483"/>
      <c r="F4" s="483"/>
      <c r="G4" s="483"/>
      <c r="H4" s="483"/>
      <c r="I4" s="483"/>
      <c r="J4" s="483"/>
      <c r="K4" s="483"/>
      <c r="L4" s="483"/>
      <c r="M4" s="23"/>
      <c r="N4" s="23"/>
      <c r="O4" s="21"/>
      <c r="P4" s="21"/>
    </row>
    <row r="5" spans="1:16" s="2" customFormat="1" x14ac:dyDescent="0.25">
      <c r="A5" s="4"/>
      <c r="B5" s="483" t="str">
        <f>Info!B5</f>
        <v>RR-2025-004</v>
      </c>
      <c r="C5" s="483"/>
      <c r="D5" s="483"/>
      <c r="E5" s="483"/>
      <c r="F5" s="483"/>
      <c r="G5" s="483"/>
      <c r="H5" s="483"/>
      <c r="I5" s="483"/>
      <c r="J5" s="483"/>
      <c r="K5" s="483"/>
      <c r="L5" s="483"/>
      <c r="M5" s="23"/>
      <c r="N5" s="23"/>
      <c r="O5" s="21"/>
      <c r="P5" s="21"/>
    </row>
    <row r="6" spans="1:16" s="6" customFormat="1" x14ac:dyDescent="0.25">
      <c r="A6" s="4"/>
      <c r="B6" s="483" t="str">
        <f>Info!B6</f>
        <v>FEUILLES D'ACIER RÉSISTANT À LA CORROSION II</v>
      </c>
      <c r="C6" s="483"/>
      <c r="D6" s="483"/>
      <c r="E6" s="483"/>
      <c r="F6" s="483"/>
      <c r="G6" s="483"/>
      <c r="H6" s="483"/>
      <c r="I6" s="483"/>
      <c r="J6" s="483"/>
      <c r="K6" s="483"/>
      <c r="L6" s="483"/>
      <c r="M6" s="21"/>
      <c r="N6" s="21"/>
      <c r="O6" s="16"/>
      <c r="P6" s="16"/>
    </row>
    <row r="7" spans="1:16" s="6" customFormat="1" x14ac:dyDescent="0.25">
      <c r="A7" s="4"/>
      <c r="B7" s="278"/>
      <c r="C7" s="278"/>
      <c r="D7" s="278"/>
      <c r="E7" s="278"/>
      <c r="F7" s="278"/>
      <c r="G7" s="278"/>
      <c r="H7" s="278"/>
      <c r="I7" s="278"/>
      <c r="J7" s="278"/>
      <c r="K7" s="278"/>
      <c r="L7" s="278"/>
      <c r="M7" s="21"/>
      <c r="N7" s="21"/>
      <c r="O7" s="16"/>
      <c r="P7" s="16"/>
    </row>
    <row r="8" spans="1:16" s="6" customFormat="1" x14ac:dyDescent="0.25">
      <c r="A8" s="4"/>
      <c r="B8" s="610" t="str">
        <f>Pro!B8</f>
        <v>Les questions suivantes font référence aux marchandises comme définies dans la description du produit de l'onglet Intro.</v>
      </c>
      <c r="C8" s="610"/>
      <c r="D8" s="610"/>
      <c r="E8" s="610"/>
      <c r="F8" s="610"/>
      <c r="G8" s="610"/>
      <c r="H8" s="610"/>
      <c r="I8" s="610"/>
      <c r="J8" s="610"/>
      <c r="K8" s="610"/>
      <c r="L8" s="610"/>
      <c r="M8" s="21"/>
      <c r="N8" s="21"/>
      <c r="O8" s="22"/>
    </row>
    <row r="9" spans="1:16" s="6" customFormat="1" x14ac:dyDescent="0.25">
      <c r="A9" s="4"/>
      <c r="B9" s="610" t="str">
        <f>Pro!B9</f>
        <v>Des informations sur le produit et un glossaire de termes sont disponibles dans l'onglet Info.</v>
      </c>
      <c r="C9" s="610"/>
      <c r="D9" s="610"/>
      <c r="E9" s="610"/>
      <c r="F9" s="610"/>
      <c r="G9" s="610"/>
      <c r="H9" s="610"/>
      <c r="I9" s="610"/>
      <c r="J9" s="610"/>
      <c r="K9" s="610"/>
      <c r="L9" s="610"/>
      <c r="M9" s="21"/>
      <c r="N9" s="21"/>
      <c r="O9" s="16"/>
    </row>
    <row r="10" spans="1:16" s="6" customFormat="1" x14ac:dyDescent="0.25">
      <c r="A10" s="4"/>
      <c r="B10" s="610" t="str">
        <f>Pro!B10</f>
        <v>Utilisez l'onglet AddPro si vous avez besoin de plus d'espace.</v>
      </c>
      <c r="C10" s="610"/>
      <c r="D10" s="610"/>
      <c r="E10" s="610"/>
      <c r="F10" s="610"/>
      <c r="G10" s="610"/>
      <c r="H10" s="610"/>
      <c r="I10" s="610"/>
      <c r="J10" s="610"/>
      <c r="K10" s="610"/>
      <c r="L10" s="610"/>
      <c r="M10" s="21"/>
      <c r="N10" s="21"/>
      <c r="O10" s="16"/>
      <c r="P10" s="16"/>
    </row>
    <row r="11" spans="1:16" s="6" customFormat="1" x14ac:dyDescent="0.25">
      <c r="A11" s="4"/>
      <c r="B11" s="279"/>
      <c r="C11" s="279"/>
      <c r="D11" s="20"/>
      <c r="E11" s="20"/>
      <c r="F11" s="20"/>
      <c r="G11" s="20"/>
      <c r="H11" s="20"/>
      <c r="I11" s="20"/>
      <c r="J11" s="20"/>
      <c r="K11" s="20"/>
      <c r="L11" s="20"/>
      <c r="M11" s="21"/>
      <c r="N11" s="21"/>
      <c r="O11" s="16"/>
      <c r="P11" s="16"/>
    </row>
    <row r="12" spans="1:16" s="6" customFormat="1" x14ac:dyDescent="0.25">
      <c r="A12" s="4"/>
      <c r="B12" s="610" t="str">
        <f>Pro!B12</f>
        <v>Pour les questions de cet onglet, notez ce qui suit :</v>
      </c>
      <c r="C12" s="610"/>
      <c r="D12" s="610"/>
      <c r="E12" s="610"/>
      <c r="F12" s="610"/>
      <c r="G12" s="610"/>
      <c r="H12" s="610"/>
      <c r="I12" s="610"/>
      <c r="J12" s="610"/>
      <c r="K12" s="610"/>
      <c r="L12" s="610"/>
      <c r="M12" s="21"/>
      <c r="N12" s="21"/>
      <c r="O12" s="16"/>
      <c r="P12" s="16"/>
    </row>
    <row r="13" spans="1:16" s="6" customFormat="1" ht="25.5" customHeight="1" x14ac:dyDescent="0.25">
      <c r="A13" s="4"/>
      <c r="B13" s="691" t="str">
        <f>Pro!B13</f>
        <v xml:space="preserve">• Veuillez indiquer seulement les ventes effectuées à partir des importations de votre entreprise. Les ventes de marchandises achetées auprès de producteurs canadiens doivent être exclues. </v>
      </c>
      <c r="C13" s="691"/>
      <c r="D13" s="691"/>
      <c r="E13" s="691"/>
      <c r="F13" s="691"/>
      <c r="G13" s="691"/>
      <c r="H13" s="691"/>
      <c r="I13" s="691"/>
      <c r="J13" s="691"/>
      <c r="K13" s="691"/>
      <c r="L13" s="691"/>
      <c r="M13" s="21"/>
      <c r="N13" s="21"/>
      <c r="O13" s="16"/>
      <c r="P13" s="16"/>
    </row>
    <row r="14" spans="1:16" s="6" customFormat="1" x14ac:dyDescent="0.25">
      <c r="A14" s="4"/>
      <c r="B14" s="610" t="str">
        <f>Pro!B14</f>
        <v>• Déclarez toutes les ventes aux entreprises associées canadiennes et étrangères.</v>
      </c>
      <c r="C14" s="610"/>
      <c r="D14" s="610"/>
      <c r="E14" s="610"/>
      <c r="F14" s="610"/>
      <c r="G14" s="610"/>
      <c r="H14" s="610"/>
      <c r="I14" s="610"/>
      <c r="J14" s="610"/>
      <c r="K14" s="610"/>
      <c r="L14" s="610"/>
      <c r="M14" s="21"/>
      <c r="N14" s="21"/>
      <c r="O14" s="16"/>
      <c r="P14" s="16"/>
    </row>
    <row r="15" spans="1:16" s="6" customFormat="1" x14ac:dyDescent="0.25">
      <c r="A15" s="4"/>
      <c r="B15" s="610" t="str">
        <f>Pro!B15</f>
        <v>• Déclarez toutes les ventes à compter de la date de l’expédition au client ou à son entrepôt.</v>
      </c>
      <c r="C15" s="610"/>
      <c r="D15" s="610"/>
      <c r="E15" s="610"/>
      <c r="F15" s="610"/>
      <c r="G15" s="610"/>
      <c r="H15" s="610"/>
      <c r="I15" s="610"/>
      <c r="J15" s="610"/>
      <c r="K15" s="610"/>
      <c r="L15" s="610"/>
      <c r="M15" s="21"/>
      <c r="N15" s="21"/>
      <c r="O15" s="16"/>
      <c r="P15" s="16"/>
    </row>
    <row r="16" spans="1:16" s="6" customFormat="1" x14ac:dyDescent="0.25">
      <c r="A16" s="4"/>
      <c r="B16" s="610" t="str">
        <f>Pro!B16</f>
        <v>• Déclarez toutes les valeurs en dollars canadiens.</v>
      </c>
      <c r="C16" s="610"/>
      <c r="D16" s="610"/>
      <c r="E16" s="610"/>
      <c r="F16" s="610"/>
      <c r="G16" s="610"/>
      <c r="H16" s="610"/>
      <c r="I16" s="610"/>
      <c r="J16" s="610"/>
      <c r="K16" s="610"/>
      <c r="L16" s="610"/>
      <c r="M16" s="259"/>
      <c r="N16" s="21"/>
      <c r="O16" s="16"/>
      <c r="P16" s="16"/>
    </row>
    <row r="17" spans="1:16" s="6" customFormat="1" x14ac:dyDescent="0.25">
      <c r="A17" s="26"/>
      <c r="B17" s="610" t="str">
        <f>IF(Intro!$G$26="English",O17,P17)</f>
        <v>• Si votre entreprise est un utilisateur final ou un détaillant, elle n’a pas besoin de déclarer ses ventes d’importations ou ses stocks d’importations.</v>
      </c>
      <c r="C17" s="610"/>
      <c r="D17" s="610"/>
      <c r="E17" s="610"/>
      <c r="F17" s="610"/>
      <c r="G17" s="610"/>
      <c r="H17" s="610"/>
      <c r="I17" s="610"/>
      <c r="J17" s="610"/>
      <c r="K17" s="610"/>
      <c r="L17" s="610"/>
      <c r="M17" s="21"/>
      <c r="N17" s="21"/>
      <c r="O17" s="16" t="s">
        <v>281</v>
      </c>
      <c r="P17" s="16" t="s">
        <v>282</v>
      </c>
    </row>
    <row r="18" spans="1:16" s="6" customFormat="1" x14ac:dyDescent="0.25">
      <c r="A18" s="4"/>
      <c r="B18" s="15"/>
      <c r="C18" s="15"/>
      <c r="D18" s="3"/>
      <c r="E18" s="3"/>
      <c r="F18" s="3"/>
      <c r="G18" s="3"/>
      <c r="H18" s="3"/>
      <c r="I18" s="3"/>
      <c r="J18" s="3"/>
      <c r="K18" s="3"/>
      <c r="L18" s="3"/>
      <c r="O18" s="16"/>
      <c r="P18" s="16"/>
    </row>
    <row r="19" spans="1:16" x14ac:dyDescent="0.25">
      <c r="A19" s="7"/>
      <c r="B19" s="422" t="str">
        <f>IF(Intro!$G$26="English",O19,P19)</f>
        <v>IMPORTATIONS ET STOCKS</v>
      </c>
      <c r="C19" s="423"/>
      <c r="D19" s="423"/>
      <c r="E19" s="423"/>
      <c r="F19" s="423"/>
      <c r="G19" s="423"/>
      <c r="H19" s="423"/>
      <c r="I19" s="423"/>
      <c r="J19" s="423"/>
      <c r="K19" s="423"/>
      <c r="L19" s="424"/>
      <c r="M19" s="82"/>
      <c r="O19" s="82" t="s">
        <v>283</v>
      </c>
      <c r="P19" s="82" t="s">
        <v>284</v>
      </c>
    </row>
    <row r="20" spans="1:16" x14ac:dyDescent="0.25">
      <c r="A20" s="7"/>
      <c r="B20" s="586" t="s">
        <v>12</v>
      </c>
      <c r="C20" s="587"/>
      <c r="D20" s="587"/>
      <c r="E20" s="587"/>
      <c r="F20" s="587"/>
      <c r="G20" s="587"/>
      <c r="H20" s="587"/>
      <c r="I20" s="587"/>
      <c r="J20" s="587"/>
      <c r="K20" s="587"/>
      <c r="L20" s="588"/>
      <c r="M20" s="82"/>
    </row>
    <row r="21" spans="1:16" x14ac:dyDescent="0.25">
      <c r="A21" s="7"/>
      <c r="B21" s="17"/>
      <c r="C21" s="27"/>
      <c r="D21" s="28"/>
      <c r="E21" s="28"/>
      <c r="F21" s="28"/>
      <c r="G21" s="28"/>
      <c r="H21" s="28"/>
      <c r="I21" s="28"/>
      <c r="J21" s="28"/>
      <c r="K21" s="28"/>
      <c r="L21" s="18"/>
      <c r="M21" s="82"/>
    </row>
    <row r="22" spans="1:16" ht="15.75" customHeight="1" x14ac:dyDescent="0.25">
      <c r="A22" s="7"/>
      <c r="B22" s="428" t="str">
        <f>IF(Intro!$G$26="English",O22,P22)</f>
        <v xml:space="preserve">Indiquez les importations et les ventes de marchandises de votre entreprise originaires de : </v>
      </c>
      <c r="C22" s="429"/>
      <c r="D22" s="429"/>
      <c r="E22" s="429"/>
      <c r="F22" s="429"/>
      <c r="G22" s="523" t="str">
        <f>IF(Intro!$G$26="English",Variables!B31,Variables!C31)</f>
        <v>Türkiye (seulement Atakaş Çelik Sanayi ve Ticaret A.Ş.)</v>
      </c>
      <c r="H22" s="524"/>
      <c r="I22" s="525"/>
      <c r="J22" s="243"/>
      <c r="K22" s="244"/>
      <c r="L22" s="18"/>
      <c r="M22" s="82"/>
      <c r="O22" s="82" t="s">
        <v>403</v>
      </c>
      <c r="P22" s="82" t="s">
        <v>404</v>
      </c>
    </row>
    <row r="23" spans="1:16" ht="15.75" customHeight="1" x14ac:dyDescent="0.25">
      <c r="A23" s="7"/>
      <c r="B23" s="428"/>
      <c r="C23" s="429"/>
      <c r="D23" s="429"/>
      <c r="E23" s="429"/>
      <c r="F23" s="429"/>
      <c r="G23" s="526"/>
      <c r="H23" s="527"/>
      <c r="I23" s="528"/>
      <c r="J23" s="245"/>
      <c r="K23" s="246"/>
      <c r="L23" s="18"/>
      <c r="M23" s="82"/>
    </row>
    <row r="24" spans="1:16" x14ac:dyDescent="0.25">
      <c r="A24" s="7"/>
      <c r="B24" s="213"/>
      <c r="C24" s="214"/>
      <c r="D24" s="215"/>
      <c r="E24" s="215"/>
      <c r="F24" s="215"/>
      <c r="G24" s="215"/>
      <c r="H24" s="215"/>
      <c r="I24" s="215"/>
      <c r="J24" s="215"/>
      <c r="K24" s="215"/>
      <c r="L24" s="18"/>
      <c r="M24" s="82"/>
    </row>
    <row r="25" spans="1:16" x14ac:dyDescent="0.25">
      <c r="A25" s="7"/>
      <c r="B25" s="216"/>
      <c r="C25" s="214"/>
      <c r="D25" s="215"/>
      <c r="E25" s="215"/>
      <c r="F25" s="215"/>
      <c r="G25" s="215"/>
      <c r="H25" s="215"/>
      <c r="I25" s="215"/>
      <c r="J25" s="215"/>
      <c r="K25" s="215"/>
      <c r="L25" s="18"/>
      <c r="M25" s="82"/>
      <c r="O25" s="19"/>
    </row>
    <row r="26" spans="1:16" x14ac:dyDescent="0.25">
      <c r="A26" s="7"/>
      <c r="B26" s="276"/>
      <c r="E26" s="27"/>
      <c r="F26" s="82"/>
      <c r="G26" s="671">
        <f>Variables!$B$6</f>
        <v>2023</v>
      </c>
      <c r="H26" s="671">
        <f>G26+1</f>
        <v>2024</v>
      </c>
      <c r="I26" s="671">
        <f>H26+1</f>
        <v>2025</v>
      </c>
      <c r="J26" s="671">
        <f>IF(Intro!$G$26="English",Variables!B9,Variables!C9)</f>
        <v>0</v>
      </c>
      <c r="K26" s="671">
        <f>IF(Intro!$G$26="English",Variables!B10,Variables!C10)</f>
        <v>0</v>
      </c>
      <c r="L26" s="116"/>
      <c r="M26" s="82"/>
      <c r="O26" s="19"/>
    </row>
    <row r="27" spans="1:16" x14ac:dyDescent="0.25">
      <c r="A27" s="7"/>
      <c r="B27" s="276"/>
      <c r="E27" s="27"/>
      <c r="F27" s="82"/>
      <c r="G27" s="672"/>
      <c r="H27" s="673"/>
      <c r="I27" s="673"/>
      <c r="J27" s="673"/>
      <c r="K27" s="673"/>
      <c r="L27" s="116"/>
      <c r="M27" s="82"/>
      <c r="O27" s="24" t="s">
        <v>179</v>
      </c>
      <c r="P27" s="280" t="s">
        <v>223</v>
      </c>
    </row>
    <row r="28" spans="1:16" ht="14.25" customHeight="1" x14ac:dyDescent="0.25">
      <c r="A28" s="7"/>
      <c r="B28" s="681" t="str">
        <f>IF(Intro!$G$26="English",O28,P28)</f>
        <v>Importations</v>
      </c>
      <c r="C28" s="682"/>
      <c r="D28" s="682"/>
      <c r="E28" s="682"/>
      <c r="F28" s="682"/>
      <c r="G28" s="682"/>
      <c r="H28" s="682"/>
      <c r="I28" s="683"/>
      <c r="J28" s="242"/>
      <c r="K28" s="242"/>
      <c r="L28" s="116"/>
      <c r="M28" s="82"/>
      <c r="O28" s="82" t="s">
        <v>207</v>
      </c>
      <c r="P28" s="82" t="s">
        <v>208</v>
      </c>
    </row>
    <row r="29" spans="1:16" x14ac:dyDescent="0.25">
      <c r="A29" s="7"/>
      <c r="B29" s="678" t="str">
        <f>IF(Intro!$G$26="English",O29,P29)</f>
        <v>Marchandises de premier choix</v>
      </c>
      <c r="C29" s="544"/>
      <c r="D29" s="674" t="str">
        <f>IF(Intro!$G$26="English",Variables!B23,Variables!C23)</f>
        <v>tonnes</v>
      </c>
      <c r="E29" s="674"/>
      <c r="F29" s="674"/>
      <c r="G29" s="187"/>
      <c r="H29" s="187"/>
      <c r="I29" s="187"/>
      <c r="J29" s="187"/>
      <c r="K29" s="187"/>
      <c r="L29" s="116"/>
      <c r="M29" s="82"/>
      <c r="O29" s="82" t="s">
        <v>380</v>
      </c>
      <c r="P29" s="82" t="s">
        <v>440</v>
      </c>
    </row>
    <row r="30" spans="1:16" x14ac:dyDescent="0.25">
      <c r="A30" s="7"/>
      <c r="B30" s="678"/>
      <c r="C30" s="544"/>
      <c r="D30" s="674" t="str">
        <f>IF(Intro!$G$26="English",O30,P30)</f>
        <v>valeur d'achat nette rendue (CAD)</v>
      </c>
      <c r="E30" s="674"/>
      <c r="F30" s="674"/>
      <c r="G30" s="187"/>
      <c r="H30" s="187"/>
      <c r="I30" s="187"/>
      <c r="J30" s="187"/>
      <c r="K30" s="187"/>
      <c r="L30" s="116"/>
      <c r="M30" s="82"/>
      <c r="O30" s="114" t="s">
        <v>291</v>
      </c>
      <c r="P30" s="82" t="s">
        <v>292</v>
      </c>
    </row>
    <row r="31" spans="1:16" ht="15" thickBot="1" x14ac:dyDescent="0.3">
      <c r="A31" s="7"/>
      <c r="B31" s="679"/>
      <c r="C31" s="546"/>
      <c r="D31" s="675" t="str">
        <f>IF(Intro!$G$26="English","$ / "&amp;Variables!B24,"$ / "&amp;Variables!C24)</f>
        <v>$ / tonne</v>
      </c>
      <c r="E31" s="675"/>
      <c r="F31" s="675"/>
      <c r="G31" s="247" t="str">
        <f>IF(G29=0,"-",G30/G29)</f>
        <v>-</v>
      </c>
      <c r="H31" s="247" t="str">
        <f>IF(H29=0,"-",H30/H29)</f>
        <v>-</v>
      </c>
      <c r="I31" s="247" t="str">
        <f>IF(I29=0,"-",I30/I29)</f>
        <v>-</v>
      </c>
      <c r="J31" s="131" t="str">
        <f>IF(J29=0,"-",J30/J29)</f>
        <v>-</v>
      </c>
      <c r="K31" s="131" t="str">
        <f>IF(K29=0,"-",K30/K29)</f>
        <v>-</v>
      </c>
      <c r="L31" s="116"/>
      <c r="M31" s="277"/>
      <c r="N31" s="277"/>
    </row>
    <row r="32" spans="1:16" x14ac:dyDescent="0.25">
      <c r="A32" s="7"/>
      <c r="B32" s="700" t="str">
        <f>IF(Intro!$G$26="English",O32,P32)</f>
        <v>Marchandises de second choix</v>
      </c>
      <c r="C32" s="701"/>
      <c r="D32" s="677" t="str">
        <f>IF(Intro!$G$26="English",Variables!B23,Variables!C23)</f>
        <v>tonnes</v>
      </c>
      <c r="E32" s="677"/>
      <c r="F32" s="677"/>
      <c r="G32" s="188"/>
      <c r="H32" s="188"/>
      <c r="I32" s="188"/>
      <c r="J32" s="131"/>
      <c r="K32" s="131"/>
      <c r="L32" s="116"/>
      <c r="M32" s="82"/>
      <c r="O32" s="82" t="s">
        <v>381</v>
      </c>
      <c r="P32" s="82" t="s">
        <v>441</v>
      </c>
    </row>
    <row r="33" spans="1:16" x14ac:dyDescent="0.25">
      <c r="A33" s="7"/>
      <c r="B33" s="678"/>
      <c r="C33" s="544"/>
      <c r="D33" s="674" t="str">
        <f>IF(Intro!$G$26="English",O33,P33)</f>
        <v>valeur d'achat nette rendue (CAD)</v>
      </c>
      <c r="E33" s="674"/>
      <c r="F33" s="674"/>
      <c r="G33" s="187"/>
      <c r="H33" s="187"/>
      <c r="I33" s="187"/>
      <c r="J33" s="131"/>
      <c r="K33" s="131"/>
      <c r="L33" s="116"/>
      <c r="M33" s="82"/>
      <c r="O33" s="114" t="s">
        <v>291</v>
      </c>
      <c r="P33" s="82" t="s">
        <v>292</v>
      </c>
    </row>
    <row r="34" spans="1:16" ht="15" thickBot="1" x14ac:dyDescent="0.3">
      <c r="A34" s="7"/>
      <c r="B34" s="679"/>
      <c r="C34" s="546"/>
      <c r="D34" s="675" t="str">
        <f>IF(Intro!$G$26="English","$ / "&amp;Variables!B24,"$ / "&amp;Variables!C24)</f>
        <v>$ / tonne</v>
      </c>
      <c r="E34" s="675"/>
      <c r="F34" s="675"/>
      <c r="G34" s="247" t="str">
        <f>IF(G32=0,"-",G33/G32)</f>
        <v>-</v>
      </c>
      <c r="H34" s="247" t="str">
        <f>IF(H32=0,"-",H33/H32)</f>
        <v>-</v>
      </c>
      <c r="I34" s="247" t="str">
        <f>IF(I32=0,"-",I33/I32)</f>
        <v>-</v>
      </c>
      <c r="J34" s="131"/>
      <c r="K34" s="131"/>
      <c r="L34" s="116"/>
      <c r="M34" s="82"/>
    </row>
    <row r="35" spans="1:16" x14ac:dyDescent="0.25">
      <c r="A35" s="7"/>
      <c r="B35" s="702" t="str">
        <f>IF(Intro!$G$26="English",O35,P35)</f>
        <v>Total d'importations</v>
      </c>
      <c r="C35" s="703"/>
      <c r="D35" s="708" t="str">
        <f>IF(Intro!$G$26="English",Variables!B23,Variables!C23)</f>
        <v>tonnes</v>
      </c>
      <c r="E35" s="708"/>
      <c r="F35" s="708"/>
      <c r="G35" s="248">
        <f>G29+G32</f>
        <v>0</v>
      </c>
      <c r="H35" s="248">
        <f t="shared" ref="H35:I36" si="0">H29+H32</f>
        <v>0</v>
      </c>
      <c r="I35" s="248">
        <f t="shared" si="0"/>
        <v>0</v>
      </c>
      <c r="J35" s="131"/>
      <c r="K35" s="131"/>
      <c r="L35" s="116"/>
      <c r="M35" s="82"/>
      <c r="O35" s="94" t="s">
        <v>382</v>
      </c>
      <c r="P35" s="94" t="s">
        <v>383</v>
      </c>
    </row>
    <row r="36" spans="1:16" x14ac:dyDescent="0.25">
      <c r="A36" s="7"/>
      <c r="B36" s="704"/>
      <c r="C36" s="705"/>
      <c r="D36" s="680" t="str">
        <f>IF(Intro!$G$26="English",O36,P36)</f>
        <v>valeur d'achat nette rendue (CAD)</v>
      </c>
      <c r="E36" s="680"/>
      <c r="F36" s="680"/>
      <c r="G36" s="191">
        <f>G30+G33</f>
        <v>0</v>
      </c>
      <c r="H36" s="191">
        <f t="shared" si="0"/>
        <v>0</v>
      </c>
      <c r="I36" s="191">
        <f t="shared" si="0"/>
        <v>0</v>
      </c>
      <c r="J36" s="131"/>
      <c r="K36" s="131"/>
      <c r="L36" s="116"/>
      <c r="M36" s="82"/>
      <c r="O36" s="114" t="s">
        <v>291</v>
      </c>
      <c r="P36" s="82" t="s">
        <v>292</v>
      </c>
    </row>
    <row r="37" spans="1:16" x14ac:dyDescent="0.25">
      <c r="A37" s="7"/>
      <c r="B37" s="706"/>
      <c r="C37" s="707"/>
      <c r="D37" s="680" t="str">
        <f>IF(Intro!$G$26="English","$ / "&amp;Variables!B24,"$ / "&amp;Variables!C24)</f>
        <v>$ / tonne</v>
      </c>
      <c r="E37" s="680"/>
      <c r="F37" s="680"/>
      <c r="G37" s="131" t="str">
        <f>IF(G35=0,"-",G36/G35)</f>
        <v>-</v>
      </c>
      <c r="H37" s="131" t="str">
        <f>IF(H35=0,"-",H36/H35)</f>
        <v>-</v>
      </c>
      <c r="I37" s="131" t="str">
        <f>IF(I35=0,"-",I36/I35)</f>
        <v>-</v>
      </c>
      <c r="J37" s="131"/>
      <c r="K37" s="131"/>
      <c r="L37" s="116"/>
      <c r="M37" s="82"/>
    </row>
    <row r="38" spans="1:16" x14ac:dyDescent="0.25">
      <c r="A38" s="7"/>
      <c r="B38" s="681" t="str">
        <f>TUR!B38</f>
        <v>Ventes d'importations aux distributeurs au Canada</v>
      </c>
      <c r="C38" s="682"/>
      <c r="D38" s="682"/>
      <c r="E38" s="682"/>
      <c r="F38" s="682"/>
      <c r="G38" s="682"/>
      <c r="H38" s="682"/>
      <c r="I38" s="683"/>
      <c r="J38" s="131"/>
      <c r="K38" s="131"/>
      <c r="L38" s="116"/>
      <c r="M38" s="82"/>
      <c r="O38" s="64" t="str">
        <f>"Sales to "&amp;Variables!$B$26&amp;" in Canada"</f>
        <v>Sales to distributors in Canada</v>
      </c>
      <c r="P38" s="64" t="str">
        <f>"Ventes aux "&amp;Variables!$C$26&amp;" au Canada"</f>
        <v>Ventes aux distributeurs au Canada</v>
      </c>
    </row>
    <row r="39" spans="1:16" x14ac:dyDescent="0.25">
      <c r="A39" s="7"/>
      <c r="B39" s="602" t="str">
        <f>IF(Intro!$G$26="English",O39,P39)</f>
        <v>Marchandises de premier choix</v>
      </c>
      <c r="C39" s="552"/>
      <c r="D39" s="674" t="str">
        <f>IF(Intro!$G$26="English",Variables!B23,Variables!C23)</f>
        <v>tonnes</v>
      </c>
      <c r="E39" s="674"/>
      <c r="F39" s="674"/>
      <c r="G39" s="187"/>
      <c r="H39" s="187"/>
      <c r="I39" s="187"/>
      <c r="J39" s="131"/>
      <c r="K39" s="131"/>
      <c r="L39" s="116"/>
      <c r="M39" s="82"/>
      <c r="O39" s="82" t="s">
        <v>380</v>
      </c>
      <c r="P39" s="82" t="s">
        <v>440</v>
      </c>
    </row>
    <row r="40" spans="1:16" x14ac:dyDescent="0.25">
      <c r="A40" s="7"/>
      <c r="B40" s="602"/>
      <c r="C40" s="552"/>
      <c r="D40" s="674" t="str">
        <f>IF(Intro!$G$26="English",O40,P40)</f>
        <v>valeur de vente nette rendue (CAD)</v>
      </c>
      <c r="E40" s="674"/>
      <c r="F40" s="674"/>
      <c r="G40" s="187"/>
      <c r="H40" s="187"/>
      <c r="I40" s="187"/>
      <c r="J40" s="131"/>
      <c r="K40" s="131"/>
      <c r="L40" s="116"/>
      <c r="M40" s="82"/>
      <c r="O40" s="261" t="s">
        <v>391</v>
      </c>
      <c r="P40" s="82" t="s">
        <v>336</v>
      </c>
    </row>
    <row r="41" spans="1:16" ht="15" thickBot="1" x14ac:dyDescent="0.3">
      <c r="A41" s="7"/>
      <c r="B41" s="684"/>
      <c r="C41" s="685"/>
      <c r="D41" s="675" t="str">
        <f>IF(Intro!$G$26="English","$ / "&amp;Variables!B24,"$ / "&amp;Variables!C24)</f>
        <v>$ / tonne</v>
      </c>
      <c r="E41" s="675"/>
      <c r="F41" s="675"/>
      <c r="G41" s="134" t="str">
        <f>IF(G39=0,"-",G40/G39)</f>
        <v>-</v>
      </c>
      <c r="H41" s="134" t="str">
        <f>IF(H39=0,"-",H40/H39)</f>
        <v>-</v>
      </c>
      <c r="I41" s="134" t="str">
        <f>IF(I39=0,"-",I40/I39)</f>
        <v>-</v>
      </c>
      <c r="J41" s="131"/>
      <c r="K41" s="131"/>
      <c r="L41" s="116"/>
      <c r="M41" s="82"/>
      <c r="N41" s="277"/>
    </row>
    <row r="42" spans="1:16" x14ac:dyDescent="0.25">
      <c r="A42" s="7"/>
      <c r="B42" s="697" t="str">
        <f>IF(Intro!$G$26="English",O42,P42)</f>
        <v>Marchandises de second choix</v>
      </c>
      <c r="C42" s="698"/>
      <c r="D42" s="677" t="str">
        <f>IF(Intro!$G$26="English",Variables!B23,Variables!C23)</f>
        <v>tonnes</v>
      </c>
      <c r="E42" s="677"/>
      <c r="F42" s="677"/>
      <c r="G42" s="187"/>
      <c r="H42" s="187"/>
      <c r="I42" s="187"/>
      <c r="J42" s="131"/>
      <c r="K42" s="131"/>
      <c r="L42" s="116"/>
      <c r="M42" s="82"/>
      <c r="O42" s="82" t="s">
        <v>381</v>
      </c>
      <c r="P42" s="82" t="s">
        <v>441</v>
      </c>
    </row>
    <row r="43" spans="1:16" x14ac:dyDescent="0.25">
      <c r="A43" s="7"/>
      <c r="B43" s="602"/>
      <c r="C43" s="552"/>
      <c r="D43" s="674" t="str">
        <f>IF(Intro!$G$26="English",O43,P43)</f>
        <v>valeur de vente nette rendue (CAD)</v>
      </c>
      <c r="E43" s="674"/>
      <c r="F43" s="674"/>
      <c r="G43" s="187"/>
      <c r="H43" s="187"/>
      <c r="I43" s="187"/>
      <c r="J43" s="131"/>
      <c r="K43" s="131"/>
      <c r="L43" s="116"/>
      <c r="M43" s="82"/>
      <c r="O43" s="261" t="s">
        <v>391</v>
      </c>
      <c r="P43" s="82" t="s">
        <v>336</v>
      </c>
    </row>
    <row r="44" spans="1:16" ht="15" thickBot="1" x14ac:dyDescent="0.3">
      <c r="A44" s="7"/>
      <c r="B44" s="684"/>
      <c r="C44" s="685"/>
      <c r="D44" s="675" t="str">
        <f>IF(Intro!$G$26="English","$ / "&amp;Variables!B24,"$ / "&amp;Variables!C24)</f>
        <v>$ / tonne</v>
      </c>
      <c r="E44" s="675"/>
      <c r="F44" s="675"/>
      <c r="G44" s="134" t="str">
        <f>IF(G42=0,"-",G43/G42)</f>
        <v>-</v>
      </c>
      <c r="H44" s="134" t="str">
        <f>IF(H42=0,"-",H43/H42)</f>
        <v>-</v>
      </c>
      <c r="I44" s="134" t="str">
        <f>IF(I42=0,"-",I43/I42)</f>
        <v>-</v>
      </c>
      <c r="J44" s="131"/>
      <c r="K44" s="131"/>
      <c r="L44" s="116"/>
      <c r="M44" s="82"/>
      <c r="O44" s="60"/>
      <c r="P44" s="64"/>
    </row>
    <row r="45" spans="1:16" x14ac:dyDescent="0.25">
      <c r="A45" s="7"/>
      <c r="B45" s="548" t="str">
        <f>TUR!B45</f>
        <v>Ventes totales d'importations aux distributeurs au Canada</v>
      </c>
      <c r="C45" s="549"/>
      <c r="D45" s="708" t="str">
        <f>IF(Intro!$G$26="English",Variables!B23,Variables!C23)</f>
        <v>tonnes</v>
      </c>
      <c r="E45" s="708"/>
      <c r="F45" s="708"/>
      <c r="G45" s="190">
        <f>G39+G42</f>
        <v>0</v>
      </c>
      <c r="H45" s="190">
        <f t="shared" ref="H45:I46" si="1">H39+H42</f>
        <v>0</v>
      </c>
      <c r="I45" s="190">
        <f t="shared" si="1"/>
        <v>0</v>
      </c>
      <c r="J45" s="131"/>
      <c r="K45" s="131"/>
      <c r="L45" s="116"/>
      <c r="M45" s="82"/>
      <c r="O45" s="64" t="str">
        <f>"Total Sales to "&amp;Variables!$B$26&amp;" in Canada"</f>
        <v>Total Sales to distributors in Canada</v>
      </c>
      <c r="P45" s="64" t="str">
        <f>"Ventes totales aux "&amp;Variables!$C$26&amp;" au Canada"</f>
        <v>Ventes totales aux distributeurs au Canada</v>
      </c>
    </row>
    <row r="46" spans="1:16" x14ac:dyDescent="0.25">
      <c r="A46" s="7"/>
      <c r="B46" s="540"/>
      <c r="C46" s="541"/>
      <c r="D46" s="680" t="str">
        <f>IF(Intro!$G$26="English",O46,P46)</f>
        <v>valeur de vente nette rendue (CAD)</v>
      </c>
      <c r="E46" s="680"/>
      <c r="F46" s="680"/>
      <c r="G46" s="191">
        <f>G40+G43</f>
        <v>0</v>
      </c>
      <c r="H46" s="191">
        <f t="shared" si="1"/>
        <v>0</v>
      </c>
      <c r="I46" s="191">
        <f t="shared" si="1"/>
        <v>0</v>
      </c>
      <c r="J46" s="131"/>
      <c r="K46" s="131"/>
      <c r="L46" s="116"/>
      <c r="M46" s="82"/>
      <c r="N46" s="277"/>
      <c r="O46" s="261" t="s">
        <v>391</v>
      </c>
      <c r="P46" s="82" t="s">
        <v>336</v>
      </c>
    </row>
    <row r="47" spans="1:16" x14ac:dyDescent="0.25">
      <c r="A47" s="7"/>
      <c r="B47" s="540"/>
      <c r="C47" s="541"/>
      <c r="D47" s="709" t="str">
        <f>IF(Intro!$G$26="English","$ / "&amp;Variables!B24,"$ / "&amp;Variables!C24)</f>
        <v>$ / tonne</v>
      </c>
      <c r="E47" s="709"/>
      <c r="F47" s="709"/>
      <c r="G47" s="131" t="str">
        <f>IF(G45=0,"-",G46/G45)</f>
        <v>-</v>
      </c>
      <c r="H47" s="131" t="str">
        <f t="shared" ref="H47:I47" si="2">IF(H45=0,"-",H46/H45)</f>
        <v>-</v>
      </c>
      <c r="I47" s="131" t="str">
        <f t="shared" si="2"/>
        <v>-</v>
      </c>
      <c r="J47" s="131"/>
      <c r="K47" s="131"/>
      <c r="L47" s="116"/>
      <c r="M47" s="82"/>
      <c r="N47" s="277"/>
    </row>
    <row r="48" spans="1:16" x14ac:dyDescent="0.25">
      <c r="A48" s="7"/>
      <c r="B48" s="681" t="str">
        <f>TUR!B48</f>
        <v>Ventes d'importations aux utilisateurs finals au Canada</v>
      </c>
      <c r="C48" s="682"/>
      <c r="D48" s="682"/>
      <c r="E48" s="682"/>
      <c r="F48" s="682"/>
      <c r="G48" s="682"/>
      <c r="H48" s="682"/>
      <c r="I48" s="683"/>
      <c r="J48" s="242"/>
      <c r="K48" s="242"/>
      <c r="L48" s="116"/>
      <c r="M48" s="82"/>
      <c r="N48" s="277"/>
      <c r="O48" s="64" t="str">
        <f>"Sales to "&amp;Variables!$B$27&amp;" in Canada"</f>
        <v>Sales to end users in Canada</v>
      </c>
      <c r="P48" s="64" t="str">
        <f>"Ventes aux "&amp;Variables!$C$27&amp;" au Canada"</f>
        <v>Ventes aux utilisateurs finals au Canada</v>
      </c>
    </row>
    <row r="49" spans="1:22" x14ac:dyDescent="0.25">
      <c r="A49" s="7"/>
      <c r="B49" s="602" t="str">
        <f>IF(Intro!$G$26="English",O49,P49)</f>
        <v>Marchandises de premier choix</v>
      </c>
      <c r="C49" s="552"/>
      <c r="D49" s="674" t="str">
        <f>D39</f>
        <v>tonnes</v>
      </c>
      <c r="E49" s="674"/>
      <c r="F49" s="674"/>
      <c r="G49" s="187"/>
      <c r="H49" s="187"/>
      <c r="I49" s="187"/>
      <c r="J49" s="187"/>
      <c r="K49" s="187"/>
      <c r="L49" s="116"/>
      <c r="M49" s="82"/>
      <c r="N49" s="277"/>
      <c r="O49" s="82" t="s">
        <v>380</v>
      </c>
      <c r="P49" s="82" t="s">
        <v>440</v>
      </c>
    </row>
    <row r="50" spans="1:22" ht="14.25" customHeight="1" x14ac:dyDescent="0.25">
      <c r="A50" s="7"/>
      <c r="B50" s="602"/>
      <c r="C50" s="552"/>
      <c r="D50" s="674" t="str">
        <f>IF(Intro!$G$26="English",O50,P50)</f>
        <v>valeur de vente nette rendue (CAD)</v>
      </c>
      <c r="E50" s="674"/>
      <c r="F50" s="674"/>
      <c r="G50" s="187"/>
      <c r="H50" s="187"/>
      <c r="I50" s="187"/>
      <c r="J50" s="187"/>
      <c r="K50" s="187"/>
      <c r="L50" s="116"/>
      <c r="M50" s="82"/>
      <c r="N50" s="277"/>
      <c r="O50" s="261" t="s">
        <v>391</v>
      </c>
      <c r="P50" s="82" t="s">
        <v>336</v>
      </c>
    </row>
    <row r="51" spans="1:22" ht="15" thickBot="1" x14ac:dyDescent="0.3">
      <c r="A51" s="7"/>
      <c r="B51" s="684"/>
      <c r="C51" s="685"/>
      <c r="D51" s="676" t="str">
        <f t="shared" ref="D51:D57" si="3">D41</f>
        <v>$ / tonne</v>
      </c>
      <c r="E51" s="676"/>
      <c r="F51" s="676"/>
      <c r="G51" s="134" t="str">
        <f>IF(G49=0,"-",G50/G49)</f>
        <v>-</v>
      </c>
      <c r="H51" s="134" t="str">
        <f>IF(H49=0,"-",H50/H49)</f>
        <v>-</v>
      </c>
      <c r="I51" s="134" t="str">
        <f>IF(I49=0,"-",I50/I49)</f>
        <v>-</v>
      </c>
      <c r="J51" s="134" t="str">
        <f>IF(J49=0,"-",J50/J49)</f>
        <v>-</v>
      </c>
      <c r="K51" s="134" t="str">
        <f>IF(K49=0,"-",K50/K49)</f>
        <v>-</v>
      </c>
      <c r="L51" s="116"/>
      <c r="M51" s="82"/>
      <c r="N51" s="277"/>
    </row>
    <row r="52" spans="1:22" x14ac:dyDescent="0.25">
      <c r="A52" s="7"/>
      <c r="B52" s="697" t="str">
        <f>IF(Intro!$G$26="English",O52,P52)</f>
        <v>Marchandises de second choix</v>
      </c>
      <c r="C52" s="698"/>
      <c r="D52" s="677" t="str">
        <f t="shared" si="3"/>
        <v>tonnes</v>
      </c>
      <c r="E52" s="677"/>
      <c r="F52" s="677"/>
      <c r="G52" s="187"/>
      <c r="H52" s="187"/>
      <c r="I52" s="187"/>
      <c r="J52" s="188"/>
      <c r="K52" s="188"/>
      <c r="L52" s="116"/>
      <c r="M52" s="82"/>
      <c r="N52" s="277"/>
      <c r="O52" s="82" t="s">
        <v>381</v>
      </c>
      <c r="P52" s="82" t="s">
        <v>441</v>
      </c>
    </row>
    <row r="53" spans="1:22" x14ac:dyDescent="0.25">
      <c r="A53" s="7"/>
      <c r="B53" s="602"/>
      <c r="C53" s="552"/>
      <c r="D53" s="674" t="str">
        <f t="shared" si="3"/>
        <v>valeur de vente nette rendue (CAD)</v>
      </c>
      <c r="E53" s="674"/>
      <c r="F53" s="674"/>
      <c r="G53" s="187"/>
      <c r="H53" s="187"/>
      <c r="I53" s="187"/>
      <c r="J53" s="187"/>
      <c r="K53" s="187"/>
      <c r="L53" s="116"/>
      <c r="M53" s="82"/>
      <c r="N53" s="277"/>
      <c r="O53" s="261" t="s">
        <v>391</v>
      </c>
      <c r="P53" s="82" t="s">
        <v>336</v>
      </c>
    </row>
    <row r="54" spans="1:22" ht="15" thickBot="1" x14ac:dyDescent="0.3">
      <c r="A54" s="7"/>
      <c r="B54" s="684"/>
      <c r="C54" s="685"/>
      <c r="D54" s="676" t="str">
        <f t="shared" si="3"/>
        <v>$ / tonne</v>
      </c>
      <c r="E54" s="676"/>
      <c r="F54" s="676"/>
      <c r="G54" s="134" t="str">
        <f>IF(G52=0,"-",G53/G52)</f>
        <v>-</v>
      </c>
      <c r="H54" s="134" t="str">
        <f>IF(H52=0,"-",H53/H52)</f>
        <v>-</v>
      </c>
      <c r="I54" s="134" t="str">
        <f>IF(I52=0,"-",I53/I52)</f>
        <v>-</v>
      </c>
      <c r="J54" s="134" t="str">
        <f>IF(J52=0,"-",J53/J52)</f>
        <v>-</v>
      </c>
      <c r="K54" s="134" t="str">
        <f>IF(K52=0,"-",K53/K52)</f>
        <v>-</v>
      </c>
      <c r="L54" s="116"/>
      <c r="M54" s="82"/>
      <c r="N54" s="277"/>
      <c r="O54" s="60"/>
      <c r="P54" s="64"/>
    </row>
    <row r="55" spans="1:22" x14ac:dyDescent="0.25">
      <c r="A55" s="7"/>
      <c r="B55" s="548" t="str">
        <f>TUR!B55</f>
        <v>Ventes totales d'importations aux utilisateurs finals au Canada</v>
      </c>
      <c r="C55" s="549"/>
      <c r="D55" s="689" t="str">
        <f t="shared" si="3"/>
        <v>tonnes</v>
      </c>
      <c r="E55" s="689"/>
      <c r="F55" s="689"/>
      <c r="G55" s="190">
        <f>G49+G52</f>
        <v>0</v>
      </c>
      <c r="H55" s="190">
        <f t="shared" ref="H55:K56" si="4">H49+H52</f>
        <v>0</v>
      </c>
      <c r="I55" s="190">
        <f t="shared" si="4"/>
        <v>0</v>
      </c>
      <c r="J55" s="190">
        <f t="shared" si="4"/>
        <v>0</v>
      </c>
      <c r="K55" s="190">
        <f t="shared" si="4"/>
        <v>0</v>
      </c>
      <c r="L55" s="150"/>
      <c r="M55" s="82"/>
      <c r="N55" s="277"/>
      <c r="O55" s="64" t="str">
        <f>"Total Sales to "&amp;Variables!$B$27&amp;" in Canada"</f>
        <v>Total Sales to end users in Canada</v>
      </c>
      <c r="P55" s="64" t="str">
        <f>"Ventes totales aux "&amp;Variables!$C$27&amp;" au Canada"</f>
        <v>Ventes totales aux utilisateurs finals au Canada</v>
      </c>
    </row>
    <row r="56" spans="1:22" x14ac:dyDescent="0.25">
      <c r="A56" s="7"/>
      <c r="B56" s="540"/>
      <c r="C56" s="541"/>
      <c r="D56" s="680" t="str">
        <f t="shared" si="3"/>
        <v>valeur de vente nette rendue (CAD)</v>
      </c>
      <c r="E56" s="680"/>
      <c r="F56" s="680"/>
      <c r="G56" s="191">
        <f>G50+G53</f>
        <v>0</v>
      </c>
      <c r="H56" s="191">
        <f t="shared" si="4"/>
        <v>0</v>
      </c>
      <c r="I56" s="191">
        <f t="shared" si="4"/>
        <v>0</v>
      </c>
      <c r="J56" s="191">
        <f t="shared" si="4"/>
        <v>0</v>
      </c>
      <c r="K56" s="191">
        <f t="shared" si="4"/>
        <v>0</v>
      </c>
      <c r="L56" s="150"/>
      <c r="M56" s="82"/>
      <c r="N56" s="277"/>
      <c r="O56" s="261" t="s">
        <v>391</v>
      </c>
      <c r="P56" s="82" t="s">
        <v>336</v>
      </c>
    </row>
    <row r="57" spans="1:22" x14ac:dyDescent="0.25">
      <c r="A57" s="7"/>
      <c r="B57" s="540"/>
      <c r="C57" s="541"/>
      <c r="D57" s="690" t="str">
        <f t="shared" si="3"/>
        <v>$ / tonne</v>
      </c>
      <c r="E57" s="690"/>
      <c r="F57" s="690"/>
      <c r="G57" s="131" t="str">
        <f>IF(G55=0,"-",G56/G55)</f>
        <v>-</v>
      </c>
      <c r="H57" s="131" t="str">
        <f t="shared" ref="H57:K57" si="5">IF(H55=0,"-",H56/H55)</f>
        <v>-</v>
      </c>
      <c r="I57" s="131" t="str">
        <f t="shared" si="5"/>
        <v>-</v>
      </c>
      <c r="J57" s="131" t="str">
        <f t="shared" si="5"/>
        <v>-</v>
      </c>
      <c r="K57" s="131" t="str">
        <f t="shared" si="5"/>
        <v>-</v>
      </c>
      <c r="L57" s="150"/>
      <c r="M57" s="82"/>
      <c r="N57" s="277"/>
    </row>
    <row r="58" spans="1:22" s="9" customFormat="1" x14ac:dyDescent="0.25">
      <c r="A58" s="117"/>
      <c r="B58" s="219"/>
      <c r="C58" s="220"/>
      <c r="D58" s="699"/>
      <c r="E58" s="699"/>
      <c r="F58" s="221"/>
      <c r="G58" s="221"/>
      <c r="H58" s="221"/>
      <c r="I58" s="221"/>
      <c r="J58" s="221"/>
      <c r="K58" s="222"/>
      <c r="L58" s="223"/>
      <c r="N58" s="277"/>
    </row>
    <row r="59" spans="1:22" x14ac:dyDescent="0.25">
      <c r="A59" s="7"/>
      <c r="B59" s="583" t="s">
        <v>15</v>
      </c>
      <c r="C59" s="584"/>
      <c r="D59" s="584"/>
      <c r="E59" s="584"/>
      <c r="F59" s="584"/>
      <c r="G59" s="584"/>
      <c r="H59" s="584"/>
      <c r="I59" s="584"/>
      <c r="J59" s="584"/>
      <c r="K59" s="584"/>
      <c r="L59" s="585"/>
      <c r="M59" s="82"/>
    </row>
    <row r="60" spans="1:22" x14ac:dyDescent="0.25">
      <c r="A60" s="7"/>
      <c r="B60" s="75"/>
      <c r="C60" s="76"/>
      <c r="D60" s="76"/>
      <c r="E60" s="77"/>
      <c r="F60" s="77"/>
      <c r="G60" s="77"/>
      <c r="H60" s="77"/>
      <c r="I60" s="77"/>
      <c r="J60" s="77"/>
      <c r="K60" s="77"/>
      <c r="L60" s="78"/>
      <c r="M60" s="82"/>
    </row>
    <row r="61" spans="1:22" s="280" customFormat="1" x14ac:dyDescent="0.25">
      <c r="A61" s="7"/>
      <c r="B61" s="686" t="str">
        <f>IF(Intro!$G$26="English",O61,P61)</f>
        <v>Indiquez la proportion de la valeur de vente nette rendue de vos importations qui est représentée par les frais de livraison.</v>
      </c>
      <c r="C61" s="687"/>
      <c r="D61" s="687"/>
      <c r="E61" s="687"/>
      <c r="F61" s="687"/>
      <c r="G61" s="687"/>
      <c r="H61" s="687"/>
      <c r="I61" s="687"/>
      <c r="J61" s="687"/>
      <c r="K61" s="687"/>
      <c r="L61" s="688"/>
      <c r="M61" s="62"/>
      <c r="N61" s="62"/>
      <c r="O61" s="82" t="s">
        <v>353</v>
      </c>
      <c r="P61" s="82" t="s">
        <v>355</v>
      </c>
      <c r="Q61" s="64"/>
      <c r="R61" s="63"/>
      <c r="S61" s="63"/>
      <c r="T61" s="62"/>
      <c r="U61" s="62"/>
      <c r="V61" s="62"/>
    </row>
    <row r="62" spans="1:22" s="280" customFormat="1" x14ac:dyDescent="0.25">
      <c r="A62" s="7"/>
      <c r="B62" s="686" t="str">
        <f>Pro!B23</f>
        <v>Note - Ne répondez à cette question que si votre entreprise a vendu les marchandises du 1er janvier 2023 au 31 décembre 2025.</v>
      </c>
      <c r="C62" s="687"/>
      <c r="D62" s="687"/>
      <c r="E62" s="687"/>
      <c r="F62" s="687"/>
      <c r="G62" s="687"/>
      <c r="H62" s="687"/>
      <c r="I62" s="687"/>
      <c r="J62" s="687"/>
      <c r="K62" s="687"/>
      <c r="L62" s="688"/>
      <c r="M62" s="62"/>
      <c r="N62" s="62"/>
      <c r="O62" s="19"/>
      <c r="P62" s="82"/>
      <c r="Q62" s="64"/>
      <c r="R62" s="63"/>
      <c r="S62" s="63"/>
      <c r="T62" s="62"/>
      <c r="U62" s="62"/>
      <c r="V62" s="62"/>
    </row>
    <row r="63" spans="1:22" x14ac:dyDescent="0.25">
      <c r="A63" s="7"/>
      <c r="B63" s="694"/>
      <c r="C63" s="695"/>
      <c r="D63" s="695"/>
      <c r="E63" s="695"/>
      <c r="F63" s="695"/>
      <c r="G63" s="695"/>
      <c r="H63" s="695"/>
      <c r="I63" s="695"/>
      <c r="J63" s="695"/>
      <c r="K63" s="695"/>
      <c r="L63" s="696"/>
      <c r="M63" s="62"/>
      <c r="N63" s="62"/>
      <c r="Q63" s="60"/>
      <c r="R63" s="63"/>
      <c r="S63" s="63"/>
      <c r="T63" s="62"/>
      <c r="U63" s="62"/>
      <c r="V63" s="62"/>
    </row>
    <row r="64" spans="1:22" x14ac:dyDescent="0.25">
      <c r="A64" s="7"/>
      <c r="B64" s="276"/>
      <c r="C64" s="73"/>
      <c r="D64" s="671">
        <f>Variables!$B$6</f>
        <v>2023</v>
      </c>
      <c r="E64" s="671">
        <f>D64+1</f>
        <v>2024</v>
      </c>
      <c r="F64" s="671">
        <f>E64+1</f>
        <v>2025</v>
      </c>
      <c r="G64" s="692"/>
      <c r="H64" s="693"/>
      <c r="I64" s="82"/>
      <c r="J64" s="63"/>
      <c r="K64" s="63"/>
      <c r="L64" s="61"/>
      <c r="M64" s="62"/>
      <c r="N64" s="62"/>
      <c r="Q64" s="60"/>
      <c r="R64" s="63"/>
      <c r="S64" s="63"/>
      <c r="T64" s="62"/>
      <c r="U64" s="62"/>
      <c r="V64" s="62"/>
    </row>
    <row r="65" spans="1:22" x14ac:dyDescent="0.25">
      <c r="A65" s="7"/>
      <c r="B65" s="276"/>
      <c r="C65" s="73"/>
      <c r="D65" s="673"/>
      <c r="E65" s="673"/>
      <c r="F65" s="673"/>
      <c r="G65" s="692"/>
      <c r="H65" s="693"/>
      <c r="I65" s="82"/>
      <c r="J65" s="63"/>
      <c r="K65" s="63"/>
      <c r="L65" s="61"/>
      <c r="M65" s="62"/>
      <c r="N65" s="62"/>
      <c r="Q65" s="60"/>
      <c r="R65" s="63"/>
      <c r="S65" s="63"/>
      <c r="T65" s="62"/>
      <c r="U65" s="62"/>
      <c r="V65" s="62"/>
    </row>
    <row r="66" spans="1:22" x14ac:dyDescent="0.25">
      <c r="A66" s="7"/>
      <c r="B66" s="129"/>
      <c r="C66" s="135" t="str">
        <f>IF(Intro!$G$26="English",O66,P66)</f>
        <v>Coût de livraison (%)</v>
      </c>
      <c r="D66" s="193"/>
      <c r="E66" s="193"/>
      <c r="F66" s="193"/>
      <c r="G66" s="257"/>
      <c r="H66" s="258"/>
      <c r="I66" s="82"/>
      <c r="J66" s="283"/>
      <c r="K66" s="283"/>
      <c r="L66" s="284"/>
      <c r="M66" s="62"/>
      <c r="N66" s="62"/>
      <c r="O66" s="82" t="s">
        <v>289</v>
      </c>
      <c r="P66" s="82" t="s">
        <v>290</v>
      </c>
      <c r="Q66" s="64"/>
      <c r="R66" s="63"/>
      <c r="S66" s="63"/>
      <c r="T66" s="62"/>
      <c r="U66" s="62"/>
      <c r="V66" s="62"/>
    </row>
    <row r="67" spans="1:22" x14ac:dyDescent="0.25">
      <c r="A67" s="7"/>
      <c r="B67" s="282"/>
      <c r="C67" s="120"/>
      <c r="D67" s="121"/>
      <c r="E67" s="120"/>
      <c r="F67" s="120"/>
      <c r="G67" s="120"/>
      <c r="H67" s="120"/>
      <c r="I67" s="120"/>
      <c r="J67" s="283"/>
      <c r="K67" s="283"/>
      <c r="L67" s="284"/>
      <c r="M67" s="62"/>
      <c r="N67" s="62"/>
      <c r="Q67" s="64"/>
      <c r="R67" s="63"/>
      <c r="S67" s="63"/>
      <c r="T67" s="62"/>
      <c r="U67" s="62"/>
      <c r="V67" s="62"/>
    </row>
    <row r="68" spans="1:22" x14ac:dyDescent="0.25">
      <c r="A68" s="7"/>
      <c r="B68" s="686" t="str">
        <f>IF(Intro!$G$26="English",O68,P68)</f>
        <v>Expliquez les raisons pour lesquelles la proportion de la valeur de vente nette rendue de vos importations représentée par les frais de livraison a changé depuis le 1er janvier 2023.</v>
      </c>
      <c r="C68" s="687"/>
      <c r="D68" s="687"/>
      <c r="E68" s="687"/>
      <c r="F68" s="687"/>
      <c r="G68" s="687"/>
      <c r="H68" s="687"/>
      <c r="I68" s="687"/>
      <c r="J68" s="687"/>
      <c r="K68" s="687"/>
      <c r="L68" s="688"/>
      <c r="M68" s="62"/>
      <c r="N68" s="62"/>
      <c r="O68" s="82" t="str">
        <f>"Explain the reasons why the proportion of your import net delivered selling value represented by delivery costs has changed since January 1, "&amp;Variables!B6&amp;"."</f>
        <v>Explain the reasons why the proportion of your import net delivered selling value represented by delivery costs has changed since January 1, 2023.</v>
      </c>
      <c r="P68" s="277" t="str">
        <f>"Expliquez les raisons pour lesquelles la proportion de la valeur de vente nette rendue de vos importations représentée par les frais de livraison a changé depuis le 1er janvier "&amp;Variables!B6&amp;"."</f>
        <v>Expliquez les raisons pour lesquelles la proportion de la valeur de vente nette rendue de vos importations représentée par les frais de livraison a changé depuis le 1er janvier 2023.</v>
      </c>
      <c r="Q68" s="64"/>
      <c r="R68" s="63"/>
      <c r="S68" s="63"/>
      <c r="T68" s="62"/>
      <c r="U68" s="62"/>
      <c r="V68" s="62"/>
    </row>
    <row r="69" spans="1:22" x14ac:dyDescent="0.25">
      <c r="A69" s="7"/>
      <c r="B69" s="282"/>
      <c r="C69" s="120"/>
      <c r="D69" s="121"/>
      <c r="E69" s="120"/>
      <c r="F69" s="120"/>
      <c r="G69" s="120"/>
      <c r="H69" s="120"/>
      <c r="I69" s="120"/>
      <c r="J69" s="283"/>
      <c r="K69" s="283"/>
      <c r="L69" s="284"/>
      <c r="M69" s="62"/>
      <c r="N69" s="62"/>
      <c r="Q69" s="64"/>
      <c r="R69" s="63"/>
      <c r="S69" s="63"/>
      <c r="T69" s="62"/>
      <c r="U69" s="62"/>
      <c r="V69" s="62"/>
    </row>
    <row r="70" spans="1:22" x14ac:dyDescent="0.25">
      <c r="A70" s="7"/>
      <c r="B70" s="668"/>
      <c r="C70" s="669"/>
      <c r="D70" s="669"/>
      <c r="E70" s="669"/>
      <c r="F70" s="669"/>
      <c r="G70" s="669"/>
      <c r="H70" s="669"/>
      <c r="I70" s="669"/>
      <c r="J70" s="669"/>
      <c r="K70" s="669"/>
      <c r="L70" s="670"/>
      <c r="M70" s="62"/>
      <c r="N70" s="62"/>
      <c r="Q70" s="63"/>
      <c r="R70" s="63"/>
      <c r="S70" s="63"/>
      <c r="T70" s="62"/>
      <c r="U70" s="62"/>
      <c r="V70" s="62"/>
    </row>
    <row r="71" spans="1:22" x14ac:dyDescent="0.25">
      <c r="A71" s="7"/>
      <c r="B71" s="668"/>
      <c r="C71" s="669"/>
      <c r="D71" s="669"/>
      <c r="E71" s="669"/>
      <c r="F71" s="669"/>
      <c r="G71" s="669"/>
      <c r="H71" s="669"/>
      <c r="I71" s="669"/>
      <c r="J71" s="669"/>
      <c r="K71" s="669"/>
      <c r="L71" s="670"/>
      <c r="M71" s="62"/>
      <c r="N71" s="62"/>
      <c r="Q71" s="63"/>
      <c r="R71" s="63"/>
      <c r="S71" s="63"/>
      <c r="T71" s="62"/>
      <c r="U71" s="62"/>
      <c r="V71" s="62"/>
    </row>
    <row r="72" spans="1:22" x14ac:dyDescent="0.25">
      <c r="A72" s="7"/>
      <c r="B72" s="668"/>
      <c r="C72" s="669"/>
      <c r="D72" s="669"/>
      <c r="E72" s="669"/>
      <c r="F72" s="669"/>
      <c r="G72" s="669"/>
      <c r="H72" s="669"/>
      <c r="I72" s="669"/>
      <c r="J72" s="669"/>
      <c r="K72" s="669"/>
      <c r="L72" s="670"/>
      <c r="M72" s="62"/>
      <c r="N72" s="62"/>
      <c r="Q72" s="63"/>
      <c r="R72" s="63"/>
      <c r="S72" s="63"/>
      <c r="T72" s="62"/>
      <c r="U72" s="62"/>
      <c r="V72" s="62"/>
    </row>
    <row r="73" spans="1:22" x14ac:dyDescent="0.25">
      <c r="A73" s="7"/>
      <c r="B73" s="668"/>
      <c r="C73" s="669"/>
      <c r="D73" s="669"/>
      <c r="E73" s="669"/>
      <c r="F73" s="669"/>
      <c r="G73" s="669"/>
      <c r="H73" s="669"/>
      <c r="I73" s="669"/>
      <c r="J73" s="669"/>
      <c r="K73" s="669"/>
      <c r="L73" s="670"/>
      <c r="M73" s="62"/>
      <c r="N73" s="62"/>
      <c r="Q73" s="63"/>
      <c r="R73" s="63"/>
      <c r="S73" s="63"/>
      <c r="T73" s="62"/>
      <c r="U73" s="62"/>
      <c r="V73" s="62"/>
    </row>
    <row r="74" spans="1:22" x14ac:dyDescent="0.25">
      <c r="A74" s="7"/>
      <c r="B74" s="668"/>
      <c r="C74" s="669"/>
      <c r="D74" s="669"/>
      <c r="E74" s="669"/>
      <c r="F74" s="669"/>
      <c r="G74" s="669"/>
      <c r="H74" s="669"/>
      <c r="I74" s="669"/>
      <c r="J74" s="669"/>
      <c r="K74" s="669"/>
      <c r="L74" s="670"/>
      <c r="M74" s="62"/>
      <c r="N74" s="62"/>
      <c r="Q74" s="63"/>
      <c r="R74" s="63"/>
      <c r="S74" s="63"/>
      <c r="T74" s="62"/>
      <c r="U74" s="62"/>
      <c r="V74" s="62"/>
    </row>
    <row r="75" spans="1:22" s="74" customFormat="1" x14ac:dyDescent="0.25">
      <c r="A75" s="122"/>
      <c r="B75" s="668"/>
      <c r="C75" s="669"/>
      <c r="D75" s="669"/>
      <c r="E75" s="669"/>
      <c r="F75" s="669"/>
      <c r="G75" s="669"/>
      <c r="H75" s="669"/>
      <c r="I75" s="669"/>
      <c r="J75" s="669"/>
      <c r="K75" s="669"/>
      <c r="L75" s="670"/>
      <c r="N75" s="123"/>
      <c r="O75" s="82"/>
      <c r="P75" s="82"/>
    </row>
    <row r="76" spans="1:22" s="74" customFormat="1" x14ac:dyDescent="0.25">
      <c r="A76" s="122"/>
      <c r="B76" s="668"/>
      <c r="C76" s="669"/>
      <c r="D76" s="669"/>
      <c r="E76" s="669"/>
      <c r="F76" s="669"/>
      <c r="G76" s="669"/>
      <c r="H76" s="669"/>
      <c r="I76" s="669"/>
      <c r="J76" s="669"/>
      <c r="K76" s="669"/>
      <c r="L76" s="670"/>
      <c r="N76" s="123"/>
    </row>
    <row r="77" spans="1:22" s="74" customFormat="1" x14ac:dyDescent="0.25">
      <c r="A77" s="122"/>
      <c r="B77" s="668"/>
      <c r="C77" s="669"/>
      <c r="D77" s="669"/>
      <c r="E77" s="669"/>
      <c r="F77" s="669"/>
      <c r="G77" s="669"/>
      <c r="H77" s="669"/>
      <c r="I77" s="669"/>
      <c r="J77" s="669"/>
      <c r="K77" s="669"/>
      <c r="L77" s="670"/>
      <c r="N77" s="123"/>
      <c r="O77" s="82"/>
      <c r="P77" s="82"/>
    </row>
    <row r="78" spans="1:22" s="74" customFormat="1" x14ac:dyDescent="0.25">
      <c r="A78" s="122"/>
      <c r="B78" s="224"/>
      <c r="C78" s="225"/>
      <c r="D78" s="225"/>
      <c r="E78" s="225"/>
      <c r="F78" s="225"/>
      <c r="G78" s="225"/>
      <c r="H78" s="225"/>
      <c r="I78" s="225"/>
      <c r="J78" s="225"/>
      <c r="K78" s="225"/>
      <c r="L78" s="226"/>
      <c r="N78" s="123"/>
      <c r="O78" s="82"/>
      <c r="P78" s="82"/>
    </row>
    <row r="79" spans="1:22" s="74" customFormat="1" x14ac:dyDescent="0.25">
      <c r="A79" s="122"/>
      <c r="B79" s="4"/>
      <c r="C79" s="62"/>
      <c r="D79" s="62"/>
      <c r="E79" s="62"/>
      <c r="F79" s="62"/>
      <c r="G79" s="62"/>
      <c r="H79" s="62"/>
      <c r="I79" s="62"/>
      <c r="J79" s="62"/>
      <c r="K79" s="62"/>
      <c r="L79" s="62"/>
      <c r="N79" s="123"/>
      <c r="O79" s="280"/>
      <c r="P79" s="280"/>
    </row>
    <row r="81" spans="15:16" x14ac:dyDescent="0.25">
      <c r="O81" s="280"/>
      <c r="P81" s="280"/>
    </row>
  </sheetData>
  <sheetProtection algorithmName="SHA-512" hashValue="HPbBV8jDp3N9th9GwaO215YAstcT0IL7oahMwxQhJx269+KPWZPdNl6jwRlMkW/QPn6zfjLb77cIX9NwO6nkfA==" saltValue="e105b0Tv2pXNkcyTu2ZUDw==" spinCount="100000" sheet="1" objects="1" scenarios="1" selectLockedCells="1"/>
  <mergeCells count="72">
    <mergeCell ref="D56:F56"/>
    <mergeCell ref="D57:F57"/>
    <mergeCell ref="D58:E58"/>
    <mergeCell ref="B68:L68"/>
    <mergeCell ref="B70:L77"/>
    <mergeCell ref="B61:L61"/>
    <mergeCell ref="B62:L62"/>
    <mergeCell ref="B63:L63"/>
    <mergeCell ref="D64:D65"/>
    <mergeCell ref="E64:E65"/>
    <mergeCell ref="F64:F65"/>
    <mergeCell ref="G64:G65"/>
    <mergeCell ref="H64:H65"/>
    <mergeCell ref="B45:C47"/>
    <mergeCell ref="D45:F45"/>
    <mergeCell ref="D46:F46"/>
    <mergeCell ref="D47:F47"/>
    <mergeCell ref="B59:L59"/>
    <mergeCell ref="B48:I48"/>
    <mergeCell ref="B49:C51"/>
    <mergeCell ref="D49:F49"/>
    <mergeCell ref="D50:F50"/>
    <mergeCell ref="D51:F51"/>
    <mergeCell ref="B52:C54"/>
    <mergeCell ref="D52:F52"/>
    <mergeCell ref="D53:F53"/>
    <mergeCell ref="D54:F54"/>
    <mergeCell ref="B55:C57"/>
    <mergeCell ref="D55:F55"/>
    <mergeCell ref="B38:I38"/>
    <mergeCell ref="B42:C44"/>
    <mergeCell ref="D42:F42"/>
    <mergeCell ref="D43:F43"/>
    <mergeCell ref="D44:F44"/>
    <mergeCell ref="B39:C41"/>
    <mergeCell ref="D39:F39"/>
    <mergeCell ref="D40:F40"/>
    <mergeCell ref="D41:F41"/>
    <mergeCell ref="B28:I28"/>
    <mergeCell ref="B29:C31"/>
    <mergeCell ref="D29:F29"/>
    <mergeCell ref="D30:F30"/>
    <mergeCell ref="D31:F31"/>
    <mergeCell ref="B32:C34"/>
    <mergeCell ref="D32:F32"/>
    <mergeCell ref="D33:F33"/>
    <mergeCell ref="D34:F34"/>
    <mergeCell ref="B35:C37"/>
    <mergeCell ref="D35:F35"/>
    <mergeCell ref="D36:F36"/>
    <mergeCell ref="D37:F37"/>
    <mergeCell ref="B19:L19"/>
    <mergeCell ref="B20:L20"/>
    <mergeCell ref="B22:F23"/>
    <mergeCell ref="G22:I23"/>
    <mergeCell ref="G26:G27"/>
    <mergeCell ref="H26:H27"/>
    <mergeCell ref="I26:I27"/>
    <mergeCell ref="J26:J27"/>
    <mergeCell ref="K26:K27"/>
    <mergeCell ref="B17:L17"/>
    <mergeCell ref="B4:L4"/>
    <mergeCell ref="B5:L5"/>
    <mergeCell ref="B6:L6"/>
    <mergeCell ref="B8:L8"/>
    <mergeCell ref="B9:L9"/>
    <mergeCell ref="B10:L10"/>
    <mergeCell ref="B12:L12"/>
    <mergeCell ref="B13:L13"/>
    <mergeCell ref="B14:L14"/>
    <mergeCell ref="B15:L15"/>
    <mergeCell ref="B16:L16"/>
  </mergeCells>
  <dataValidations count="2">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63 B70:B74" xr:uid="{B3C14010-0352-44A8-9DB6-953955DFDF05}">
      <formula1>1001</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58:J58 G39:I47 J29:K47 G29:I37 G49:K57" xr:uid="{6C65F03B-F6F2-491D-AE89-A7101DD242C6}">
      <formula1>1000</formula1>
    </dataValidation>
  </dataValidations>
  <printOptions horizontalCentered="1"/>
  <pageMargins left="0.23622047244094491" right="0.23622047244094491" top="0.74803149606299213" bottom="0.74803149606299213" header="0.31496062992125984" footer="0.31496062992125984"/>
  <pageSetup scale="67" fitToHeight="0" orientation="portrait" r:id="rId1"/>
  <headerFooter>
    <oddFooter>&amp;L&amp;A</oddFooter>
  </headerFooter>
  <rowBreaks count="1" manualBreakCount="1">
    <brk id="57" min="1" max="11"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D80241-0218-48DE-B03B-F134BA3788C2}">
  <sheetPr>
    <tabColor rgb="FF92D050"/>
    <pageSetUpPr fitToPage="1"/>
  </sheetPr>
  <dimension ref="A1:V81"/>
  <sheetViews>
    <sheetView showGridLines="0" zoomScaleNormal="100" zoomScaleSheetLayoutView="55" workbookViewId="0"/>
  </sheetViews>
  <sheetFormatPr defaultColWidth="9.42578125" defaultRowHeight="14.25" x14ac:dyDescent="0.25"/>
  <cols>
    <col min="1" max="1" width="1.5703125" style="8" customWidth="1"/>
    <col min="2" max="3" width="16.140625" style="1" customWidth="1"/>
    <col min="4" max="6" width="13.140625" style="1" customWidth="1"/>
    <col min="7" max="9" width="20" style="1" customWidth="1"/>
    <col min="10" max="11" width="20" style="1" hidden="1" customWidth="1"/>
    <col min="12" max="12" width="20" style="1" customWidth="1"/>
    <col min="13" max="13" width="6.42578125" style="9" customWidth="1"/>
    <col min="14" max="14" width="9.42578125" style="82" customWidth="1"/>
    <col min="15" max="15" width="10.5703125" style="82" hidden="1" customWidth="1"/>
    <col min="16" max="16" width="8.5703125" style="82" hidden="1" customWidth="1"/>
    <col min="17" max="18" width="9.42578125" style="82" customWidth="1"/>
    <col min="19" max="16384" width="9.42578125" style="82"/>
  </cols>
  <sheetData>
    <row r="1" spans="1:16" x14ac:dyDescent="0.25">
      <c r="O1" s="82" t="s">
        <v>352</v>
      </c>
      <c r="P1" s="82" t="s">
        <v>352</v>
      </c>
    </row>
    <row r="2" spans="1:16" x14ac:dyDescent="0.25">
      <c r="B2" s="11" t="str">
        <f>Pro!B2</f>
        <v>PROTÉGÉ</v>
      </c>
      <c r="C2" s="11"/>
      <c r="O2" s="280" t="s">
        <v>70</v>
      </c>
      <c r="P2" s="280" t="s">
        <v>83</v>
      </c>
    </row>
    <row r="3" spans="1:16" x14ac:dyDescent="0.25">
      <c r="B3" s="13"/>
      <c r="C3" s="13"/>
      <c r="O3" s="2"/>
      <c r="P3" s="2"/>
    </row>
    <row r="4" spans="1:16" s="2" customFormat="1" x14ac:dyDescent="0.25">
      <c r="A4" s="4"/>
      <c r="B4" s="483" t="str">
        <f>Info!B4</f>
        <v>QUESTIONNAIRE À L'INTENTION DES IMPORTATEURS</v>
      </c>
      <c r="C4" s="483"/>
      <c r="D4" s="483"/>
      <c r="E4" s="483"/>
      <c r="F4" s="483"/>
      <c r="G4" s="483"/>
      <c r="H4" s="483"/>
      <c r="I4" s="483"/>
      <c r="J4" s="483"/>
      <c r="K4" s="483"/>
      <c r="L4" s="483"/>
      <c r="M4" s="23"/>
      <c r="N4" s="23"/>
      <c r="O4" s="21"/>
      <c r="P4" s="21"/>
    </row>
    <row r="5" spans="1:16" s="2" customFormat="1" x14ac:dyDescent="0.25">
      <c r="A5" s="4"/>
      <c r="B5" s="483" t="str">
        <f>Info!B5</f>
        <v>RR-2025-004</v>
      </c>
      <c r="C5" s="483"/>
      <c r="D5" s="483"/>
      <c r="E5" s="483"/>
      <c r="F5" s="483"/>
      <c r="G5" s="483"/>
      <c r="H5" s="483"/>
      <c r="I5" s="483"/>
      <c r="J5" s="483"/>
      <c r="K5" s="483"/>
      <c r="L5" s="483"/>
      <c r="M5" s="23"/>
      <c r="N5" s="23"/>
      <c r="O5" s="21"/>
      <c r="P5" s="21"/>
    </row>
    <row r="6" spans="1:16" s="6" customFormat="1" x14ac:dyDescent="0.25">
      <c r="A6" s="4"/>
      <c r="B6" s="483" t="str">
        <f>Info!B6</f>
        <v>FEUILLES D'ACIER RÉSISTANT À LA CORROSION II</v>
      </c>
      <c r="C6" s="483"/>
      <c r="D6" s="483"/>
      <c r="E6" s="483"/>
      <c r="F6" s="483"/>
      <c r="G6" s="483"/>
      <c r="H6" s="483"/>
      <c r="I6" s="483"/>
      <c r="J6" s="483"/>
      <c r="K6" s="483"/>
      <c r="L6" s="483"/>
      <c r="M6" s="21"/>
      <c r="N6" s="21"/>
      <c r="O6" s="16"/>
      <c r="P6" s="16"/>
    </row>
    <row r="7" spans="1:16" s="6" customFormat="1" x14ac:dyDescent="0.25">
      <c r="A7" s="4"/>
      <c r="B7" s="278"/>
      <c r="C7" s="278"/>
      <c r="D7" s="278"/>
      <c r="E7" s="278"/>
      <c r="F7" s="278"/>
      <c r="G7" s="278"/>
      <c r="H7" s="278"/>
      <c r="I7" s="278"/>
      <c r="J7" s="278"/>
      <c r="K7" s="278"/>
      <c r="L7" s="278"/>
      <c r="M7" s="21"/>
      <c r="N7" s="21"/>
      <c r="O7" s="16"/>
      <c r="P7" s="16"/>
    </row>
    <row r="8" spans="1:16" s="6" customFormat="1" x14ac:dyDescent="0.25">
      <c r="A8" s="4"/>
      <c r="B8" s="610" t="str">
        <f>Pro!B8</f>
        <v>Les questions suivantes font référence aux marchandises comme définies dans la description du produit de l'onglet Intro.</v>
      </c>
      <c r="C8" s="610"/>
      <c r="D8" s="610"/>
      <c r="E8" s="610"/>
      <c r="F8" s="610"/>
      <c r="G8" s="610"/>
      <c r="H8" s="610"/>
      <c r="I8" s="610"/>
      <c r="J8" s="610"/>
      <c r="K8" s="610"/>
      <c r="L8" s="610"/>
      <c r="M8" s="21"/>
      <c r="N8" s="21"/>
      <c r="O8" s="22"/>
    </row>
    <row r="9" spans="1:16" s="6" customFormat="1" x14ac:dyDescent="0.25">
      <c r="A9" s="4"/>
      <c r="B9" s="610" t="str">
        <f>Pro!B9</f>
        <v>Des informations sur le produit et un glossaire de termes sont disponibles dans l'onglet Info.</v>
      </c>
      <c r="C9" s="610"/>
      <c r="D9" s="610"/>
      <c r="E9" s="610"/>
      <c r="F9" s="610"/>
      <c r="G9" s="610"/>
      <c r="H9" s="610"/>
      <c r="I9" s="610"/>
      <c r="J9" s="610"/>
      <c r="K9" s="610"/>
      <c r="L9" s="610"/>
      <c r="M9" s="21"/>
      <c r="N9" s="21"/>
      <c r="O9" s="16"/>
    </row>
    <row r="10" spans="1:16" s="6" customFormat="1" x14ac:dyDescent="0.25">
      <c r="A10" s="4"/>
      <c r="B10" s="610" t="str">
        <f>Pro!B10</f>
        <v>Utilisez l'onglet AddPro si vous avez besoin de plus d'espace.</v>
      </c>
      <c r="C10" s="610"/>
      <c r="D10" s="610"/>
      <c r="E10" s="610"/>
      <c r="F10" s="610"/>
      <c r="G10" s="610"/>
      <c r="H10" s="610"/>
      <c r="I10" s="610"/>
      <c r="J10" s="610"/>
      <c r="K10" s="610"/>
      <c r="L10" s="610"/>
      <c r="M10" s="21"/>
      <c r="N10" s="21"/>
      <c r="O10" s="16"/>
      <c r="P10" s="16"/>
    </row>
    <row r="11" spans="1:16" s="6" customFormat="1" x14ac:dyDescent="0.25">
      <c r="A11" s="4"/>
      <c r="B11" s="279"/>
      <c r="C11" s="279"/>
      <c r="D11" s="20"/>
      <c r="E11" s="20"/>
      <c r="F11" s="20"/>
      <c r="G11" s="20"/>
      <c r="H11" s="20"/>
      <c r="I11" s="20"/>
      <c r="J11" s="20"/>
      <c r="K11" s="20"/>
      <c r="L11" s="20"/>
      <c r="M11" s="21"/>
      <c r="N11" s="21"/>
      <c r="O11" s="16"/>
      <c r="P11" s="16"/>
    </row>
    <row r="12" spans="1:16" s="6" customFormat="1" x14ac:dyDescent="0.25">
      <c r="A12" s="4"/>
      <c r="B12" s="610" t="str">
        <f>Pro!B12</f>
        <v>Pour les questions de cet onglet, notez ce qui suit :</v>
      </c>
      <c r="C12" s="610"/>
      <c r="D12" s="610"/>
      <c r="E12" s="610"/>
      <c r="F12" s="610"/>
      <c r="G12" s="610"/>
      <c r="H12" s="610"/>
      <c r="I12" s="610"/>
      <c r="J12" s="610"/>
      <c r="K12" s="610"/>
      <c r="L12" s="610"/>
      <c r="M12" s="21"/>
      <c r="N12" s="21"/>
      <c r="O12" s="16"/>
      <c r="P12" s="16"/>
    </row>
    <row r="13" spans="1:16" s="6" customFormat="1" ht="27.75" customHeight="1" x14ac:dyDescent="0.25">
      <c r="A13" s="4"/>
      <c r="B13" s="691" t="str">
        <f>Pro!B13</f>
        <v xml:space="preserve">• Veuillez indiquer seulement les ventes effectuées à partir des importations de votre entreprise. Les ventes de marchandises achetées auprès de producteurs canadiens doivent être exclues. </v>
      </c>
      <c r="C13" s="691"/>
      <c r="D13" s="691"/>
      <c r="E13" s="691"/>
      <c r="F13" s="691"/>
      <c r="G13" s="691"/>
      <c r="H13" s="691"/>
      <c r="I13" s="691"/>
      <c r="J13" s="691"/>
      <c r="K13" s="691"/>
      <c r="L13" s="691"/>
      <c r="M13" s="21"/>
      <c r="N13" s="21"/>
      <c r="O13" s="16"/>
      <c r="P13" s="16"/>
    </row>
    <row r="14" spans="1:16" s="6" customFormat="1" ht="17.25" customHeight="1" x14ac:dyDescent="0.25">
      <c r="A14" s="4"/>
      <c r="B14" s="610" t="str">
        <f>Pro!B14</f>
        <v>• Déclarez toutes les ventes aux entreprises associées canadiennes et étrangères.</v>
      </c>
      <c r="C14" s="610"/>
      <c r="D14" s="610"/>
      <c r="E14" s="610"/>
      <c r="F14" s="610"/>
      <c r="G14" s="610"/>
      <c r="H14" s="610"/>
      <c r="I14" s="610"/>
      <c r="J14" s="610"/>
      <c r="K14" s="610"/>
      <c r="L14" s="610"/>
      <c r="M14" s="21"/>
      <c r="N14" s="21"/>
      <c r="O14" s="16"/>
      <c r="P14" s="16"/>
    </row>
    <row r="15" spans="1:16" s="6" customFormat="1" x14ac:dyDescent="0.25">
      <c r="A15" s="4"/>
      <c r="B15" s="610" t="str">
        <f>Pro!B15</f>
        <v>• Déclarez toutes les ventes à compter de la date de l’expédition au client ou à son entrepôt.</v>
      </c>
      <c r="C15" s="610"/>
      <c r="D15" s="610"/>
      <c r="E15" s="610"/>
      <c r="F15" s="610"/>
      <c r="G15" s="610"/>
      <c r="H15" s="610"/>
      <c r="I15" s="610"/>
      <c r="J15" s="610"/>
      <c r="K15" s="610"/>
      <c r="L15" s="610"/>
      <c r="M15" s="21"/>
      <c r="N15" s="21"/>
      <c r="O15" s="16"/>
      <c r="P15" s="16"/>
    </row>
    <row r="16" spans="1:16" s="6" customFormat="1" x14ac:dyDescent="0.25">
      <c r="A16" s="4"/>
      <c r="B16" s="610" t="str">
        <f>Pro!B16</f>
        <v>• Déclarez toutes les valeurs en dollars canadiens.</v>
      </c>
      <c r="C16" s="610"/>
      <c r="D16" s="610"/>
      <c r="E16" s="610"/>
      <c r="F16" s="610"/>
      <c r="G16" s="610"/>
      <c r="H16" s="610"/>
      <c r="I16" s="610"/>
      <c r="J16" s="610"/>
      <c r="K16" s="610"/>
      <c r="L16" s="610"/>
      <c r="M16" s="259"/>
      <c r="N16" s="21"/>
      <c r="O16" s="16"/>
      <c r="P16" s="16"/>
    </row>
    <row r="17" spans="1:16" s="6" customFormat="1" x14ac:dyDescent="0.25">
      <c r="A17" s="26"/>
      <c r="B17" s="610" t="str">
        <f>IF(Intro!$G$26="English",O17,P17)</f>
        <v>• Si votre entreprise est un utilisateur final ou un détaillant, elle n’a pas besoin de déclarer ses ventes d’importations ou ses stocks d’importations.</v>
      </c>
      <c r="C17" s="610"/>
      <c r="D17" s="610"/>
      <c r="E17" s="610"/>
      <c r="F17" s="610"/>
      <c r="G17" s="610"/>
      <c r="H17" s="610"/>
      <c r="I17" s="610"/>
      <c r="J17" s="610"/>
      <c r="K17" s="610"/>
      <c r="L17" s="610"/>
      <c r="M17" s="21"/>
      <c r="N17" s="21"/>
      <c r="O17" s="16" t="s">
        <v>281</v>
      </c>
      <c r="P17" s="16" t="s">
        <v>282</v>
      </c>
    </row>
    <row r="18" spans="1:16" s="6" customFormat="1" x14ac:dyDescent="0.25">
      <c r="A18" s="4"/>
      <c r="B18" s="15"/>
      <c r="C18" s="15"/>
      <c r="D18" s="3"/>
      <c r="E18" s="3"/>
      <c r="F18" s="3"/>
      <c r="G18" s="3"/>
      <c r="H18" s="3"/>
      <c r="I18" s="3"/>
      <c r="J18" s="3"/>
      <c r="K18" s="3"/>
      <c r="L18" s="3"/>
      <c r="O18" s="16"/>
      <c r="P18" s="16"/>
    </row>
    <row r="19" spans="1:16" x14ac:dyDescent="0.25">
      <c r="A19" s="7"/>
      <c r="B19" s="422" t="str">
        <f>IF(Intro!$G$26="English",O19,P19)</f>
        <v>IMPORTATIONS ET STOCKS</v>
      </c>
      <c r="C19" s="423"/>
      <c r="D19" s="423"/>
      <c r="E19" s="423"/>
      <c r="F19" s="423"/>
      <c r="G19" s="423"/>
      <c r="H19" s="423"/>
      <c r="I19" s="423"/>
      <c r="J19" s="423"/>
      <c r="K19" s="423"/>
      <c r="L19" s="424"/>
      <c r="M19" s="82"/>
      <c r="O19" s="82" t="s">
        <v>283</v>
      </c>
      <c r="P19" s="82" t="s">
        <v>284</v>
      </c>
    </row>
    <row r="20" spans="1:16" x14ac:dyDescent="0.25">
      <c r="A20" s="7"/>
      <c r="B20" s="586" t="s">
        <v>12</v>
      </c>
      <c r="C20" s="587"/>
      <c r="D20" s="587"/>
      <c r="E20" s="587"/>
      <c r="F20" s="587"/>
      <c r="G20" s="587"/>
      <c r="H20" s="587"/>
      <c r="I20" s="587"/>
      <c r="J20" s="587"/>
      <c r="K20" s="587"/>
      <c r="L20" s="588"/>
      <c r="M20" s="82"/>
    </row>
    <row r="21" spans="1:16" x14ac:dyDescent="0.25">
      <c r="A21" s="7"/>
      <c r="B21" s="17"/>
      <c r="C21" s="27"/>
      <c r="D21" s="28"/>
      <c r="E21" s="28"/>
      <c r="F21" s="28"/>
      <c r="G21" s="28"/>
      <c r="H21" s="28"/>
      <c r="I21" s="28"/>
      <c r="J21" s="28"/>
      <c r="K21" s="28"/>
      <c r="L21" s="18"/>
      <c r="M21" s="82"/>
    </row>
    <row r="22" spans="1:16" ht="15.75" customHeight="1" x14ac:dyDescent="0.25">
      <c r="A22" s="7"/>
      <c r="B22" s="428" t="str">
        <f>IF(Intro!$G$26="English",O22,P22)</f>
        <v xml:space="preserve">Indiquez les importations et les ventes de marchandises de votre entreprise originaires de : </v>
      </c>
      <c r="C22" s="429"/>
      <c r="D22" s="429"/>
      <c r="E22" s="429"/>
      <c r="F22" s="429"/>
      <c r="G22" s="523" t="str">
        <f>IF(Intro!$G$26="English",Variables!B32,Variables!C32)</f>
        <v>Türkiye (seulement Tatmetal Çelik Sanayi ve Ticaret A.Ş.)</v>
      </c>
      <c r="H22" s="524"/>
      <c r="I22" s="525"/>
      <c r="J22" s="243"/>
      <c r="K22" s="244"/>
      <c r="L22" s="18"/>
      <c r="M22" s="82"/>
      <c r="O22" s="82" t="s">
        <v>403</v>
      </c>
      <c r="P22" s="82" t="s">
        <v>404</v>
      </c>
    </row>
    <row r="23" spans="1:16" ht="15.75" customHeight="1" x14ac:dyDescent="0.25">
      <c r="A23" s="7"/>
      <c r="B23" s="428"/>
      <c r="C23" s="429"/>
      <c r="D23" s="429"/>
      <c r="E23" s="429"/>
      <c r="F23" s="429"/>
      <c r="G23" s="526"/>
      <c r="H23" s="527"/>
      <c r="I23" s="528"/>
      <c r="J23" s="245"/>
      <c r="K23" s="246"/>
      <c r="L23" s="18"/>
      <c r="M23" s="82"/>
    </row>
    <row r="24" spans="1:16" x14ac:dyDescent="0.25">
      <c r="A24" s="7"/>
      <c r="B24" s="213"/>
      <c r="C24" s="214"/>
      <c r="D24" s="215"/>
      <c r="E24" s="215"/>
      <c r="F24" s="215"/>
      <c r="G24" s="215"/>
      <c r="H24" s="215"/>
      <c r="I24" s="215"/>
      <c r="J24" s="215"/>
      <c r="K24" s="215"/>
      <c r="L24" s="18"/>
      <c r="M24" s="82"/>
    </row>
    <row r="25" spans="1:16" x14ac:dyDescent="0.25">
      <c r="A25" s="7"/>
      <c r="B25" s="216"/>
      <c r="C25" s="214"/>
      <c r="D25" s="215"/>
      <c r="E25" s="215"/>
      <c r="F25" s="215"/>
      <c r="G25" s="215"/>
      <c r="H25" s="215"/>
      <c r="I25" s="215"/>
      <c r="J25" s="215"/>
      <c r="K25" s="215"/>
      <c r="L25" s="18"/>
      <c r="M25" s="82"/>
      <c r="O25" s="19"/>
    </row>
    <row r="26" spans="1:16" x14ac:dyDescent="0.25">
      <c r="A26" s="7"/>
      <c r="B26" s="276"/>
      <c r="E26" s="27"/>
      <c r="F26" s="82"/>
      <c r="G26" s="671">
        <f>Variables!$B$6</f>
        <v>2023</v>
      </c>
      <c r="H26" s="671">
        <f>G26+1</f>
        <v>2024</v>
      </c>
      <c r="I26" s="671">
        <f>H26+1</f>
        <v>2025</v>
      </c>
      <c r="J26" s="671">
        <f>IF(Intro!$G$26="English",Variables!B9,Variables!C9)</f>
        <v>0</v>
      </c>
      <c r="K26" s="671">
        <f>IF(Intro!$G$26="English",Variables!B10,Variables!C10)</f>
        <v>0</v>
      </c>
      <c r="L26" s="116"/>
      <c r="M26" s="82"/>
      <c r="O26" s="19"/>
    </row>
    <row r="27" spans="1:16" x14ac:dyDescent="0.25">
      <c r="A27" s="7"/>
      <c r="B27" s="276"/>
      <c r="E27" s="27"/>
      <c r="F27" s="82"/>
      <c r="G27" s="672"/>
      <c r="H27" s="673"/>
      <c r="I27" s="673"/>
      <c r="J27" s="673"/>
      <c r="K27" s="673"/>
      <c r="L27" s="116"/>
      <c r="M27" s="82"/>
      <c r="O27" s="24" t="s">
        <v>179</v>
      </c>
      <c r="P27" s="280" t="s">
        <v>223</v>
      </c>
    </row>
    <row r="28" spans="1:16" ht="14.25" customHeight="1" x14ac:dyDescent="0.25">
      <c r="A28" s="7"/>
      <c r="B28" s="681" t="str">
        <f>IF(Intro!$G$26="English",O28,P28)</f>
        <v>Importations</v>
      </c>
      <c r="C28" s="682"/>
      <c r="D28" s="682"/>
      <c r="E28" s="682"/>
      <c r="F28" s="682"/>
      <c r="G28" s="682"/>
      <c r="H28" s="682"/>
      <c r="I28" s="683"/>
      <c r="J28" s="242"/>
      <c r="K28" s="242"/>
      <c r="L28" s="116"/>
      <c r="M28" s="82"/>
      <c r="O28" s="82" t="s">
        <v>207</v>
      </c>
      <c r="P28" s="82" t="s">
        <v>208</v>
      </c>
    </row>
    <row r="29" spans="1:16" x14ac:dyDescent="0.25">
      <c r="A29" s="7"/>
      <c r="B29" s="678" t="str">
        <f>IF(Intro!$G$26="English",O29,P29)</f>
        <v>Marchandises de premier choix</v>
      </c>
      <c r="C29" s="544"/>
      <c r="D29" s="674" t="str">
        <f>IF(Intro!$G$26="English",Variables!B23,Variables!C23)</f>
        <v>tonnes</v>
      </c>
      <c r="E29" s="674"/>
      <c r="F29" s="674"/>
      <c r="G29" s="187"/>
      <c r="H29" s="187"/>
      <c r="I29" s="187"/>
      <c r="J29" s="187"/>
      <c r="K29" s="187"/>
      <c r="L29" s="116"/>
      <c r="M29" s="82"/>
      <c r="O29" s="82" t="s">
        <v>380</v>
      </c>
      <c r="P29" s="82" t="s">
        <v>440</v>
      </c>
    </row>
    <row r="30" spans="1:16" x14ac:dyDescent="0.25">
      <c r="A30" s="7"/>
      <c r="B30" s="678"/>
      <c r="C30" s="544"/>
      <c r="D30" s="674" t="str">
        <f>IF(Intro!$G$26="English",O30,P30)</f>
        <v>valeur d'achat nette rendue (CAD)</v>
      </c>
      <c r="E30" s="674"/>
      <c r="F30" s="674"/>
      <c r="G30" s="187"/>
      <c r="H30" s="187"/>
      <c r="I30" s="187"/>
      <c r="J30" s="187"/>
      <c r="K30" s="187"/>
      <c r="L30" s="116"/>
      <c r="M30" s="82"/>
      <c r="O30" s="114" t="s">
        <v>291</v>
      </c>
      <c r="P30" s="82" t="s">
        <v>292</v>
      </c>
    </row>
    <row r="31" spans="1:16" ht="15" thickBot="1" x14ac:dyDescent="0.3">
      <c r="A31" s="7"/>
      <c r="B31" s="679"/>
      <c r="C31" s="546"/>
      <c r="D31" s="675" t="str">
        <f>IF(Intro!$G$26="English","$ / "&amp;Variables!B24,"$ / "&amp;Variables!C24)</f>
        <v>$ / tonne</v>
      </c>
      <c r="E31" s="675"/>
      <c r="F31" s="675"/>
      <c r="G31" s="247" t="str">
        <f>IF(G29=0,"-",G30/G29)</f>
        <v>-</v>
      </c>
      <c r="H31" s="247" t="str">
        <f>IF(H29=0,"-",H30/H29)</f>
        <v>-</v>
      </c>
      <c r="I31" s="247" t="str">
        <f>IF(I29=0,"-",I30/I29)</f>
        <v>-</v>
      </c>
      <c r="J31" s="131" t="str">
        <f>IF(J29=0,"-",J30/J29)</f>
        <v>-</v>
      </c>
      <c r="K31" s="131" t="str">
        <f>IF(K29=0,"-",K30/K29)</f>
        <v>-</v>
      </c>
      <c r="L31" s="116"/>
      <c r="M31" s="277"/>
      <c r="N31" s="277"/>
    </row>
    <row r="32" spans="1:16" x14ac:dyDescent="0.25">
      <c r="A32" s="7"/>
      <c r="B32" s="700" t="str">
        <f>IF(Intro!$G$26="English",O32,P32)</f>
        <v>Marchandises de second choix</v>
      </c>
      <c r="C32" s="701"/>
      <c r="D32" s="677" t="str">
        <f>IF(Intro!$G$26="English",Variables!B23,Variables!C23)</f>
        <v>tonnes</v>
      </c>
      <c r="E32" s="677"/>
      <c r="F32" s="677"/>
      <c r="G32" s="188"/>
      <c r="H32" s="188"/>
      <c r="I32" s="188"/>
      <c r="J32" s="131"/>
      <c r="K32" s="131"/>
      <c r="L32" s="116"/>
      <c r="M32" s="82"/>
      <c r="O32" s="82" t="s">
        <v>381</v>
      </c>
      <c r="P32" s="82" t="s">
        <v>441</v>
      </c>
    </row>
    <row r="33" spans="1:16" x14ac:dyDescent="0.25">
      <c r="A33" s="7"/>
      <c r="B33" s="678"/>
      <c r="C33" s="544"/>
      <c r="D33" s="674" t="str">
        <f>IF(Intro!$G$26="English",O33,P33)</f>
        <v>valeur d'achat nette rendue (CAD)</v>
      </c>
      <c r="E33" s="674"/>
      <c r="F33" s="674"/>
      <c r="G33" s="187"/>
      <c r="H33" s="187"/>
      <c r="I33" s="187"/>
      <c r="J33" s="131"/>
      <c r="K33" s="131"/>
      <c r="L33" s="116"/>
      <c r="M33" s="82"/>
      <c r="O33" s="114" t="s">
        <v>291</v>
      </c>
      <c r="P33" s="82" t="s">
        <v>292</v>
      </c>
    </row>
    <row r="34" spans="1:16" ht="15" thickBot="1" x14ac:dyDescent="0.3">
      <c r="A34" s="7"/>
      <c r="B34" s="679"/>
      <c r="C34" s="546"/>
      <c r="D34" s="675" t="str">
        <f>IF(Intro!$G$26="English","$ / "&amp;Variables!B24,"$ / "&amp;Variables!C24)</f>
        <v>$ / tonne</v>
      </c>
      <c r="E34" s="675"/>
      <c r="F34" s="675"/>
      <c r="G34" s="247" t="str">
        <f>IF(G32=0,"-",G33/G32)</f>
        <v>-</v>
      </c>
      <c r="H34" s="247" t="str">
        <f>IF(H32=0,"-",H33/H32)</f>
        <v>-</v>
      </c>
      <c r="I34" s="247" t="str">
        <f>IF(I32=0,"-",I33/I32)</f>
        <v>-</v>
      </c>
      <c r="J34" s="131"/>
      <c r="K34" s="131"/>
      <c r="L34" s="116"/>
      <c r="M34" s="82"/>
    </row>
    <row r="35" spans="1:16" x14ac:dyDescent="0.25">
      <c r="A35" s="7"/>
      <c r="B35" s="702" t="str">
        <f>IF(Intro!$G$26="English",O35,P35)</f>
        <v>Total d'importations</v>
      </c>
      <c r="C35" s="703"/>
      <c r="D35" s="708" t="str">
        <f>IF(Intro!$G$26="English",Variables!B23,Variables!C23)</f>
        <v>tonnes</v>
      </c>
      <c r="E35" s="708"/>
      <c r="F35" s="708"/>
      <c r="G35" s="248">
        <f>G29+G32</f>
        <v>0</v>
      </c>
      <c r="H35" s="248">
        <f t="shared" ref="H35:I36" si="0">H29+H32</f>
        <v>0</v>
      </c>
      <c r="I35" s="248">
        <f t="shared" si="0"/>
        <v>0</v>
      </c>
      <c r="J35" s="131"/>
      <c r="K35" s="131"/>
      <c r="L35" s="116"/>
      <c r="M35" s="82"/>
      <c r="O35" s="94" t="s">
        <v>382</v>
      </c>
      <c r="P35" s="94" t="s">
        <v>383</v>
      </c>
    </row>
    <row r="36" spans="1:16" x14ac:dyDescent="0.25">
      <c r="A36" s="7"/>
      <c r="B36" s="704"/>
      <c r="C36" s="705"/>
      <c r="D36" s="680" t="str">
        <f>IF(Intro!$G$26="English",O36,P36)</f>
        <v>valeur d'achat nette rendue (CAD)</v>
      </c>
      <c r="E36" s="680"/>
      <c r="F36" s="680"/>
      <c r="G36" s="191">
        <f>G30+G33</f>
        <v>0</v>
      </c>
      <c r="H36" s="191">
        <f t="shared" si="0"/>
        <v>0</v>
      </c>
      <c r="I36" s="191">
        <f t="shared" si="0"/>
        <v>0</v>
      </c>
      <c r="J36" s="131"/>
      <c r="K36" s="131"/>
      <c r="L36" s="116"/>
      <c r="M36" s="82"/>
      <c r="O36" s="114" t="s">
        <v>291</v>
      </c>
      <c r="P36" s="82" t="s">
        <v>292</v>
      </c>
    </row>
    <row r="37" spans="1:16" x14ac:dyDescent="0.25">
      <c r="A37" s="7"/>
      <c r="B37" s="706"/>
      <c r="C37" s="707"/>
      <c r="D37" s="680" t="str">
        <f>IF(Intro!$G$26="English","$ / "&amp;Variables!B24,"$ / "&amp;Variables!C24)</f>
        <v>$ / tonne</v>
      </c>
      <c r="E37" s="680"/>
      <c r="F37" s="680"/>
      <c r="G37" s="131" t="str">
        <f>IF(G35=0,"-",G36/G35)</f>
        <v>-</v>
      </c>
      <c r="H37" s="131" t="str">
        <f>IF(H35=0,"-",H36/H35)</f>
        <v>-</v>
      </c>
      <c r="I37" s="131" t="str">
        <f>IF(I35=0,"-",I36/I35)</f>
        <v>-</v>
      </c>
      <c r="J37" s="131"/>
      <c r="K37" s="131"/>
      <c r="L37" s="116"/>
      <c r="M37" s="82"/>
    </row>
    <row r="38" spans="1:16" x14ac:dyDescent="0.25">
      <c r="A38" s="7"/>
      <c r="B38" s="681" t="str">
        <f>TUR!B38</f>
        <v>Ventes d'importations aux distributeurs au Canada</v>
      </c>
      <c r="C38" s="682"/>
      <c r="D38" s="682"/>
      <c r="E38" s="682"/>
      <c r="F38" s="682"/>
      <c r="G38" s="682"/>
      <c r="H38" s="682"/>
      <c r="I38" s="683"/>
      <c r="J38" s="131"/>
      <c r="K38" s="131"/>
      <c r="L38" s="116"/>
      <c r="M38" s="82"/>
      <c r="O38" s="64" t="str">
        <f>"Sales to "&amp;Variables!$B$26&amp;" in Canada"</f>
        <v>Sales to distributors in Canada</v>
      </c>
      <c r="P38" s="64" t="str">
        <f>"Ventes aux "&amp;Variables!$C$26&amp;" au Canada"</f>
        <v>Ventes aux distributeurs au Canada</v>
      </c>
    </row>
    <row r="39" spans="1:16" x14ac:dyDescent="0.25">
      <c r="A39" s="7"/>
      <c r="B39" s="602" t="str">
        <f>IF(Intro!$G$26="English",O39,P39)</f>
        <v>Marchandises de premier choix</v>
      </c>
      <c r="C39" s="552"/>
      <c r="D39" s="674" t="str">
        <f>IF(Intro!$G$26="English",Variables!B23,Variables!C23)</f>
        <v>tonnes</v>
      </c>
      <c r="E39" s="674"/>
      <c r="F39" s="674"/>
      <c r="G39" s="187"/>
      <c r="H39" s="187"/>
      <c r="I39" s="187"/>
      <c r="J39" s="131"/>
      <c r="K39" s="131"/>
      <c r="L39" s="116"/>
      <c r="M39" s="82"/>
      <c r="O39" s="82" t="s">
        <v>380</v>
      </c>
      <c r="P39" s="82" t="s">
        <v>440</v>
      </c>
    </row>
    <row r="40" spans="1:16" x14ac:dyDescent="0.25">
      <c r="A40" s="7"/>
      <c r="B40" s="602"/>
      <c r="C40" s="552"/>
      <c r="D40" s="674" t="str">
        <f>IF(Intro!$G$26="English",O40,P40)</f>
        <v>valeur de vente nette rendue (CAD)</v>
      </c>
      <c r="E40" s="674"/>
      <c r="F40" s="674"/>
      <c r="G40" s="187"/>
      <c r="H40" s="187"/>
      <c r="I40" s="187"/>
      <c r="J40" s="131"/>
      <c r="K40" s="131"/>
      <c r="L40" s="116"/>
      <c r="M40" s="82"/>
      <c r="O40" s="261" t="s">
        <v>391</v>
      </c>
      <c r="P40" s="82" t="s">
        <v>336</v>
      </c>
    </row>
    <row r="41" spans="1:16" ht="15" thickBot="1" x14ac:dyDescent="0.3">
      <c r="A41" s="7"/>
      <c r="B41" s="684"/>
      <c r="C41" s="685"/>
      <c r="D41" s="675" t="str">
        <f>IF(Intro!$G$26="English","$ / "&amp;Variables!B24,"$ / "&amp;Variables!C24)</f>
        <v>$ / tonne</v>
      </c>
      <c r="E41" s="675"/>
      <c r="F41" s="675"/>
      <c r="G41" s="134" t="str">
        <f>IF(G39=0,"-",G40/G39)</f>
        <v>-</v>
      </c>
      <c r="H41" s="134" t="str">
        <f>IF(H39=0,"-",H40/H39)</f>
        <v>-</v>
      </c>
      <c r="I41" s="134" t="str">
        <f>IF(I39=0,"-",I40/I39)</f>
        <v>-</v>
      </c>
      <c r="J41" s="131"/>
      <c r="K41" s="131"/>
      <c r="L41" s="116"/>
      <c r="M41" s="82"/>
      <c r="N41" s="277"/>
    </row>
    <row r="42" spans="1:16" x14ac:dyDescent="0.25">
      <c r="A42" s="7"/>
      <c r="B42" s="697" t="str">
        <f>IF(Intro!$G$26="English",O42,P42)</f>
        <v>Marchandises de second choix</v>
      </c>
      <c r="C42" s="698"/>
      <c r="D42" s="677" t="str">
        <f>IF(Intro!$G$26="English",Variables!B23,Variables!C23)</f>
        <v>tonnes</v>
      </c>
      <c r="E42" s="677"/>
      <c r="F42" s="677"/>
      <c r="G42" s="187"/>
      <c r="H42" s="187"/>
      <c r="I42" s="187"/>
      <c r="J42" s="131"/>
      <c r="K42" s="131"/>
      <c r="L42" s="116"/>
      <c r="M42" s="82"/>
      <c r="O42" s="82" t="s">
        <v>381</v>
      </c>
      <c r="P42" s="82" t="s">
        <v>441</v>
      </c>
    </row>
    <row r="43" spans="1:16" x14ac:dyDescent="0.25">
      <c r="A43" s="7"/>
      <c r="B43" s="602"/>
      <c r="C43" s="552"/>
      <c r="D43" s="674" t="str">
        <f>IF(Intro!$G$26="English",O43,P43)</f>
        <v>valeur de vente nette rendue (CAD)</v>
      </c>
      <c r="E43" s="674"/>
      <c r="F43" s="674"/>
      <c r="G43" s="187"/>
      <c r="H43" s="187"/>
      <c r="I43" s="187"/>
      <c r="J43" s="131"/>
      <c r="K43" s="131"/>
      <c r="L43" s="116"/>
      <c r="M43" s="82"/>
      <c r="O43" s="261" t="s">
        <v>391</v>
      </c>
      <c r="P43" s="82" t="s">
        <v>336</v>
      </c>
    </row>
    <row r="44" spans="1:16" ht="15" thickBot="1" x14ac:dyDescent="0.3">
      <c r="A44" s="7"/>
      <c r="B44" s="684"/>
      <c r="C44" s="685"/>
      <c r="D44" s="675" t="str">
        <f>IF(Intro!$G$26="English","$ / "&amp;Variables!B24,"$ / "&amp;Variables!C24)</f>
        <v>$ / tonne</v>
      </c>
      <c r="E44" s="675"/>
      <c r="F44" s="675"/>
      <c r="G44" s="134" t="str">
        <f>IF(G42=0,"-",G43/G42)</f>
        <v>-</v>
      </c>
      <c r="H44" s="134" t="str">
        <f>IF(H42=0,"-",H43/H42)</f>
        <v>-</v>
      </c>
      <c r="I44" s="134" t="str">
        <f>IF(I42=0,"-",I43/I42)</f>
        <v>-</v>
      </c>
      <c r="J44" s="131"/>
      <c r="K44" s="131"/>
      <c r="L44" s="116"/>
      <c r="M44" s="82"/>
      <c r="O44" s="60"/>
      <c r="P44" s="64"/>
    </row>
    <row r="45" spans="1:16" x14ac:dyDescent="0.25">
      <c r="A45" s="7"/>
      <c r="B45" s="548" t="str">
        <f>TUR!B45</f>
        <v>Ventes totales d'importations aux distributeurs au Canada</v>
      </c>
      <c r="C45" s="549"/>
      <c r="D45" s="708" t="str">
        <f>IF(Intro!$G$26="English",Variables!B23,Variables!C23)</f>
        <v>tonnes</v>
      </c>
      <c r="E45" s="708"/>
      <c r="F45" s="708"/>
      <c r="G45" s="190">
        <f>G39+G42</f>
        <v>0</v>
      </c>
      <c r="H45" s="190">
        <f t="shared" ref="H45:I46" si="1">H39+H42</f>
        <v>0</v>
      </c>
      <c r="I45" s="190">
        <f t="shared" si="1"/>
        <v>0</v>
      </c>
      <c r="J45" s="131"/>
      <c r="K45" s="131"/>
      <c r="L45" s="116"/>
      <c r="M45" s="82"/>
      <c r="O45" s="64" t="str">
        <f>"Total Sales to "&amp;Variables!$B$26&amp;" in Canada"</f>
        <v>Total Sales to distributors in Canada</v>
      </c>
      <c r="P45" s="64" t="str">
        <f>"Ventes totales aux "&amp;Variables!$C$26&amp;" au Canada"</f>
        <v>Ventes totales aux distributeurs au Canada</v>
      </c>
    </row>
    <row r="46" spans="1:16" x14ac:dyDescent="0.25">
      <c r="A46" s="7"/>
      <c r="B46" s="540"/>
      <c r="C46" s="541"/>
      <c r="D46" s="680" t="str">
        <f>IF(Intro!$G$26="English",O46,P46)</f>
        <v>valeur de vente nette rendue (CAD)</v>
      </c>
      <c r="E46" s="680"/>
      <c r="F46" s="680"/>
      <c r="G46" s="191">
        <f>G40+G43</f>
        <v>0</v>
      </c>
      <c r="H46" s="191">
        <f t="shared" si="1"/>
        <v>0</v>
      </c>
      <c r="I46" s="191">
        <f t="shared" si="1"/>
        <v>0</v>
      </c>
      <c r="J46" s="131"/>
      <c r="K46" s="131"/>
      <c r="L46" s="116"/>
      <c r="M46" s="82"/>
      <c r="N46" s="277"/>
      <c r="O46" s="261" t="s">
        <v>391</v>
      </c>
      <c r="P46" s="82" t="s">
        <v>336</v>
      </c>
    </row>
    <row r="47" spans="1:16" x14ac:dyDescent="0.25">
      <c r="A47" s="7"/>
      <c r="B47" s="540"/>
      <c r="C47" s="541"/>
      <c r="D47" s="709" t="str">
        <f>IF(Intro!$G$26="English","$ / "&amp;Variables!B24,"$ / "&amp;Variables!C24)</f>
        <v>$ / tonne</v>
      </c>
      <c r="E47" s="709"/>
      <c r="F47" s="709"/>
      <c r="G47" s="131" t="str">
        <f>IF(G45=0,"-",G46/G45)</f>
        <v>-</v>
      </c>
      <c r="H47" s="131" t="str">
        <f t="shared" ref="H47:I47" si="2">IF(H45=0,"-",H46/H45)</f>
        <v>-</v>
      </c>
      <c r="I47" s="131" t="str">
        <f t="shared" si="2"/>
        <v>-</v>
      </c>
      <c r="J47" s="131"/>
      <c r="K47" s="131"/>
      <c r="L47" s="116"/>
      <c r="M47" s="82"/>
      <c r="N47" s="277"/>
    </row>
    <row r="48" spans="1:16" x14ac:dyDescent="0.25">
      <c r="A48" s="7"/>
      <c r="B48" s="681" t="str">
        <f>TUR!B48</f>
        <v>Ventes d'importations aux utilisateurs finals au Canada</v>
      </c>
      <c r="C48" s="682"/>
      <c r="D48" s="682"/>
      <c r="E48" s="682"/>
      <c r="F48" s="682"/>
      <c r="G48" s="682"/>
      <c r="H48" s="682"/>
      <c r="I48" s="683"/>
      <c r="J48" s="242"/>
      <c r="K48" s="242"/>
      <c r="L48" s="116"/>
      <c r="M48" s="82"/>
      <c r="N48" s="277"/>
      <c r="O48" s="64" t="str">
        <f>"Sales to "&amp;Variables!$B$27&amp;" in Canada"</f>
        <v>Sales to end users in Canada</v>
      </c>
      <c r="P48" s="64" t="str">
        <f>"Ventes aux "&amp;Variables!$C$27&amp;" au Canada"</f>
        <v>Ventes aux utilisateurs finals au Canada</v>
      </c>
    </row>
    <row r="49" spans="1:22" x14ac:dyDescent="0.25">
      <c r="A49" s="7"/>
      <c r="B49" s="602" t="str">
        <f>IF(Intro!$G$26="English",O49,P49)</f>
        <v>Marchandises de premier choix</v>
      </c>
      <c r="C49" s="552"/>
      <c r="D49" s="674" t="str">
        <f>D39</f>
        <v>tonnes</v>
      </c>
      <c r="E49" s="674"/>
      <c r="F49" s="674"/>
      <c r="G49" s="187"/>
      <c r="H49" s="187"/>
      <c r="I49" s="187"/>
      <c r="J49" s="187"/>
      <c r="K49" s="187"/>
      <c r="L49" s="116"/>
      <c r="M49" s="82"/>
      <c r="N49" s="277"/>
      <c r="O49" s="82" t="s">
        <v>380</v>
      </c>
      <c r="P49" s="82" t="s">
        <v>440</v>
      </c>
    </row>
    <row r="50" spans="1:22" ht="14.25" customHeight="1" x14ac:dyDescent="0.25">
      <c r="A50" s="7"/>
      <c r="B50" s="602"/>
      <c r="C50" s="552"/>
      <c r="D50" s="674" t="str">
        <f>IF(Intro!$G$26="English",O50,P50)</f>
        <v>valeur de vente nette rendue (CAD)</v>
      </c>
      <c r="E50" s="674"/>
      <c r="F50" s="674"/>
      <c r="G50" s="187"/>
      <c r="H50" s="187"/>
      <c r="I50" s="187"/>
      <c r="J50" s="187"/>
      <c r="K50" s="187"/>
      <c r="L50" s="116"/>
      <c r="M50" s="82"/>
      <c r="N50" s="277"/>
      <c r="O50" s="261" t="s">
        <v>391</v>
      </c>
      <c r="P50" s="82" t="s">
        <v>336</v>
      </c>
    </row>
    <row r="51" spans="1:22" ht="15" thickBot="1" x14ac:dyDescent="0.3">
      <c r="A51" s="7"/>
      <c r="B51" s="684"/>
      <c r="C51" s="685"/>
      <c r="D51" s="676" t="str">
        <f t="shared" ref="D51:D57" si="3">D41</f>
        <v>$ / tonne</v>
      </c>
      <c r="E51" s="676"/>
      <c r="F51" s="676"/>
      <c r="G51" s="134" t="str">
        <f>IF(G49=0,"-",G50/G49)</f>
        <v>-</v>
      </c>
      <c r="H51" s="134" t="str">
        <f>IF(H49=0,"-",H50/H49)</f>
        <v>-</v>
      </c>
      <c r="I51" s="134" t="str">
        <f>IF(I49=0,"-",I50/I49)</f>
        <v>-</v>
      </c>
      <c r="J51" s="134" t="str">
        <f>IF(J49=0,"-",J50/J49)</f>
        <v>-</v>
      </c>
      <c r="K51" s="134" t="str">
        <f>IF(K49=0,"-",K50/K49)</f>
        <v>-</v>
      </c>
      <c r="L51" s="116"/>
      <c r="M51" s="82"/>
      <c r="N51" s="277"/>
    </row>
    <row r="52" spans="1:22" x14ac:dyDescent="0.25">
      <c r="A52" s="7"/>
      <c r="B52" s="697" t="str">
        <f>IF(Intro!$G$26="English",O52,P52)</f>
        <v>Marchandises de second choix</v>
      </c>
      <c r="C52" s="698"/>
      <c r="D52" s="677" t="str">
        <f t="shared" si="3"/>
        <v>tonnes</v>
      </c>
      <c r="E52" s="677"/>
      <c r="F52" s="677"/>
      <c r="G52" s="187"/>
      <c r="H52" s="187"/>
      <c r="I52" s="187"/>
      <c r="J52" s="188"/>
      <c r="K52" s="188"/>
      <c r="L52" s="116"/>
      <c r="M52" s="82"/>
      <c r="N52" s="277"/>
      <c r="O52" s="82" t="s">
        <v>381</v>
      </c>
      <c r="P52" s="82" t="s">
        <v>441</v>
      </c>
    </row>
    <row r="53" spans="1:22" x14ac:dyDescent="0.25">
      <c r="A53" s="7"/>
      <c r="B53" s="602"/>
      <c r="C53" s="552"/>
      <c r="D53" s="674" t="str">
        <f t="shared" si="3"/>
        <v>valeur de vente nette rendue (CAD)</v>
      </c>
      <c r="E53" s="674"/>
      <c r="F53" s="674"/>
      <c r="G53" s="187"/>
      <c r="H53" s="187"/>
      <c r="I53" s="187"/>
      <c r="J53" s="187"/>
      <c r="K53" s="187"/>
      <c r="L53" s="116"/>
      <c r="M53" s="82"/>
      <c r="N53" s="277"/>
      <c r="O53" s="261" t="s">
        <v>391</v>
      </c>
      <c r="P53" s="82" t="s">
        <v>336</v>
      </c>
    </row>
    <row r="54" spans="1:22" ht="15" thickBot="1" x14ac:dyDescent="0.3">
      <c r="A54" s="7"/>
      <c r="B54" s="684"/>
      <c r="C54" s="685"/>
      <c r="D54" s="676" t="str">
        <f t="shared" si="3"/>
        <v>$ / tonne</v>
      </c>
      <c r="E54" s="676"/>
      <c r="F54" s="676"/>
      <c r="G54" s="134" t="str">
        <f>IF(G52=0,"-",G53/G52)</f>
        <v>-</v>
      </c>
      <c r="H54" s="134" t="str">
        <f>IF(H52=0,"-",H53/H52)</f>
        <v>-</v>
      </c>
      <c r="I54" s="134" t="str">
        <f>IF(I52=0,"-",I53/I52)</f>
        <v>-</v>
      </c>
      <c r="J54" s="134" t="str">
        <f>IF(J52=0,"-",J53/J52)</f>
        <v>-</v>
      </c>
      <c r="K54" s="134" t="str">
        <f>IF(K52=0,"-",K53/K52)</f>
        <v>-</v>
      </c>
      <c r="L54" s="116"/>
      <c r="M54" s="82"/>
      <c r="N54" s="277"/>
      <c r="O54" s="60"/>
      <c r="P54" s="64"/>
    </row>
    <row r="55" spans="1:22" x14ac:dyDescent="0.25">
      <c r="A55" s="7"/>
      <c r="B55" s="548" t="str">
        <f>TUR!B55</f>
        <v>Ventes totales d'importations aux utilisateurs finals au Canada</v>
      </c>
      <c r="C55" s="549"/>
      <c r="D55" s="689" t="str">
        <f t="shared" si="3"/>
        <v>tonnes</v>
      </c>
      <c r="E55" s="689"/>
      <c r="F55" s="689"/>
      <c r="G55" s="190">
        <f>G49+G52</f>
        <v>0</v>
      </c>
      <c r="H55" s="190">
        <f t="shared" ref="H55:K56" si="4">H49+H52</f>
        <v>0</v>
      </c>
      <c r="I55" s="190">
        <f t="shared" si="4"/>
        <v>0</v>
      </c>
      <c r="J55" s="190">
        <f t="shared" si="4"/>
        <v>0</v>
      </c>
      <c r="K55" s="190">
        <f t="shared" si="4"/>
        <v>0</v>
      </c>
      <c r="L55" s="150"/>
      <c r="M55" s="82"/>
      <c r="N55" s="277"/>
      <c r="O55" s="64" t="str">
        <f>"Total Sales to "&amp;Variables!$B$27&amp;" in Canada"</f>
        <v>Total Sales to end users in Canada</v>
      </c>
      <c r="P55" s="64" t="str">
        <f>"Ventes totales aux "&amp;Variables!$C$27&amp;" au Canada"</f>
        <v>Ventes totales aux utilisateurs finals au Canada</v>
      </c>
    </row>
    <row r="56" spans="1:22" x14ac:dyDescent="0.25">
      <c r="A56" s="7"/>
      <c r="B56" s="540"/>
      <c r="C56" s="541"/>
      <c r="D56" s="680" t="str">
        <f t="shared" si="3"/>
        <v>valeur de vente nette rendue (CAD)</v>
      </c>
      <c r="E56" s="680"/>
      <c r="F56" s="680"/>
      <c r="G56" s="191">
        <f>G50+G53</f>
        <v>0</v>
      </c>
      <c r="H56" s="191">
        <f t="shared" si="4"/>
        <v>0</v>
      </c>
      <c r="I56" s="191">
        <f t="shared" si="4"/>
        <v>0</v>
      </c>
      <c r="J56" s="191">
        <f t="shared" si="4"/>
        <v>0</v>
      </c>
      <c r="K56" s="191">
        <f t="shared" si="4"/>
        <v>0</v>
      </c>
      <c r="L56" s="150"/>
      <c r="M56" s="82"/>
      <c r="N56" s="277"/>
      <c r="O56" s="261" t="s">
        <v>391</v>
      </c>
      <c r="P56" s="82" t="s">
        <v>336</v>
      </c>
    </row>
    <row r="57" spans="1:22" x14ac:dyDescent="0.25">
      <c r="A57" s="7"/>
      <c r="B57" s="540"/>
      <c r="C57" s="541"/>
      <c r="D57" s="690" t="str">
        <f t="shared" si="3"/>
        <v>$ / tonne</v>
      </c>
      <c r="E57" s="690"/>
      <c r="F57" s="690"/>
      <c r="G57" s="131" t="str">
        <f>IF(G55=0,"-",G56/G55)</f>
        <v>-</v>
      </c>
      <c r="H57" s="131" t="str">
        <f t="shared" ref="H57:K57" si="5">IF(H55=0,"-",H56/H55)</f>
        <v>-</v>
      </c>
      <c r="I57" s="131" t="str">
        <f t="shared" si="5"/>
        <v>-</v>
      </c>
      <c r="J57" s="131" t="str">
        <f t="shared" si="5"/>
        <v>-</v>
      </c>
      <c r="K57" s="131" t="str">
        <f t="shared" si="5"/>
        <v>-</v>
      </c>
      <c r="L57" s="150"/>
      <c r="M57" s="82"/>
      <c r="N57" s="277"/>
    </row>
    <row r="58" spans="1:22" s="9" customFormat="1" x14ac:dyDescent="0.25">
      <c r="A58" s="117"/>
      <c r="B58" s="219"/>
      <c r="C58" s="220"/>
      <c r="D58" s="699"/>
      <c r="E58" s="699"/>
      <c r="F58" s="221"/>
      <c r="G58" s="221"/>
      <c r="H58" s="221"/>
      <c r="I58" s="221"/>
      <c r="J58" s="221"/>
      <c r="K58" s="222"/>
      <c r="L58" s="223"/>
      <c r="N58" s="277"/>
    </row>
    <row r="59" spans="1:22" x14ac:dyDescent="0.25">
      <c r="A59" s="7"/>
      <c r="B59" s="583" t="s">
        <v>15</v>
      </c>
      <c r="C59" s="584"/>
      <c r="D59" s="584"/>
      <c r="E59" s="584"/>
      <c r="F59" s="584"/>
      <c r="G59" s="584"/>
      <c r="H59" s="584"/>
      <c r="I59" s="584"/>
      <c r="J59" s="584"/>
      <c r="K59" s="584"/>
      <c r="L59" s="585"/>
      <c r="M59" s="82"/>
    </row>
    <row r="60" spans="1:22" x14ac:dyDescent="0.25">
      <c r="A60" s="7"/>
      <c r="B60" s="75"/>
      <c r="C60" s="76"/>
      <c r="D60" s="76"/>
      <c r="E60" s="77"/>
      <c r="F60" s="77"/>
      <c r="G60" s="77"/>
      <c r="H60" s="77"/>
      <c r="I60" s="77"/>
      <c r="J60" s="77"/>
      <c r="K60" s="77"/>
      <c r="L60" s="78"/>
      <c r="M60" s="82"/>
    </row>
    <row r="61" spans="1:22" s="280" customFormat="1" x14ac:dyDescent="0.25">
      <c r="A61" s="7"/>
      <c r="B61" s="686" t="str">
        <f>IF(Intro!$G$26="English",O61,P61)</f>
        <v>Indiquez la proportion de la valeur de vente nette rendue de vos importations qui est représentée par les frais de livraison.</v>
      </c>
      <c r="C61" s="687"/>
      <c r="D61" s="687"/>
      <c r="E61" s="687"/>
      <c r="F61" s="687"/>
      <c r="G61" s="687"/>
      <c r="H61" s="687"/>
      <c r="I61" s="687"/>
      <c r="J61" s="687"/>
      <c r="K61" s="687"/>
      <c r="L61" s="688"/>
      <c r="M61" s="62"/>
      <c r="N61" s="62"/>
      <c r="O61" s="82" t="s">
        <v>353</v>
      </c>
      <c r="P61" s="82" t="s">
        <v>355</v>
      </c>
      <c r="Q61" s="64"/>
      <c r="R61" s="63"/>
      <c r="S61" s="63"/>
      <c r="T61" s="62"/>
      <c r="U61" s="62"/>
      <c r="V61" s="62"/>
    </row>
    <row r="62" spans="1:22" s="280" customFormat="1" x14ac:dyDescent="0.25">
      <c r="A62" s="7"/>
      <c r="B62" s="686" t="str">
        <f>Pro!B23</f>
        <v>Note - Ne répondez à cette question que si votre entreprise a vendu les marchandises du 1er janvier 2023 au 31 décembre 2025.</v>
      </c>
      <c r="C62" s="687"/>
      <c r="D62" s="687"/>
      <c r="E62" s="687"/>
      <c r="F62" s="687"/>
      <c r="G62" s="687"/>
      <c r="H62" s="687"/>
      <c r="I62" s="687"/>
      <c r="J62" s="687"/>
      <c r="K62" s="687"/>
      <c r="L62" s="688"/>
      <c r="M62" s="62"/>
      <c r="N62" s="62"/>
      <c r="O62" s="19"/>
      <c r="P62" s="82"/>
      <c r="Q62" s="64"/>
      <c r="R62" s="63"/>
      <c r="S62" s="63"/>
      <c r="T62" s="62"/>
      <c r="U62" s="62"/>
      <c r="V62" s="62"/>
    </row>
    <row r="63" spans="1:22" x14ac:dyDescent="0.25">
      <c r="A63" s="7"/>
      <c r="B63" s="694"/>
      <c r="C63" s="695"/>
      <c r="D63" s="695"/>
      <c r="E63" s="695"/>
      <c r="F63" s="695"/>
      <c r="G63" s="695"/>
      <c r="H63" s="695"/>
      <c r="I63" s="695"/>
      <c r="J63" s="695"/>
      <c r="K63" s="695"/>
      <c r="L63" s="696"/>
      <c r="M63" s="62"/>
      <c r="N63" s="62"/>
      <c r="Q63" s="60"/>
      <c r="R63" s="63"/>
      <c r="S63" s="63"/>
      <c r="T63" s="62"/>
      <c r="U63" s="62"/>
      <c r="V63" s="62"/>
    </row>
    <row r="64" spans="1:22" x14ac:dyDescent="0.25">
      <c r="A64" s="7"/>
      <c r="B64" s="276"/>
      <c r="C64" s="73"/>
      <c r="D64" s="671">
        <f>Variables!$B$6</f>
        <v>2023</v>
      </c>
      <c r="E64" s="671">
        <f>D64+1</f>
        <v>2024</v>
      </c>
      <c r="F64" s="671">
        <f>E64+1</f>
        <v>2025</v>
      </c>
      <c r="G64" s="692"/>
      <c r="H64" s="693"/>
      <c r="I64" s="82"/>
      <c r="J64" s="63"/>
      <c r="K64" s="63"/>
      <c r="L64" s="61"/>
      <c r="M64" s="62"/>
      <c r="N64" s="62"/>
      <c r="Q64" s="60"/>
      <c r="R64" s="63"/>
      <c r="S64" s="63"/>
      <c r="T64" s="62"/>
      <c r="U64" s="62"/>
      <c r="V64" s="62"/>
    </row>
    <row r="65" spans="1:22" x14ac:dyDescent="0.25">
      <c r="A65" s="7"/>
      <c r="B65" s="276"/>
      <c r="C65" s="73"/>
      <c r="D65" s="673"/>
      <c r="E65" s="673"/>
      <c r="F65" s="673"/>
      <c r="G65" s="692"/>
      <c r="H65" s="693"/>
      <c r="I65" s="82"/>
      <c r="J65" s="63"/>
      <c r="K65" s="63"/>
      <c r="L65" s="61"/>
      <c r="M65" s="62"/>
      <c r="N65" s="62"/>
      <c r="Q65" s="60"/>
      <c r="R65" s="63"/>
      <c r="S65" s="63"/>
      <c r="T65" s="62"/>
      <c r="U65" s="62"/>
      <c r="V65" s="62"/>
    </row>
    <row r="66" spans="1:22" x14ac:dyDescent="0.25">
      <c r="A66" s="7"/>
      <c r="B66" s="129"/>
      <c r="C66" s="135" t="str">
        <f>IF(Intro!$G$26="English",O66,P66)</f>
        <v>Coût de livraison (%)</v>
      </c>
      <c r="D66" s="193"/>
      <c r="E66" s="193"/>
      <c r="F66" s="193"/>
      <c r="G66" s="257"/>
      <c r="H66" s="258"/>
      <c r="I66" s="82"/>
      <c r="J66" s="283"/>
      <c r="K66" s="283"/>
      <c r="L66" s="284"/>
      <c r="M66" s="62"/>
      <c r="N66" s="62"/>
      <c r="O66" s="82" t="s">
        <v>289</v>
      </c>
      <c r="P66" s="82" t="s">
        <v>290</v>
      </c>
      <c r="Q66" s="64"/>
      <c r="R66" s="63"/>
      <c r="S66" s="63"/>
      <c r="T66" s="62"/>
      <c r="U66" s="62"/>
      <c r="V66" s="62"/>
    </row>
    <row r="67" spans="1:22" x14ac:dyDescent="0.25">
      <c r="A67" s="7"/>
      <c r="B67" s="282"/>
      <c r="C67" s="120"/>
      <c r="D67" s="121"/>
      <c r="E67" s="120"/>
      <c r="F67" s="120"/>
      <c r="G67" s="120"/>
      <c r="H67" s="120"/>
      <c r="I67" s="120"/>
      <c r="J67" s="283"/>
      <c r="K67" s="283"/>
      <c r="L67" s="284"/>
      <c r="M67" s="62"/>
      <c r="N67" s="62"/>
      <c r="Q67" s="64"/>
      <c r="R67" s="63"/>
      <c r="S67" s="63"/>
      <c r="T67" s="62"/>
      <c r="U67" s="62"/>
      <c r="V67" s="62"/>
    </row>
    <row r="68" spans="1:22" x14ac:dyDescent="0.25">
      <c r="A68" s="7"/>
      <c r="B68" s="686" t="str">
        <f>IF(Intro!$G$26="English",O68,P68)</f>
        <v>Expliquez les raisons pour lesquelles la proportion de la valeur de vente nette rendue de vos importations représentée par les frais de livraison a changé depuis le 1er janvier 2023.</v>
      </c>
      <c r="C68" s="687"/>
      <c r="D68" s="687"/>
      <c r="E68" s="687"/>
      <c r="F68" s="687"/>
      <c r="G68" s="687"/>
      <c r="H68" s="687"/>
      <c r="I68" s="687"/>
      <c r="J68" s="687"/>
      <c r="K68" s="687"/>
      <c r="L68" s="688"/>
      <c r="M68" s="62"/>
      <c r="N68" s="62"/>
      <c r="O68" s="82" t="str">
        <f>"Explain the reasons why the proportion of your import net delivered selling value represented by delivery costs has changed since January 1, "&amp;Variables!B6&amp;"."</f>
        <v>Explain the reasons why the proportion of your import net delivered selling value represented by delivery costs has changed since January 1, 2023.</v>
      </c>
      <c r="P68" s="277" t="str">
        <f>"Expliquez les raisons pour lesquelles la proportion de la valeur de vente nette rendue de vos importations représentée par les frais de livraison a changé depuis le 1er janvier "&amp;Variables!B6&amp;"."</f>
        <v>Expliquez les raisons pour lesquelles la proportion de la valeur de vente nette rendue de vos importations représentée par les frais de livraison a changé depuis le 1er janvier 2023.</v>
      </c>
      <c r="Q68" s="64"/>
      <c r="R68" s="63"/>
      <c r="S68" s="63"/>
      <c r="T68" s="62"/>
      <c r="U68" s="62"/>
      <c r="V68" s="62"/>
    </row>
    <row r="69" spans="1:22" x14ac:dyDescent="0.25">
      <c r="A69" s="7"/>
      <c r="B69" s="282"/>
      <c r="C69" s="120"/>
      <c r="D69" s="121"/>
      <c r="E69" s="120"/>
      <c r="F69" s="120"/>
      <c r="G69" s="120"/>
      <c r="H69" s="120"/>
      <c r="I69" s="120"/>
      <c r="J69" s="283"/>
      <c r="K69" s="283"/>
      <c r="L69" s="284"/>
      <c r="M69" s="62"/>
      <c r="N69" s="62"/>
      <c r="Q69" s="64"/>
      <c r="R69" s="63"/>
      <c r="S69" s="63"/>
      <c r="T69" s="62"/>
      <c r="U69" s="62"/>
      <c r="V69" s="62"/>
    </row>
    <row r="70" spans="1:22" x14ac:dyDescent="0.25">
      <c r="A70" s="7"/>
      <c r="B70" s="668"/>
      <c r="C70" s="669"/>
      <c r="D70" s="669"/>
      <c r="E70" s="669"/>
      <c r="F70" s="669"/>
      <c r="G70" s="669"/>
      <c r="H70" s="669"/>
      <c r="I70" s="669"/>
      <c r="J70" s="669"/>
      <c r="K70" s="669"/>
      <c r="L70" s="670"/>
      <c r="M70" s="62"/>
      <c r="N70" s="62"/>
      <c r="Q70" s="63"/>
      <c r="R70" s="63"/>
      <c r="S70" s="63"/>
      <c r="T70" s="62"/>
      <c r="U70" s="62"/>
      <c r="V70" s="62"/>
    </row>
    <row r="71" spans="1:22" x14ac:dyDescent="0.25">
      <c r="A71" s="7"/>
      <c r="B71" s="668"/>
      <c r="C71" s="669"/>
      <c r="D71" s="669"/>
      <c r="E71" s="669"/>
      <c r="F71" s="669"/>
      <c r="G71" s="669"/>
      <c r="H71" s="669"/>
      <c r="I71" s="669"/>
      <c r="J71" s="669"/>
      <c r="K71" s="669"/>
      <c r="L71" s="670"/>
      <c r="M71" s="62"/>
      <c r="N71" s="62"/>
      <c r="Q71" s="63"/>
      <c r="R71" s="63"/>
      <c r="S71" s="63"/>
      <c r="T71" s="62"/>
      <c r="U71" s="62"/>
      <c r="V71" s="62"/>
    </row>
    <row r="72" spans="1:22" x14ac:dyDescent="0.25">
      <c r="A72" s="7"/>
      <c r="B72" s="668"/>
      <c r="C72" s="669"/>
      <c r="D72" s="669"/>
      <c r="E72" s="669"/>
      <c r="F72" s="669"/>
      <c r="G72" s="669"/>
      <c r="H72" s="669"/>
      <c r="I72" s="669"/>
      <c r="J72" s="669"/>
      <c r="K72" s="669"/>
      <c r="L72" s="670"/>
      <c r="M72" s="62"/>
      <c r="N72" s="62"/>
      <c r="Q72" s="63"/>
      <c r="R72" s="63"/>
      <c r="S72" s="63"/>
      <c r="T72" s="62"/>
      <c r="U72" s="62"/>
      <c r="V72" s="62"/>
    </row>
    <row r="73" spans="1:22" x14ac:dyDescent="0.25">
      <c r="A73" s="7"/>
      <c r="B73" s="668"/>
      <c r="C73" s="669"/>
      <c r="D73" s="669"/>
      <c r="E73" s="669"/>
      <c r="F73" s="669"/>
      <c r="G73" s="669"/>
      <c r="H73" s="669"/>
      <c r="I73" s="669"/>
      <c r="J73" s="669"/>
      <c r="K73" s="669"/>
      <c r="L73" s="670"/>
      <c r="M73" s="62"/>
      <c r="N73" s="62"/>
      <c r="Q73" s="63"/>
      <c r="R73" s="63"/>
      <c r="S73" s="63"/>
      <c r="T73" s="62"/>
      <c r="U73" s="62"/>
      <c r="V73" s="62"/>
    </row>
    <row r="74" spans="1:22" x14ac:dyDescent="0.25">
      <c r="A74" s="7"/>
      <c r="B74" s="668"/>
      <c r="C74" s="669"/>
      <c r="D74" s="669"/>
      <c r="E74" s="669"/>
      <c r="F74" s="669"/>
      <c r="G74" s="669"/>
      <c r="H74" s="669"/>
      <c r="I74" s="669"/>
      <c r="J74" s="669"/>
      <c r="K74" s="669"/>
      <c r="L74" s="670"/>
      <c r="M74" s="62"/>
      <c r="N74" s="62"/>
      <c r="Q74" s="63"/>
      <c r="R74" s="63"/>
      <c r="S74" s="63"/>
      <c r="T74" s="62"/>
      <c r="U74" s="62"/>
      <c r="V74" s="62"/>
    </row>
    <row r="75" spans="1:22" s="74" customFormat="1" x14ac:dyDescent="0.25">
      <c r="A75" s="122"/>
      <c r="B75" s="668"/>
      <c r="C75" s="669"/>
      <c r="D75" s="669"/>
      <c r="E75" s="669"/>
      <c r="F75" s="669"/>
      <c r="G75" s="669"/>
      <c r="H75" s="669"/>
      <c r="I75" s="669"/>
      <c r="J75" s="669"/>
      <c r="K75" s="669"/>
      <c r="L75" s="670"/>
      <c r="N75" s="123"/>
      <c r="O75" s="82"/>
      <c r="P75" s="82"/>
    </row>
    <row r="76" spans="1:22" s="74" customFormat="1" x14ac:dyDescent="0.25">
      <c r="A76" s="122"/>
      <c r="B76" s="668"/>
      <c r="C76" s="669"/>
      <c r="D76" s="669"/>
      <c r="E76" s="669"/>
      <c r="F76" s="669"/>
      <c r="G76" s="669"/>
      <c r="H76" s="669"/>
      <c r="I76" s="669"/>
      <c r="J76" s="669"/>
      <c r="K76" s="669"/>
      <c r="L76" s="670"/>
      <c r="N76" s="123"/>
    </row>
    <row r="77" spans="1:22" s="74" customFormat="1" x14ac:dyDescent="0.25">
      <c r="A77" s="122"/>
      <c r="B77" s="668"/>
      <c r="C77" s="669"/>
      <c r="D77" s="669"/>
      <c r="E77" s="669"/>
      <c r="F77" s="669"/>
      <c r="G77" s="669"/>
      <c r="H77" s="669"/>
      <c r="I77" s="669"/>
      <c r="J77" s="669"/>
      <c r="K77" s="669"/>
      <c r="L77" s="670"/>
      <c r="N77" s="123"/>
      <c r="O77" s="82"/>
      <c r="P77" s="82"/>
    </row>
    <row r="78" spans="1:22" s="74" customFormat="1" x14ac:dyDescent="0.25">
      <c r="A78" s="122"/>
      <c r="B78" s="224"/>
      <c r="C78" s="225"/>
      <c r="D78" s="225"/>
      <c r="E78" s="225"/>
      <c r="F78" s="225"/>
      <c r="G78" s="225"/>
      <c r="H78" s="225"/>
      <c r="I78" s="225"/>
      <c r="J78" s="225"/>
      <c r="K78" s="225"/>
      <c r="L78" s="226"/>
      <c r="N78" s="123"/>
      <c r="O78" s="82"/>
      <c r="P78" s="82"/>
    </row>
    <row r="79" spans="1:22" s="74" customFormat="1" x14ac:dyDescent="0.25">
      <c r="A79" s="122"/>
      <c r="B79" s="4"/>
      <c r="C79" s="62"/>
      <c r="D79" s="62"/>
      <c r="E79" s="62"/>
      <c r="F79" s="62"/>
      <c r="G79" s="62"/>
      <c r="H79" s="62"/>
      <c r="I79" s="62"/>
      <c r="J79" s="62"/>
      <c r="K79" s="62"/>
      <c r="L79" s="62"/>
      <c r="N79" s="123"/>
      <c r="O79" s="280"/>
      <c r="P79" s="280"/>
    </row>
    <row r="81" spans="15:16" x14ac:dyDescent="0.25">
      <c r="O81" s="280"/>
      <c r="P81" s="280"/>
    </row>
  </sheetData>
  <sheetProtection algorithmName="SHA-512" hashValue="IkFLkGuTUqfL7zW0WKyHkD4tQl0F4zo/ZQDpMzvRP4op2sBom447fLbr79b+v+M+1BwpE7IAQZE0uLF6fW2sHg==" saltValue="GYs/OeI+1fCtpoH4MEfMXw==" spinCount="100000" sheet="1" objects="1" scenarios="1" selectLockedCells="1"/>
  <mergeCells count="72">
    <mergeCell ref="D56:F56"/>
    <mergeCell ref="D57:F57"/>
    <mergeCell ref="D58:E58"/>
    <mergeCell ref="B68:L68"/>
    <mergeCell ref="B70:L77"/>
    <mergeCell ref="B61:L61"/>
    <mergeCell ref="B62:L62"/>
    <mergeCell ref="B63:L63"/>
    <mergeCell ref="D64:D65"/>
    <mergeCell ref="E64:E65"/>
    <mergeCell ref="F64:F65"/>
    <mergeCell ref="G64:G65"/>
    <mergeCell ref="H64:H65"/>
    <mergeCell ref="B45:C47"/>
    <mergeCell ref="D45:F45"/>
    <mergeCell ref="D46:F46"/>
    <mergeCell ref="D47:F47"/>
    <mergeCell ref="B59:L59"/>
    <mergeCell ref="B48:I48"/>
    <mergeCell ref="B49:C51"/>
    <mergeCell ref="D49:F49"/>
    <mergeCell ref="D50:F50"/>
    <mergeCell ref="D51:F51"/>
    <mergeCell ref="B52:C54"/>
    <mergeCell ref="D52:F52"/>
    <mergeCell ref="D53:F53"/>
    <mergeCell ref="D54:F54"/>
    <mergeCell ref="B55:C57"/>
    <mergeCell ref="D55:F55"/>
    <mergeCell ref="B38:I38"/>
    <mergeCell ref="B42:C44"/>
    <mergeCell ref="D42:F42"/>
    <mergeCell ref="D43:F43"/>
    <mergeCell ref="D44:F44"/>
    <mergeCell ref="B39:C41"/>
    <mergeCell ref="D39:F39"/>
    <mergeCell ref="D40:F40"/>
    <mergeCell ref="D41:F41"/>
    <mergeCell ref="B28:I28"/>
    <mergeCell ref="B29:C31"/>
    <mergeCell ref="D29:F29"/>
    <mergeCell ref="D30:F30"/>
    <mergeCell ref="D31:F31"/>
    <mergeCell ref="B32:C34"/>
    <mergeCell ref="D32:F32"/>
    <mergeCell ref="D33:F33"/>
    <mergeCell ref="D34:F34"/>
    <mergeCell ref="B35:C37"/>
    <mergeCell ref="D35:F35"/>
    <mergeCell ref="D36:F36"/>
    <mergeCell ref="D37:F37"/>
    <mergeCell ref="B19:L19"/>
    <mergeCell ref="B20:L20"/>
    <mergeCell ref="B22:F23"/>
    <mergeCell ref="G22:I23"/>
    <mergeCell ref="G26:G27"/>
    <mergeCell ref="H26:H27"/>
    <mergeCell ref="I26:I27"/>
    <mergeCell ref="J26:J27"/>
    <mergeCell ref="K26:K27"/>
    <mergeCell ref="B17:L17"/>
    <mergeCell ref="B4:L4"/>
    <mergeCell ref="B5:L5"/>
    <mergeCell ref="B6:L6"/>
    <mergeCell ref="B8:L8"/>
    <mergeCell ref="B9:L9"/>
    <mergeCell ref="B10:L10"/>
    <mergeCell ref="B12:L12"/>
    <mergeCell ref="B13:L13"/>
    <mergeCell ref="B14:L14"/>
    <mergeCell ref="B15:L15"/>
    <mergeCell ref="B16:L16"/>
  </mergeCells>
  <dataValidations count="2">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63 B70:B74" xr:uid="{D87CCC76-ED92-4A1E-9343-621042141750}">
      <formula1>1001</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58:J58 G39:I47 J29:K47 G29:I37 G49:K57" xr:uid="{F7B87E2C-7E62-4D3F-A42C-FBF717ECA51D}">
      <formula1>1000</formula1>
    </dataValidation>
  </dataValidations>
  <printOptions horizontalCentered="1"/>
  <pageMargins left="0.23622047244094491" right="0.23622047244094491" top="0.74803149606299213" bottom="0.74803149606299213" header="0.31496062992125984" footer="0.31496062992125984"/>
  <pageSetup scale="67" fitToHeight="0" orientation="portrait" r:id="rId1"/>
  <headerFooter>
    <oddFooter>&amp;L&amp;A</oddFooter>
  </headerFooter>
  <rowBreaks count="1" manualBreakCount="1">
    <brk id="57" min="1" max="11"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E43EA-B2A5-4060-B4F3-8DD0BA7AD51B}">
  <sheetPr>
    <tabColor rgb="FF92D050"/>
    <pageSetUpPr fitToPage="1"/>
  </sheetPr>
  <dimension ref="A1:V81"/>
  <sheetViews>
    <sheetView showGridLines="0" zoomScaleNormal="100" zoomScaleSheetLayoutView="55" workbookViewId="0"/>
  </sheetViews>
  <sheetFormatPr defaultColWidth="9.42578125" defaultRowHeight="14.25" x14ac:dyDescent="0.25"/>
  <cols>
    <col min="1" max="1" width="1.5703125" style="8" customWidth="1"/>
    <col min="2" max="3" width="16.140625" style="1" customWidth="1"/>
    <col min="4" max="6" width="13.140625" style="1" customWidth="1"/>
    <col min="7" max="9" width="20" style="1" customWidth="1"/>
    <col min="10" max="11" width="20" style="1" hidden="1" customWidth="1"/>
    <col min="12" max="12" width="20" style="1" customWidth="1"/>
    <col min="13" max="13" width="6.42578125" style="9" customWidth="1"/>
    <col min="14" max="14" width="9.42578125" style="82" customWidth="1"/>
    <col min="15" max="15" width="10.5703125" style="82" hidden="1" customWidth="1"/>
    <col min="16" max="16" width="8.5703125" style="82" hidden="1" customWidth="1"/>
    <col min="17" max="18" width="9.42578125" style="82" customWidth="1"/>
    <col min="19" max="16384" width="9.42578125" style="82"/>
  </cols>
  <sheetData>
    <row r="1" spans="1:16" x14ac:dyDescent="0.25">
      <c r="O1" s="82" t="s">
        <v>352</v>
      </c>
      <c r="P1" s="82" t="s">
        <v>352</v>
      </c>
    </row>
    <row r="2" spans="1:16" x14ac:dyDescent="0.25">
      <c r="B2" s="11" t="str">
        <f>Pro!B2</f>
        <v>PROTÉGÉ</v>
      </c>
      <c r="C2" s="11"/>
      <c r="O2" s="253" t="s">
        <v>70</v>
      </c>
      <c r="P2" s="253" t="s">
        <v>83</v>
      </c>
    </row>
    <row r="3" spans="1:16" x14ac:dyDescent="0.25">
      <c r="B3" s="13"/>
      <c r="C3" s="13"/>
      <c r="O3" s="2"/>
      <c r="P3" s="2"/>
    </row>
    <row r="4" spans="1:16" s="2" customFormat="1" x14ac:dyDescent="0.25">
      <c r="A4" s="4"/>
      <c r="B4" s="483" t="str">
        <f>Info!B4</f>
        <v>QUESTIONNAIRE À L'INTENTION DES IMPORTATEURS</v>
      </c>
      <c r="C4" s="483"/>
      <c r="D4" s="483"/>
      <c r="E4" s="483"/>
      <c r="F4" s="483"/>
      <c r="G4" s="483"/>
      <c r="H4" s="483"/>
      <c r="I4" s="483"/>
      <c r="J4" s="483"/>
      <c r="K4" s="483"/>
      <c r="L4" s="483"/>
      <c r="M4" s="23"/>
      <c r="N4" s="23"/>
      <c r="O4" s="21"/>
      <c r="P4" s="21"/>
    </row>
    <row r="5" spans="1:16" s="2" customFormat="1" x14ac:dyDescent="0.25">
      <c r="A5" s="4"/>
      <c r="B5" s="483" t="str">
        <f>Info!B5</f>
        <v>RR-2025-004</v>
      </c>
      <c r="C5" s="483"/>
      <c r="D5" s="483"/>
      <c r="E5" s="483"/>
      <c r="F5" s="483"/>
      <c r="G5" s="483"/>
      <c r="H5" s="483"/>
      <c r="I5" s="483"/>
      <c r="J5" s="483"/>
      <c r="K5" s="483"/>
      <c r="L5" s="483"/>
      <c r="M5" s="23"/>
      <c r="N5" s="23"/>
      <c r="O5" s="21"/>
      <c r="P5" s="21"/>
    </row>
    <row r="6" spans="1:16" s="6" customFormat="1" x14ac:dyDescent="0.25">
      <c r="A6" s="4"/>
      <c r="B6" s="483" t="str">
        <f>Info!B6</f>
        <v>FEUILLES D'ACIER RÉSISTANT À LA CORROSION II</v>
      </c>
      <c r="C6" s="483"/>
      <c r="D6" s="483"/>
      <c r="E6" s="483"/>
      <c r="F6" s="483"/>
      <c r="G6" s="483"/>
      <c r="H6" s="483"/>
      <c r="I6" s="483"/>
      <c r="J6" s="483"/>
      <c r="K6" s="483"/>
      <c r="L6" s="483"/>
      <c r="M6" s="21"/>
      <c r="N6" s="21"/>
      <c r="O6" s="16"/>
      <c r="P6" s="16"/>
    </row>
    <row r="7" spans="1:16" s="6" customFormat="1" x14ac:dyDescent="0.25">
      <c r="A7" s="4"/>
      <c r="B7" s="251"/>
      <c r="C7" s="251"/>
      <c r="D7" s="251"/>
      <c r="E7" s="251"/>
      <c r="F7" s="251"/>
      <c r="G7" s="251"/>
      <c r="H7" s="251"/>
      <c r="I7" s="251"/>
      <c r="J7" s="251"/>
      <c r="K7" s="251"/>
      <c r="L7" s="251"/>
      <c r="M7" s="21"/>
      <c r="N7" s="21"/>
      <c r="O7" s="16"/>
      <c r="P7" s="16"/>
    </row>
    <row r="8" spans="1:16" s="6" customFormat="1" x14ac:dyDescent="0.25">
      <c r="A8" s="4"/>
      <c r="B8" s="610" t="str">
        <f>Pro!B8</f>
        <v>Les questions suivantes font référence aux marchandises comme définies dans la description du produit de l'onglet Intro.</v>
      </c>
      <c r="C8" s="610"/>
      <c r="D8" s="610"/>
      <c r="E8" s="610"/>
      <c r="F8" s="610"/>
      <c r="G8" s="610"/>
      <c r="H8" s="610"/>
      <c r="I8" s="610"/>
      <c r="J8" s="610"/>
      <c r="K8" s="610"/>
      <c r="L8" s="610"/>
      <c r="M8" s="21"/>
      <c r="N8" s="21"/>
      <c r="O8" s="22"/>
    </row>
    <row r="9" spans="1:16" s="6" customFormat="1" x14ac:dyDescent="0.25">
      <c r="A9" s="4"/>
      <c r="B9" s="610" t="str">
        <f>Pro!B9</f>
        <v>Des informations sur le produit et un glossaire de termes sont disponibles dans l'onglet Info.</v>
      </c>
      <c r="C9" s="610"/>
      <c r="D9" s="610"/>
      <c r="E9" s="610"/>
      <c r="F9" s="610"/>
      <c r="G9" s="610"/>
      <c r="H9" s="610"/>
      <c r="I9" s="610"/>
      <c r="J9" s="610"/>
      <c r="K9" s="610"/>
      <c r="L9" s="610"/>
      <c r="M9" s="21"/>
      <c r="N9" s="21"/>
      <c r="O9" s="16"/>
    </row>
    <row r="10" spans="1:16" s="6" customFormat="1" x14ac:dyDescent="0.25">
      <c r="A10" s="4"/>
      <c r="B10" s="610" t="str">
        <f>Pro!B10</f>
        <v>Utilisez l'onglet AddPro si vous avez besoin de plus d'espace.</v>
      </c>
      <c r="C10" s="610"/>
      <c r="D10" s="610"/>
      <c r="E10" s="610"/>
      <c r="F10" s="610"/>
      <c r="G10" s="610"/>
      <c r="H10" s="610"/>
      <c r="I10" s="610"/>
      <c r="J10" s="610"/>
      <c r="K10" s="610"/>
      <c r="L10" s="610"/>
      <c r="M10" s="21"/>
      <c r="N10" s="21"/>
      <c r="O10" s="16"/>
      <c r="P10" s="16"/>
    </row>
    <row r="11" spans="1:16" s="6" customFormat="1" x14ac:dyDescent="0.25">
      <c r="A11" s="4"/>
      <c r="B11" s="252"/>
      <c r="C11" s="252"/>
      <c r="D11" s="20"/>
      <c r="E11" s="20"/>
      <c r="F11" s="20"/>
      <c r="G11" s="20"/>
      <c r="H11" s="20"/>
      <c r="I11" s="20"/>
      <c r="J11" s="20"/>
      <c r="K11" s="20"/>
      <c r="L11" s="20"/>
      <c r="M11" s="21"/>
      <c r="N11" s="21"/>
      <c r="O11" s="16"/>
      <c r="P11" s="16"/>
    </row>
    <row r="12" spans="1:16" s="6" customFormat="1" x14ac:dyDescent="0.25">
      <c r="A12" s="4"/>
      <c r="B12" s="610" t="str">
        <f>Pro!B12</f>
        <v>Pour les questions de cet onglet, notez ce qui suit :</v>
      </c>
      <c r="C12" s="610"/>
      <c r="D12" s="610"/>
      <c r="E12" s="610"/>
      <c r="F12" s="610"/>
      <c r="G12" s="610"/>
      <c r="H12" s="610"/>
      <c r="I12" s="610"/>
      <c r="J12" s="610"/>
      <c r="K12" s="610"/>
      <c r="L12" s="610"/>
      <c r="M12" s="21"/>
      <c r="N12" s="21"/>
      <c r="O12" s="16"/>
      <c r="P12" s="16"/>
    </row>
    <row r="13" spans="1:16" s="6" customFormat="1" ht="27.75" customHeight="1" x14ac:dyDescent="0.25">
      <c r="A13" s="4"/>
      <c r="B13" s="691" t="str">
        <f>Pro!B13</f>
        <v xml:space="preserve">• Veuillez indiquer seulement les ventes effectuées à partir des importations de votre entreprise. Les ventes de marchandises achetées auprès de producteurs canadiens doivent être exclues. </v>
      </c>
      <c r="C13" s="691"/>
      <c r="D13" s="691"/>
      <c r="E13" s="691"/>
      <c r="F13" s="691"/>
      <c r="G13" s="691"/>
      <c r="H13" s="691"/>
      <c r="I13" s="691"/>
      <c r="J13" s="691"/>
      <c r="K13" s="691"/>
      <c r="L13" s="691"/>
      <c r="M13" s="21"/>
      <c r="N13" s="21"/>
      <c r="O13" s="16"/>
      <c r="P13" s="16"/>
    </row>
    <row r="14" spans="1:16" s="6" customFormat="1" x14ac:dyDescent="0.25">
      <c r="A14" s="4"/>
      <c r="B14" s="610" t="str">
        <f>Pro!B14</f>
        <v>• Déclarez toutes les ventes aux entreprises associées canadiennes et étrangères.</v>
      </c>
      <c r="C14" s="610"/>
      <c r="D14" s="610"/>
      <c r="E14" s="610"/>
      <c r="F14" s="610"/>
      <c r="G14" s="610"/>
      <c r="H14" s="610"/>
      <c r="I14" s="610"/>
      <c r="J14" s="610"/>
      <c r="K14" s="610"/>
      <c r="L14" s="610"/>
      <c r="M14" s="21"/>
      <c r="N14" s="21"/>
      <c r="O14" s="16"/>
      <c r="P14" s="16"/>
    </row>
    <row r="15" spans="1:16" s="6" customFormat="1" x14ac:dyDescent="0.25">
      <c r="A15" s="4"/>
      <c r="B15" s="610" t="str">
        <f>Pro!B15</f>
        <v>• Déclarez toutes les ventes à compter de la date de l’expédition au client ou à son entrepôt.</v>
      </c>
      <c r="C15" s="610"/>
      <c r="D15" s="610"/>
      <c r="E15" s="610"/>
      <c r="F15" s="610"/>
      <c r="G15" s="610"/>
      <c r="H15" s="610"/>
      <c r="I15" s="610"/>
      <c r="J15" s="610"/>
      <c r="K15" s="610"/>
      <c r="L15" s="610"/>
      <c r="M15" s="21"/>
      <c r="N15" s="21"/>
      <c r="O15" s="16"/>
      <c r="P15" s="16"/>
    </row>
    <row r="16" spans="1:16" s="6" customFormat="1" x14ac:dyDescent="0.25">
      <c r="A16" s="4"/>
      <c r="B16" s="610" t="str">
        <f>Pro!B16</f>
        <v>• Déclarez toutes les valeurs en dollars canadiens.</v>
      </c>
      <c r="C16" s="610"/>
      <c r="D16" s="610"/>
      <c r="E16" s="610"/>
      <c r="F16" s="610"/>
      <c r="G16" s="610"/>
      <c r="H16" s="610"/>
      <c r="I16" s="610"/>
      <c r="J16" s="610"/>
      <c r="K16" s="610"/>
      <c r="L16" s="610"/>
      <c r="M16" s="259"/>
      <c r="N16" s="21"/>
      <c r="O16" s="16"/>
      <c r="P16" s="16"/>
    </row>
    <row r="17" spans="1:16" s="6" customFormat="1" x14ac:dyDescent="0.25">
      <c r="A17" s="26"/>
      <c r="B17" s="610" t="str">
        <f>IF(Intro!$G$26="English",O17,P17)</f>
        <v>• Si votre entreprise est un utilisateur final ou un détaillant, elle n’a pas besoin de déclarer ses ventes d’importations ou ses stocks d’importations.</v>
      </c>
      <c r="C17" s="610"/>
      <c r="D17" s="610"/>
      <c r="E17" s="610"/>
      <c r="F17" s="610"/>
      <c r="G17" s="610"/>
      <c r="H17" s="610"/>
      <c r="I17" s="610"/>
      <c r="J17" s="610"/>
      <c r="K17" s="610"/>
      <c r="L17" s="610"/>
      <c r="M17" s="21"/>
      <c r="N17" s="21"/>
      <c r="O17" s="16" t="s">
        <v>281</v>
      </c>
      <c r="P17" s="16" t="s">
        <v>282</v>
      </c>
    </row>
    <row r="18" spans="1:16" s="6" customFormat="1" x14ac:dyDescent="0.25">
      <c r="A18" s="4"/>
      <c r="B18" s="15"/>
      <c r="C18" s="15"/>
      <c r="D18" s="3"/>
      <c r="E18" s="3"/>
      <c r="F18" s="3"/>
      <c r="G18" s="3"/>
      <c r="H18" s="3"/>
      <c r="I18" s="3"/>
      <c r="J18" s="3"/>
      <c r="K18" s="3"/>
      <c r="L18" s="3"/>
      <c r="O18" s="16"/>
      <c r="P18" s="16"/>
    </row>
    <row r="19" spans="1:16" x14ac:dyDescent="0.25">
      <c r="A19" s="7"/>
      <c r="B19" s="422" t="str">
        <f>IF(Intro!$G$26="English",O19,P19)</f>
        <v>IMPORTATIONS ET STOCKS</v>
      </c>
      <c r="C19" s="423"/>
      <c r="D19" s="423"/>
      <c r="E19" s="423"/>
      <c r="F19" s="423"/>
      <c r="G19" s="423"/>
      <c r="H19" s="423"/>
      <c r="I19" s="423"/>
      <c r="J19" s="423"/>
      <c r="K19" s="423"/>
      <c r="L19" s="424"/>
      <c r="M19" s="82"/>
      <c r="O19" s="82" t="s">
        <v>283</v>
      </c>
      <c r="P19" s="82" t="s">
        <v>284</v>
      </c>
    </row>
    <row r="20" spans="1:16" x14ac:dyDescent="0.25">
      <c r="A20" s="7"/>
      <c r="B20" s="586" t="s">
        <v>12</v>
      </c>
      <c r="C20" s="587"/>
      <c r="D20" s="587"/>
      <c r="E20" s="587"/>
      <c r="F20" s="587"/>
      <c r="G20" s="587"/>
      <c r="H20" s="587"/>
      <c r="I20" s="587"/>
      <c r="J20" s="587"/>
      <c r="K20" s="587"/>
      <c r="L20" s="588"/>
      <c r="M20" s="82"/>
    </row>
    <row r="21" spans="1:16" x14ac:dyDescent="0.25">
      <c r="A21" s="7"/>
      <c r="B21" s="17"/>
      <c r="C21" s="27"/>
      <c r="D21" s="28"/>
      <c r="E21" s="28"/>
      <c r="F21" s="28"/>
      <c r="G21" s="28"/>
      <c r="H21" s="28"/>
      <c r="I21" s="28"/>
      <c r="J21" s="28"/>
      <c r="K21" s="28"/>
      <c r="L21" s="18"/>
      <c r="M21" s="82"/>
    </row>
    <row r="22" spans="1:16" ht="15.75" customHeight="1" x14ac:dyDescent="0.25">
      <c r="A22" s="7"/>
      <c r="B22" s="428" t="str">
        <f>IF(Intro!$G$26="English",O22,P22)</f>
        <v xml:space="preserve">Indiquez les importations et les ventes de marchandises de votre entreprise originaires de : </v>
      </c>
      <c r="C22" s="429"/>
      <c r="D22" s="429"/>
      <c r="E22" s="429"/>
      <c r="F22" s="429"/>
      <c r="G22" s="523" t="str">
        <f>IF(Intro!$G$26="English",Variables!B34,Variables!C34)</f>
        <v>Türkiye (seulement Borçelik Çelik Sanayi Ticaret A.Ş.)</v>
      </c>
      <c r="H22" s="524"/>
      <c r="I22" s="525"/>
      <c r="J22" s="243"/>
      <c r="K22" s="244"/>
      <c r="L22" s="18"/>
      <c r="M22" s="82"/>
      <c r="O22" s="82" t="s">
        <v>403</v>
      </c>
      <c r="P22" s="82" t="s">
        <v>404</v>
      </c>
    </row>
    <row r="23" spans="1:16" ht="15.75" customHeight="1" x14ac:dyDescent="0.25">
      <c r="A23" s="7"/>
      <c r="B23" s="428"/>
      <c r="C23" s="429"/>
      <c r="D23" s="429"/>
      <c r="E23" s="429"/>
      <c r="F23" s="429"/>
      <c r="G23" s="526"/>
      <c r="H23" s="527"/>
      <c r="I23" s="528"/>
      <c r="J23" s="245"/>
      <c r="K23" s="246"/>
      <c r="L23" s="18"/>
      <c r="M23" s="82"/>
    </row>
    <row r="24" spans="1:16" x14ac:dyDescent="0.25">
      <c r="A24" s="7"/>
      <c r="B24" s="213"/>
      <c r="C24" s="214"/>
      <c r="D24" s="215"/>
      <c r="E24" s="215"/>
      <c r="F24" s="215"/>
      <c r="G24" s="215"/>
      <c r="H24" s="215"/>
      <c r="I24" s="215"/>
      <c r="J24" s="215"/>
      <c r="K24" s="215"/>
      <c r="L24" s="18"/>
      <c r="M24" s="82"/>
    </row>
    <row r="25" spans="1:16" x14ac:dyDescent="0.25">
      <c r="A25" s="7"/>
      <c r="B25" s="216"/>
      <c r="C25" s="214"/>
      <c r="D25" s="215"/>
      <c r="E25" s="215"/>
      <c r="F25" s="215"/>
      <c r="G25" s="215"/>
      <c r="H25" s="215"/>
      <c r="I25" s="215"/>
      <c r="J25" s="215"/>
      <c r="K25" s="215"/>
      <c r="L25" s="18"/>
      <c r="M25" s="82"/>
      <c r="O25" s="19"/>
    </row>
    <row r="26" spans="1:16" x14ac:dyDescent="0.25">
      <c r="A26" s="7"/>
      <c r="B26" s="249"/>
      <c r="E26" s="27"/>
      <c r="F26" s="82"/>
      <c r="G26" s="671">
        <f>Variables!$B$6</f>
        <v>2023</v>
      </c>
      <c r="H26" s="671">
        <f>G26+1</f>
        <v>2024</v>
      </c>
      <c r="I26" s="671">
        <f>H26+1</f>
        <v>2025</v>
      </c>
      <c r="J26" s="671">
        <f>IF(Intro!$G$26="English",Variables!B9,Variables!C9)</f>
        <v>0</v>
      </c>
      <c r="K26" s="671">
        <f>IF(Intro!$G$26="English",Variables!B10,Variables!C10)</f>
        <v>0</v>
      </c>
      <c r="L26" s="116"/>
      <c r="M26" s="82"/>
      <c r="O26" s="19"/>
    </row>
    <row r="27" spans="1:16" x14ac:dyDescent="0.25">
      <c r="A27" s="7"/>
      <c r="B27" s="249"/>
      <c r="E27" s="27"/>
      <c r="F27" s="82"/>
      <c r="G27" s="672"/>
      <c r="H27" s="673"/>
      <c r="I27" s="673"/>
      <c r="J27" s="673"/>
      <c r="K27" s="673"/>
      <c r="L27" s="116"/>
      <c r="M27" s="82"/>
      <c r="O27" s="24" t="s">
        <v>179</v>
      </c>
      <c r="P27" s="266" t="s">
        <v>223</v>
      </c>
    </row>
    <row r="28" spans="1:16" ht="14.25" customHeight="1" x14ac:dyDescent="0.25">
      <c r="A28" s="7"/>
      <c r="B28" s="681" t="str">
        <f>IF(Intro!$G$26="English",O28,P28)</f>
        <v>Importations</v>
      </c>
      <c r="C28" s="682"/>
      <c r="D28" s="682"/>
      <c r="E28" s="682"/>
      <c r="F28" s="682"/>
      <c r="G28" s="682"/>
      <c r="H28" s="682"/>
      <c r="I28" s="683"/>
      <c r="J28" s="242"/>
      <c r="K28" s="242"/>
      <c r="L28" s="116"/>
      <c r="M28" s="82"/>
      <c r="O28" s="82" t="s">
        <v>207</v>
      </c>
      <c r="P28" s="82" t="s">
        <v>208</v>
      </c>
    </row>
    <row r="29" spans="1:16" x14ac:dyDescent="0.25">
      <c r="A29" s="7"/>
      <c r="B29" s="678" t="str">
        <f>IF(Intro!$G$26="English",O29,P29)</f>
        <v>Marchandises de premier choix</v>
      </c>
      <c r="C29" s="544"/>
      <c r="D29" s="674" t="str">
        <f>IF(Intro!$G$26="English",Variables!B23,Variables!C23)</f>
        <v>tonnes</v>
      </c>
      <c r="E29" s="674"/>
      <c r="F29" s="674"/>
      <c r="G29" s="187"/>
      <c r="H29" s="187"/>
      <c r="I29" s="187"/>
      <c r="J29" s="187"/>
      <c r="K29" s="187"/>
      <c r="L29" s="116"/>
      <c r="M29" s="82"/>
      <c r="O29" s="82" t="s">
        <v>380</v>
      </c>
      <c r="P29" s="82" t="s">
        <v>440</v>
      </c>
    </row>
    <row r="30" spans="1:16" x14ac:dyDescent="0.25">
      <c r="A30" s="7"/>
      <c r="B30" s="678"/>
      <c r="C30" s="544"/>
      <c r="D30" s="674" t="str">
        <f>IF(Intro!$G$26="English",O30,P30)</f>
        <v>valeur d'achat nette rendue (CAD)</v>
      </c>
      <c r="E30" s="674"/>
      <c r="F30" s="674"/>
      <c r="G30" s="187"/>
      <c r="H30" s="187"/>
      <c r="I30" s="187"/>
      <c r="J30" s="187"/>
      <c r="K30" s="187"/>
      <c r="L30" s="116"/>
      <c r="M30" s="82"/>
      <c r="O30" s="114" t="s">
        <v>291</v>
      </c>
      <c r="P30" s="82" t="s">
        <v>292</v>
      </c>
    </row>
    <row r="31" spans="1:16" ht="15" thickBot="1" x14ac:dyDescent="0.3">
      <c r="A31" s="7"/>
      <c r="B31" s="679"/>
      <c r="C31" s="546"/>
      <c r="D31" s="675" t="str">
        <f>IF(Intro!$G$26="English","$ / "&amp;Variables!B24,"$ / "&amp;Variables!C24)</f>
        <v>$ / tonne</v>
      </c>
      <c r="E31" s="675"/>
      <c r="F31" s="675"/>
      <c r="G31" s="247" t="str">
        <f>IF(G29=0,"-",G30/G29)</f>
        <v>-</v>
      </c>
      <c r="H31" s="247" t="str">
        <f>IF(H29=0,"-",H30/H29)</f>
        <v>-</v>
      </c>
      <c r="I31" s="247" t="str">
        <f>IF(I29=0,"-",I30/I29)</f>
        <v>-</v>
      </c>
      <c r="J31" s="131" t="str">
        <f>IF(J29=0,"-",J30/J29)</f>
        <v>-</v>
      </c>
      <c r="K31" s="131" t="str">
        <f>IF(K29=0,"-",K30/K29)</f>
        <v>-</v>
      </c>
      <c r="L31" s="116"/>
      <c r="M31" s="250"/>
      <c r="N31" s="250"/>
    </row>
    <row r="32" spans="1:16" x14ac:dyDescent="0.25">
      <c r="A32" s="7"/>
      <c r="B32" s="700" t="str">
        <f>IF(Intro!$G$26="English",O32,P32)</f>
        <v>Marchandises de second choix</v>
      </c>
      <c r="C32" s="701"/>
      <c r="D32" s="677" t="str">
        <f>IF(Intro!$G$26="English",Variables!B23,Variables!C23)</f>
        <v>tonnes</v>
      </c>
      <c r="E32" s="677"/>
      <c r="F32" s="677"/>
      <c r="G32" s="188"/>
      <c r="H32" s="188"/>
      <c r="I32" s="188"/>
      <c r="J32" s="131"/>
      <c r="K32" s="131"/>
      <c r="L32" s="116"/>
      <c r="M32" s="82"/>
      <c r="O32" s="82" t="s">
        <v>381</v>
      </c>
      <c r="P32" s="82" t="s">
        <v>441</v>
      </c>
    </row>
    <row r="33" spans="1:16" x14ac:dyDescent="0.25">
      <c r="A33" s="7"/>
      <c r="B33" s="678"/>
      <c r="C33" s="544"/>
      <c r="D33" s="674" t="str">
        <f>IF(Intro!$G$26="English",O33,P33)</f>
        <v>valeur d'achat nette rendue (CAD)</v>
      </c>
      <c r="E33" s="674"/>
      <c r="F33" s="674"/>
      <c r="G33" s="187"/>
      <c r="H33" s="187"/>
      <c r="I33" s="187"/>
      <c r="J33" s="131"/>
      <c r="K33" s="131"/>
      <c r="L33" s="116"/>
      <c r="M33" s="82"/>
      <c r="O33" s="114" t="s">
        <v>291</v>
      </c>
      <c r="P33" s="82" t="s">
        <v>292</v>
      </c>
    </row>
    <row r="34" spans="1:16" ht="15" thickBot="1" x14ac:dyDescent="0.3">
      <c r="A34" s="7"/>
      <c r="B34" s="679"/>
      <c r="C34" s="546"/>
      <c r="D34" s="675" t="str">
        <f>IF(Intro!$G$26="English","$ / "&amp;Variables!B24,"$ / "&amp;Variables!C24)</f>
        <v>$ / tonne</v>
      </c>
      <c r="E34" s="675"/>
      <c r="F34" s="675"/>
      <c r="G34" s="247" t="str">
        <f>IF(G32=0,"-",G33/G32)</f>
        <v>-</v>
      </c>
      <c r="H34" s="247" t="str">
        <f>IF(H32=0,"-",H33/H32)</f>
        <v>-</v>
      </c>
      <c r="I34" s="247" t="str">
        <f>IF(I32=0,"-",I33/I32)</f>
        <v>-</v>
      </c>
      <c r="J34" s="131"/>
      <c r="K34" s="131"/>
      <c r="L34" s="116"/>
      <c r="M34" s="82"/>
    </row>
    <row r="35" spans="1:16" x14ac:dyDescent="0.25">
      <c r="A35" s="7"/>
      <c r="B35" s="702" t="str">
        <f>IF(Intro!$G$26="English",O35,P35)</f>
        <v>Total d'importations</v>
      </c>
      <c r="C35" s="703"/>
      <c r="D35" s="708" t="str">
        <f>IF(Intro!$G$26="English",Variables!B23,Variables!C23)</f>
        <v>tonnes</v>
      </c>
      <c r="E35" s="708"/>
      <c r="F35" s="708"/>
      <c r="G35" s="248">
        <f>G29+G32</f>
        <v>0</v>
      </c>
      <c r="H35" s="248">
        <f t="shared" ref="H35:I36" si="0">H29+H32</f>
        <v>0</v>
      </c>
      <c r="I35" s="248">
        <f t="shared" si="0"/>
        <v>0</v>
      </c>
      <c r="J35" s="131"/>
      <c r="K35" s="131"/>
      <c r="L35" s="116"/>
      <c r="M35" s="82"/>
      <c r="O35" s="94" t="s">
        <v>382</v>
      </c>
      <c r="P35" s="94" t="s">
        <v>383</v>
      </c>
    </row>
    <row r="36" spans="1:16" x14ac:dyDescent="0.25">
      <c r="A36" s="7"/>
      <c r="B36" s="704"/>
      <c r="C36" s="705"/>
      <c r="D36" s="680" t="str">
        <f>IF(Intro!$G$26="English",O36,P36)</f>
        <v>valeur d'achat nette rendue (CAD)</v>
      </c>
      <c r="E36" s="680"/>
      <c r="F36" s="680"/>
      <c r="G36" s="191">
        <f>G30+G33</f>
        <v>0</v>
      </c>
      <c r="H36" s="191">
        <f t="shared" si="0"/>
        <v>0</v>
      </c>
      <c r="I36" s="191">
        <f t="shared" si="0"/>
        <v>0</v>
      </c>
      <c r="J36" s="131"/>
      <c r="K36" s="131"/>
      <c r="L36" s="116"/>
      <c r="M36" s="82"/>
      <c r="O36" s="114" t="s">
        <v>291</v>
      </c>
      <c r="P36" s="82" t="s">
        <v>292</v>
      </c>
    </row>
    <row r="37" spans="1:16" x14ac:dyDescent="0.25">
      <c r="A37" s="7"/>
      <c r="B37" s="706"/>
      <c r="C37" s="707"/>
      <c r="D37" s="680" t="str">
        <f>IF(Intro!$G$26="English","$ / "&amp;Variables!B24,"$ / "&amp;Variables!C24)</f>
        <v>$ / tonne</v>
      </c>
      <c r="E37" s="680"/>
      <c r="F37" s="680"/>
      <c r="G37" s="131" t="str">
        <f>IF(G35=0,"-",G36/G35)</f>
        <v>-</v>
      </c>
      <c r="H37" s="131" t="str">
        <f>IF(H35=0,"-",H36/H35)</f>
        <v>-</v>
      </c>
      <c r="I37" s="131" t="str">
        <f>IF(I35=0,"-",I36/I35)</f>
        <v>-</v>
      </c>
      <c r="J37" s="131"/>
      <c r="K37" s="131"/>
      <c r="L37" s="116"/>
      <c r="M37" s="82"/>
    </row>
    <row r="38" spans="1:16" x14ac:dyDescent="0.25">
      <c r="A38" s="7"/>
      <c r="B38" s="681" t="str">
        <f>TUR!B38</f>
        <v>Ventes d'importations aux distributeurs au Canada</v>
      </c>
      <c r="C38" s="682"/>
      <c r="D38" s="682"/>
      <c r="E38" s="682"/>
      <c r="F38" s="682"/>
      <c r="G38" s="682"/>
      <c r="H38" s="682"/>
      <c r="I38" s="683"/>
      <c r="J38" s="131"/>
      <c r="K38" s="131"/>
      <c r="L38" s="116"/>
      <c r="M38" s="82"/>
      <c r="O38" s="64" t="str">
        <f>"Sales to "&amp;Variables!$B$26&amp;" in Canada"</f>
        <v>Sales to distributors in Canada</v>
      </c>
      <c r="P38" s="64" t="str">
        <f>"Ventes aux "&amp;Variables!$C$26&amp;" au Canada"</f>
        <v>Ventes aux distributeurs au Canada</v>
      </c>
    </row>
    <row r="39" spans="1:16" x14ac:dyDescent="0.25">
      <c r="A39" s="7"/>
      <c r="B39" s="602" t="str">
        <f>IF(Intro!$G$26="English",O39,P39)</f>
        <v>Marchandises de premier choix</v>
      </c>
      <c r="C39" s="552"/>
      <c r="D39" s="674" t="str">
        <f>IF(Intro!$G$26="English",Variables!B23,Variables!C23)</f>
        <v>tonnes</v>
      </c>
      <c r="E39" s="674"/>
      <c r="F39" s="674"/>
      <c r="G39" s="187"/>
      <c r="H39" s="187"/>
      <c r="I39" s="187"/>
      <c r="J39" s="131"/>
      <c r="K39" s="131"/>
      <c r="L39" s="116"/>
      <c r="M39" s="82"/>
      <c r="O39" s="82" t="s">
        <v>380</v>
      </c>
      <c r="P39" s="82" t="s">
        <v>440</v>
      </c>
    </row>
    <row r="40" spans="1:16" x14ac:dyDescent="0.25">
      <c r="A40" s="7"/>
      <c r="B40" s="602"/>
      <c r="C40" s="552"/>
      <c r="D40" s="674" t="str">
        <f>IF(Intro!$G$26="English",O40,P40)</f>
        <v>valeur de vente nette rendue (CAD)</v>
      </c>
      <c r="E40" s="674"/>
      <c r="F40" s="674"/>
      <c r="G40" s="187"/>
      <c r="H40" s="187"/>
      <c r="I40" s="187"/>
      <c r="J40" s="131"/>
      <c r="K40" s="131"/>
      <c r="L40" s="116"/>
      <c r="M40" s="82"/>
      <c r="O40" s="261" t="s">
        <v>391</v>
      </c>
      <c r="P40" s="82" t="s">
        <v>336</v>
      </c>
    </row>
    <row r="41" spans="1:16" ht="15" thickBot="1" x14ac:dyDescent="0.3">
      <c r="A41" s="7"/>
      <c r="B41" s="684"/>
      <c r="C41" s="685"/>
      <c r="D41" s="675" t="str">
        <f>IF(Intro!$G$26="English","$ / "&amp;Variables!B24,"$ / "&amp;Variables!C24)</f>
        <v>$ / tonne</v>
      </c>
      <c r="E41" s="675"/>
      <c r="F41" s="675"/>
      <c r="G41" s="134" t="str">
        <f>IF(G39=0,"-",G40/G39)</f>
        <v>-</v>
      </c>
      <c r="H41" s="134" t="str">
        <f>IF(H39=0,"-",H40/H39)</f>
        <v>-</v>
      </c>
      <c r="I41" s="134" t="str">
        <f>IF(I39=0,"-",I40/I39)</f>
        <v>-</v>
      </c>
      <c r="J41" s="131"/>
      <c r="K41" s="131"/>
      <c r="L41" s="116"/>
      <c r="M41" s="82"/>
      <c r="N41" s="250"/>
    </row>
    <row r="42" spans="1:16" x14ac:dyDescent="0.25">
      <c r="A42" s="7"/>
      <c r="B42" s="697" t="str">
        <f>IF(Intro!$G$26="English",O42,P42)</f>
        <v>Marchandises de second choix</v>
      </c>
      <c r="C42" s="698"/>
      <c r="D42" s="677" t="str">
        <f>IF(Intro!$G$26="English",Variables!B23,Variables!C23)</f>
        <v>tonnes</v>
      </c>
      <c r="E42" s="677"/>
      <c r="F42" s="677"/>
      <c r="G42" s="187"/>
      <c r="H42" s="187"/>
      <c r="I42" s="187"/>
      <c r="J42" s="131"/>
      <c r="K42" s="131"/>
      <c r="L42" s="116"/>
      <c r="M42" s="82"/>
      <c r="O42" s="82" t="s">
        <v>381</v>
      </c>
      <c r="P42" s="82" t="s">
        <v>441</v>
      </c>
    </row>
    <row r="43" spans="1:16" x14ac:dyDescent="0.25">
      <c r="A43" s="7"/>
      <c r="B43" s="602"/>
      <c r="C43" s="552"/>
      <c r="D43" s="674" t="str">
        <f>IF(Intro!$G$26="English",O43,P43)</f>
        <v>valeur de vente nette rendue (CAD)</v>
      </c>
      <c r="E43" s="674"/>
      <c r="F43" s="674"/>
      <c r="G43" s="187"/>
      <c r="H43" s="187"/>
      <c r="I43" s="187"/>
      <c r="J43" s="131"/>
      <c r="K43" s="131"/>
      <c r="L43" s="116"/>
      <c r="M43" s="82"/>
      <c r="O43" s="261" t="s">
        <v>391</v>
      </c>
      <c r="P43" s="82" t="s">
        <v>336</v>
      </c>
    </row>
    <row r="44" spans="1:16" ht="15" thickBot="1" x14ac:dyDescent="0.3">
      <c r="A44" s="7"/>
      <c r="B44" s="684"/>
      <c r="C44" s="685"/>
      <c r="D44" s="675" t="str">
        <f>IF(Intro!$G$26="English","$ / "&amp;Variables!B24,"$ / "&amp;Variables!C24)</f>
        <v>$ / tonne</v>
      </c>
      <c r="E44" s="675"/>
      <c r="F44" s="675"/>
      <c r="G44" s="134" t="str">
        <f>IF(G42=0,"-",G43/G42)</f>
        <v>-</v>
      </c>
      <c r="H44" s="134" t="str">
        <f>IF(H42=0,"-",H43/H42)</f>
        <v>-</v>
      </c>
      <c r="I44" s="134" t="str">
        <f>IF(I42=0,"-",I43/I42)</f>
        <v>-</v>
      </c>
      <c r="J44" s="131"/>
      <c r="K44" s="131"/>
      <c r="L44" s="116"/>
      <c r="M44" s="82"/>
      <c r="O44" s="60"/>
      <c r="P44" s="64"/>
    </row>
    <row r="45" spans="1:16" x14ac:dyDescent="0.25">
      <c r="A45" s="7"/>
      <c r="B45" s="548" t="str">
        <f>TUR!B45</f>
        <v>Ventes totales d'importations aux distributeurs au Canada</v>
      </c>
      <c r="C45" s="549"/>
      <c r="D45" s="708" t="str">
        <f>IF(Intro!$G$26="English",Variables!B23,Variables!C23)</f>
        <v>tonnes</v>
      </c>
      <c r="E45" s="708"/>
      <c r="F45" s="708"/>
      <c r="G45" s="190">
        <f>G39+G42</f>
        <v>0</v>
      </c>
      <c r="H45" s="190">
        <f t="shared" ref="H45:I46" si="1">H39+H42</f>
        <v>0</v>
      </c>
      <c r="I45" s="190">
        <f t="shared" si="1"/>
        <v>0</v>
      </c>
      <c r="J45" s="131"/>
      <c r="K45" s="131"/>
      <c r="L45" s="116"/>
      <c r="M45" s="82"/>
      <c r="O45" s="64" t="str">
        <f>"Total Sales to "&amp;Variables!$B$26&amp;" in Canada"</f>
        <v>Total Sales to distributors in Canada</v>
      </c>
      <c r="P45" s="64" t="str">
        <f>"Ventes totales aux "&amp;Variables!$C$26&amp;" au Canada"</f>
        <v>Ventes totales aux distributeurs au Canada</v>
      </c>
    </row>
    <row r="46" spans="1:16" x14ac:dyDescent="0.25">
      <c r="A46" s="7"/>
      <c r="B46" s="540"/>
      <c r="C46" s="541"/>
      <c r="D46" s="680" t="str">
        <f>IF(Intro!$G$26="English",O46,P46)</f>
        <v>valeur de vente nette rendue (CAD)</v>
      </c>
      <c r="E46" s="680"/>
      <c r="F46" s="680"/>
      <c r="G46" s="191">
        <f>G40+G43</f>
        <v>0</v>
      </c>
      <c r="H46" s="191">
        <f t="shared" si="1"/>
        <v>0</v>
      </c>
      <c r="I46" s="191">
        <f t="shared" si="1"/>
        <v>0</v>
      </c>
      <c r="J46" s="131"/>
      <c r="K46" s="131"/>
      <c r="L46" s="116"/>
      <c r="M46" s="82"/>
      <c r="N46" s="250"/>
      <c r="O46" s="261" t="s">
        <v>391</v>
      </c>
      <c r="P46" s="82" t="s">
        <v>336</v>
      </c>
    </row>
    <row r="47" spans="1:16" x14ac:dyDescent="0.25">
      <c r="A47" s="7"/>
      <c r="B47" s="540"/>
      <c r="C47" s="541"/>
      <c r="D47" s="709" t="str">
        <f>IF(Intro!$G$26="English","$ / "&amp;Variables!B24,"$ / "&amp;Variables!C24)</f>
        <v>$ / tonne</v>
      </c>
      <c r="E47" s="709"/>
      <c r="F47" s="709"/>
      <c r="G47" s="131" t="str">
        <f>IF(G45=0,"-",G46/G45)</f>
        <v>-</v>
      </c>
      <c r="H47" s="131" t="str">
        <f t="shared" ref="H47:I47" si="2">IF(H45=0,"-",H46/H45)</f>
        <v>-</v>
      </c>
      <c r="I47" s="131" t="str">
        <f t="shared" si="2"/>
        <v>-</v>
      </c>
      <c r="J47" s="131"/>
      <c r="K47" s="131"/>
      <c r="L47" s="116"/>
      <c r="M47" s="82"/>
      <c r="N47" s="250"/>
    </row>
    <row r="48" spans="1:16" x14ac:dyDescent="0.25">
      <c r="A48" s="7"/>
      <c r="B48" s="681" t="str">
        <f>TUR!B48</f>
        <v>Ventes d'importations aux utilisateurs finals au Canada</v>
      </c>
      <c r="C48" s="682"/>
      <c r="D48" s="682"/>
      <c r="E48" s="682"/>
      <c r="F48" s="682"/>
      <c r="G48" s="682"/>
      <c r="H48" s="682"/>
      <c r="I48" s="683"/>
      <c r="J48" s="242"/>
      <c r="K48" s="242"/>
      <c r="L48" s="116"/>
      <c r="M48" s="82"/>
      <c r="N48" s="250"/>
      <c r="O48" s="64" t="str">
        <f>"Sales to "&amp;Variables!$B$27&amp;" in Canada"</f>
        <v>Sales to end users in Canada</v>
      </c>
      <c r="P48" s="64" t="str">
        <f>"Ventes aux "&amp;Variables!$C$27&amp;" au Canada"</f>
        <v>Ventes aux utilisateurs finals au Canada</v>
      </c>
    </row>
    <row r="49" spans="1:22" x14ac:dyDescent="0.25">
      <c r="A49" s="7"/>
      <c r="B49" s="602" t="str">
        <f>IF(Intro!$G$26="English",O49,P49)</f>
        <v>Marchandises de premier choix</v>
      </c>
      <c r="C49" s="552"/>
      <c r="D49" s="674" t="str">
        <f>D39</f>
        <v>tonnes</v>
      </c>
      <c r="E49" s="674"/>
      <c r="F49" s="674"/>
      <c r="G49" s="187"/>
      <c r="H49" s="187"/>
      <c r="I49" s="187"/>
      <c r="J49" s="187"/>
      <c r="K49" s="187"/>
      <c r="L49" s="116"/>
      <c r="M49" s="82"/>
      <c r="N49" s="250"/>
      <c r="O49" s="82" t="s">
        <v>380</v>
      </c>
      <c r="P49" s="82" t="s">
        <v>440</v>
      </c>
    </row>
    <row r="50" spans="1:22" ht="14.25" customHeight="1" x14ac:dyDescent="0.25">
      <c r="A50" s="7"/>
      <c r="B50" s="602"/>
      <c r="C50" s="552"/>
      <c r="D50" s="674" t="str">
        <f>IF(Intro!$G$26="English",O50,P50)</f>
        <v>valeur de vente nette rendue (CAD)</v>
      </c>
      <c r="E50" s="674"/>
      <c r="F50" s="674"/>
      <c r="G50" s="187"/>
      <c r="H50" s="187"/>
      <c r="I50" s="187"/>
      <c r="J50" s="187"/>
      <c r="K50" s="187"/>
      <c r="L50" s="116"/>
      <c r="M50" s="82"/>
      <c r="N50" s="250"/>
      <c r="O50" s="261" t="s">
        <v>391</v>
      </c>
      <c r="P50" s="82" t="s">
        <v>336</v>
      </c>
    </row>
    <row r="51" spans="1:22" ht="15" thickBot="1" x14ac:dyDescent="0.3">
      <c r="A51" s="7"/>
      <c r="B51" s="684"/>
      <c r="C51" s="685"/>
      <c r="D51" s="676" t="str">
        <f t="shared" ref="D51:D57" si="3">D41</f>
        <v>$ / tonne</v>
      </c>
      <c r="E51" s="676"/>
      <c r="F51" s="676"/>
      <c r="G51" s="134" t="str">
        <f>IF(G49=0,"-",G50/G49)</f>
        <v>-</v>
      </c>
      <c r="H51" s="134" t="str">
        <f>IF(H49=0,"-",H50/H49)</f>
        <v>-</v>
      </c>
      <c r="I51" s="134" t="str">
        <f>IF(I49=0,"-",I50/I49)</f>
        <v>-</v>
      </c>
      <c r="J51" s="134" t="str">
        <f>IF(J49=0,"-",J50/J49)</f>
        <v>-</v>
      </c>
      <c r="K51" s="134" t="str">
        <f>IF(K49=0,"-",K50/K49)</f>
        <v>-</v>
      </c>
      <c r="L51" s="116"/>
      <c r="M51" s="82"/>
      <c r="N51" s="250"/>
    </row>
    <row r="52" spans="1:22" x14ac:dyDescent="0.25">
      <c r="A52" s="7"/>
      <c r="B52" s="697" t="str">
        <f>IF(Intro!$G$26="English",O52,P52)</f>
        <v>Marchandises de second choix</v>
      </c>
      <c r="C52" s="698"/>
      <c r="D52" s="677" t="str">
        <f t="shared" si="3"/>
        <v>tonnes</v>
      </c>
      <c r="E52" s="677"/>
      <c r="F52" s="677"/>
      <c r="G52" s="187"/>
      <c r="H52" s="187"/>
      <c r="I52" s="187"/>
      <c r="J52" s="188"/>
      <c r="K52" s="188"/>
      <c r="L52" s="116"/>
      <c r="M52" s="82"/>
      <c r="N52" s="250"/>
      <c r="O52" s="82" t="s">
        <v>381</v>
      </c>
      <c r="P52" s="82" t="s">
        <v>441</v>
      </c>
    </row>
    <row r="53" spans="1:22" x14ac:dyDescent="0.25">
      <c r="A53" s="7"/>
      <c r="B53" s="602"/>
      <c r="C53" s="552"/>
      <c r="D53" s="674" t="str">
        <f t="shared" si="3"/>
        <v>valeur de vente nette rendue (CAD)</v>
      </c>
      <c r="E53" s="674"/>
      <c r="F53" s="674"/>
      <c r="G53" s="187"/>
      <c r="H53" s="187"/>
      <c r="I53" s="187"/>
      <c r="J53" s="187"/>
      <c r="K53" s="187"/>
      <c r="L53" s="116"/>
      <c r="M53" s="82"/>
      <c r="N53" s="250"/>
      <c r="O53" s="261" t="s">
        <v>391</v>
      </c>
      <c r="P53" s="82" t="s">
        <v>336</v>
      </c>
    </row>
    <row r="54" spans="1:22" ht="15" thickBot="1" x14ac:dyDescent="0.3">
      <c r="A54" s="7"/>
      <c r="B54" s="684"/>
      <c r="C54" s="685"/>
      <c r="D54" s="676" t="str">
        <f t="shared" si="3"/>
        <v>$ / tonne</v>
      </c>
      <c r="E54" s="676"/>
      <c r="F54" s="676"/>
      <c r="G54" s="134" t="str">
        <f>IF(G52=0,"-",G53/G52)</f>
        <v>-</v>
      </c>
      <c r="H54" s="134" t="str">
        <f>IF(H52=0,"-",H53/H52)</f>
        <v>-</v>
      </c>
      <c r="I54" s="134" t="str">
        <f>IF(I52=0,"-",I53/I52)</f>
        <v>-</v>
      </c>
      <c r="J54" s="134" t="str">
        <f>IF(J52=0,"-",J53/J52)</f>
        <v>-</v>
      </c>
      <c r="K54" s="134" t="str">
        <f>IF(K52=0,"-",K53/K52)</f>
        <v>-</v>
      </c>
      <c r="L54" s="116"/>
      <c r="M54" s="82"/>
      <c r="N54" s="250"/>
      <c r="O54" s="60"/>
      <c r="P54" s="64"/>
    </row>
    <row r="55" spans="1:22" x14ac:dyDescent="0.25">
      <c r="A55" s="7"/>
      <c r="B55" s="548" t="str">
        <f>TUR!B55</f>
        <v>Ventes totales d'importations aux utilisateurs finals au Canada</v>
      </c>
      <c r="C55" s="549"/>
      <c r="D55" s="689" t="str">
        <f t="shared" si="3"/>
        <v>tonnes</v>
      </c>
      <c r="E55" s="689"/>
      <c r="F55" s="689"/>
      <c r="G55" s="190">
        <f>G49+G52</f>
        <v>0</v>
      </c>
      <c r="H55" s="190">
        <f t="shared" ref="H55:K56" si="4">H49+H52</f>
        <v>0</v>
      </c>
      <c r="I55" s="190">
        <f t="shared" si="4"/>
        <v>0</v>
      </c>
      <c r="J55" s="190">
        <f t="shared" si="4"/>
        <v>0</v>
      </c>
      <c r="K55" s="190">
        <f t="shared" si="4"/>
        <v>0</v>
      </c>
      <c r="L55" s="150"/>
      <c r="M55" s="82"/>
      <c r="N55" s="250"/>
      <c r="O55" s="64" t="str">
        <f>"Total Sales to "&amp;Variables!$B$27&amp;" in Canada"</f>
        <v>Total Sales to end users in Canada</v>
      </c>
      <c r="P55" s="64" t="str">
        <f>"Ventes totales aux "&amp;Variables!$C$27&amp;" au Canada"</f>
        <v>Ventes totales aux utilisateurs finals au Canada</v>
      </c>
    </row>
    <row r="56" spans="1:22" x14ac:dyDescent="0.25">
      <c r="A56" s="7"/>
      <c r="B56" s="540"/>
      <c r="C56" s="541"/>
      <c r="D56" s="680" t="str">
        <f t="shared" si="3"/>
        <v>valeur de vente nette rendue (CAD)</v>
      </c>
      <c r="E56" s="680"/>
      <c r="F56" s="680"/>
      <c r="G56" s="191">
        <f>G50+G53</f>
        <v>0</v>
      </c>
      <c r="H56" s="191">
        <f t="shared" si="4"/>
        <v>0</v>
      </c>
      <c r="I56" s="191">
        <f t="shared" si="4"/>
        <v>0</v>
      </c>
      <c r="J56" s="191">
        <f t="shared" si="4"/>
        <v>0</v>
      </c>
      <c r="K56" s="191">
        <f t="shared" si="4"/>
        <v>0</v>
      </c>
      <c r="L56" s="150"/>
      <c r="M56" s="82"/>
      <c r="N56" s="250"/>
      <c r="O56" s="261" t="s">
        <v>391</v>
      </c>
      <c r="P56" s="82" t="s">
        <v>336</v>
      </c>
    </row>
    <row r="57" spans="1:22" x14ac:dyDescent="0.25">
      <c r="A57" s="7"/>
      <c r="B57" s="540"/>
      <c r="C57" s="541"/>
      <c r="D57" s="690" t="str">
        <f t="shared" si="3"/>
        <v>$ / tonne</v>
      </c>
      <c r="E57" s="690"/>
      <c r="F57" s="690"/>
      <c r="G57" s="131" t="str">
        <f>IF(G55=0,"-",G56/G55)</f>
        <v>-</v>
      </c>
      <c r="H57" s="131" t="str">
        <f t="shared" ref="H57:K57" si="5">IF(H55=0,"-",H56/H55)</f>
        <v>-</v>
      </c>
      <c r="I57" s="131" t="str">
        <f t="shared" si="5"/>
        <v>-</v>
      </c>
      <c r="J57" s="131" t="str">
        <f t="shared" si="5"/>
        <v>-</v>
      </c>
      <c r="K57" s="131" t="str">
        <f t="shared" si="5"/>
        <v>-</v>
      </c>
      <c r="L57" s="150"/>
      <c r="M57" s="82"/>
      <c r="N57" s="250"/>
    </row>
    <row r="58" spans="1:22" s="9" customFormat="1" x14ac:dyDescent="0.25">
      <c r="A58" s="117"/>
      <c r="B58" s="219"/>
      <c r="C58" s="220"/>
      <c r="D58" s="699"/>
      <c r="E58" s="699"/>
      <c r="F58" s="221"/>
      <c r="G58" s="221"/>
      <c r="H58" s="221"/>
      <c r="I58" s="221"/>
      <c r="J58" s="221"/>
      <c r="K58" s="222"/>
      <c r="L58" s="223"/>
      <c r="N58" s="250"/>
    </row>
    <row r="59" spans="1:22" x14ac:dyDescent="0.25">
      <c r="A59" s="7"/>
      <c r="B59" s="583" t="s">
        <v>15</v>
      </c>
      <c r="C59" s="584"/>
      <c r="D59" s="584"/>
      <c r="E59" s="584"/>
      <c r="F59" s="584"/>
      <c r="G59" s="584"/>
      <c r="H59" s="584"/>
      <c r="I59" s="584"/>
      <c r="J59" s="584"/>
      <c r="K59" s="584"/>
      <c r="L59" s="585"/>
      <c r="M59" s="82"/>
    </row>
    <row r="60" spans="1:22" x14ac:dyDescent="0.25">
      <c r="A60" s="7"/>
      <c r="B60" s="75"/>
      <c r="C60" s="76"/>
      <c r="D60" s="76"/>
      <c r="E60" s="77"/>
      <c r="F60" s="77"/>
      <c r="G60" s="77"/>
      <c r="H60" s="77"/>
      <c r="I60" s="77"/>
      <c r="J60" s="77"/>
      <c r="K60" s="77"/>
      <c r="L60" s="78"/>
      <c r="M60" s="82"/>
    </row>
    <row r="61" spans="1:22" s="253" customFormat="1" x14ac:dyDescent="0.25">
      <c r="A61" s="7"/>
      <c r="B61" s="686" t="str">
        <f>IF(Intro!$G$26="English",O61,P61)</f>
        <v>Indiquez la proportion de la valeur de vente nette rendue de vos importations qui est représentée par les frais de livraison.</v>
      </c>
      <c r="C61" s="687"/>
      <c r="D61" s="687"/>
      <c r="E61" s="687"/>
      <c r="F61" s="687"/>
      <c r="G61" s="687"/>
      <c r="H61" s="687"/>
      <c r="I61" s="687"/>
      <c r="J61" s="687"/>
      <c r="K61" s="687"/>
      <c r="L61" s="688"/>
      <c r="M61" s="62"/>
      <c r="N61" s="62"/>
      <c r="O61" s="82" t="s">
        <v>353</v>
      </c>
      <c r="P61" s="82" t="s">
        <v>355</v>
      </c>
      <c r="Q61" s="64"/>
      <c r="R61" s="63"/>
      <c r="S61" s="63"/>
      <c r="T61" s="62"/>
      <c r="U61" s="62"/>
      <c r="V61" s="62"/>
    </row>
    <row r="62" spans="1:22" s="253" customFormat="1" x14ac:dyDescent="0.25">
      <c r="A62" s="7"/>
      <c r="B62" s="686" t="str">
        <f>Pro!B23</f>
        <v>Note - Ne répondez à cette question que si votre entreprise a vendu les marchandises du 1er janvier 2023 au 31 décembre 2025.</v>
      </c>
      <c r="C62" s="687"/>
      <c r="D62" s="687"/>
      <c r="E62" s="687"/>
      <c r="F62" s="687"/>
      <c r="G62" s="687"/>
      <c r="H62" s="687"/>
      <c r="I62" s="687"/>
      <c r="J62" s="687"/>
      <c r="K62" s="687"/>
      <c r="L62" s="688"/>
      <c r="M62" s="62"/>
      <c r="N62" s="62"/>
      <c r="O62" s="19"/>
      <c r="P62" s="82"/>
      <c r="Q62" s="64"/>
      <c r="R62" s="63"/>
      <c r="S62" s="63"/>
      <c r="T62" s="62"/>
      <c r="U62" s="62"/>
      <c r="V62" s="62"/>
    </row>
    <row r="63" spans="1:22" x14ac:dyDescent="0.25">
      <c r="A63" s="7"/>
      <c r="B63" s="694"/>
      <c r="C63" s="695"/>
      <c r="D63" s="695"/>
      <c r="E63" s="695"/>
      <c r="F63" s="695"/>
      <c r="G63" s="695"/>
      <c r="H63" s="695"/>
      <c r="I63" s="695"/>
      <c r="J63" s="695"/>
      <c r="K63" s="695"/>
      <c r="L63" s="696"/>
      <c r="M63" s="62"/>
      <c r="N63" s="62"/>
      <c r="Q63" s="60"/>
      <c r="R63" s="63"/>
      <c r="S63" s="63"/>
      <c r="T63" s="62"/>
      <c r="U63" s="62"/>
      <c r="V63" s="62"/>
    </row>
    <row r="64" spans="1:22" x14ac:dyDescent="0.25">
      <c r="A64" s="7"/>
      <c r="B64" s="249"/>
      <c r="C64" s="73"/>
      <c r="D64" s="671">
        <f>Variables!$B$6</f>
        <v>2023</v>
      </c>
      <c r="E64" s="671">
        <f>D64+1</f>
        <v>2024</v>
      </c>
      <c r="F64" s="671">
        <f>E64+1</f>
        <v>2025</v>
      </c>
      <c r="G64" s="692"/>
      <c r="H64" s="693"/>
      <c r="I64" s="82"/>
      <c r="J64" s="63"/>
      <c r="K64" s="63"/>
      <c r="L64" s="61"/>
      <c r="M64" s="62"/>
      <c r="N64" s="62"/>
      <c r="Q64" s="60"/>
      <c r="R64" s="63"/>
      <c r="S64" s="63"/>
      <c r="T64" s="62"/>
      <c r="U64" s="62"/>
      <c r="V64" s="62"/>
    </row>
    <row r="65" spans="1:22" x14ac:dyDescent="0.25">
      <c r="A65" s="7"/>
      <c r="B65" s="249"/>
      <c r="C65" s="73"/>
      <c r="D65" s="673"/>
      <c r="E65" s="673"/>
      <c r="F65" s="673"/>
      <c r="G65" s="692"/>
      <c r="H65" s="693"/>
      <c r="I65" s="82"/>
      <c r="J65" s="63"/>
      <c r="K65" s="63"/>
      <c r="L65" s="61"/>
      <c r="M65" s="62"/>
      <c r="N65" s="62"/>
      <c r="Q65" s="60"/>
      <c r="R65" s="63"/>
      <c r="S65" s="63"/>
      <c r="T65" s="62"/>
      <c r="U65" s="62"/>
      <c r="V65" s="62"/>
    </row>
    <row r="66" spans="1:22" x14ac:dyDescent="0.25">
      <c r="A66" s="7"/>
      <c r="B66" s="129"/>
      <c r="C66" s="135" t="str">
        <f>IF(Intro!$G$26="English",O66,P66)</f>
        <v>Coût de livraison (%)</v>
      </c>
      <c r="D66" s="193"/>
      <c r="E66" s="193"/>
      <c r="F66" s="193"/>
      <c r="G66" s="257"/>
      <c r="H66" s="258"/>
      <c r="I66" s="82"/>
      <c r="J66" s="255"/>
      <c r="K66" s="255"/>
      <c r="L66" s="256"/>
      <c r="M66" s="62"/>
      <c r="N66" s="62"/>
      <c r="O66" s="82" t="s">
        <v>289</v>
      </c>
      <c r="P66" s="82" t="s">
        <v>290</v>
      </c>
      <c r="Q66" s="64"/>
      <c r="R66" s="63"/>
      <c r="S66" s="63"/>
      <c r="T66" s="62"/>
      <c r="U66" s="62"/>
      <c r="V66" s="62"/>
    </row>
    <row r="67" spans="1:22" x14ac:dyDescent="0.25">
      <c r="A67" s="7"/>
      <c r="B67" s="254"/>
      <c r="C67" s="120"/>
      <c r="D67" s="121"/>
      <c r="E67" s="120"/>
      <c r="F67" s="120"/>
      <c r="G67" s="120"/>
      <c r="H67" s="120"/>
      <c r="I67" s="120"/>
      <c r="J67" s="255"/>
      <c r="K67" s="255"/>
      <c r="L67" s="256"/>
      <c r="M67" s="62"/>
      <c r="N67" s="62"/>
      <c r="Q67" s="64"/>
      <c r="R67" s="63"/>
      <c r="S67" s="63"/>
      <c r="T67" s="62"/>
      <c r="U67" s="62"/>
      <c r="V67" s="62"/>
    </row>
    <row r="68" spans="1:22" x14ac:dyDescent="0.25">
      <c r="A68" s="7"/>
      <c r="B68" s="686" t="str">
        <f>IF(Intro!$G$26="English",O68,P68)</f>
        <v>Expliquez les raisons pour lesquelles la proportion de la valeur de vente nette rendue de vos importations représentée par les frais de livraison a changé depuis le 1er janvier 2023.</v>
      </c>
      <c r="C68" s="687"/>
      <c r="D68" s="687"/>
      <c r="E68" s="687"/>
      <c r="F68" s="687"/>
      <c r="G68" s="687"/>
      <c r="H68" s="687"/>
      <c r="I68" s="687"/>
      <c r="J68" s="687"/>
      <c r="K68" s="687"/>
      <c r="L68" s="688"/>
      <c r="M68" s="62"/>
      <c r="N68" s="62"/>
      <c r="O68" s="82" t="str">
        <f>"Explain the reasons why the proportion of your import net delivered selling value represented by delivery costs has changed since January 1, "&amp;Variables!B6&amp;"."</f>
        <v>Explain the reasons why the proportion of your import net delivered selling value represented by delivery costs has changed since January 1, 2023.</v>
      </c>
      <c r="P68" s="250" t="str">
        <f>"Expliquez les raisons pour lesquelles la proportion de la valeur de vente nette rendue de vos importations représentée par les frais de livraison a changé depuis le 1er janvier "&amp;Variables!B6&amp;"."</f>
        <v>Expliquez les raisons pour lesquelles la proportion de la valeur de vente nette rendue de vos importations représentée par les frais de livraison a changé depuis le 1er janvier 2023.</v>
      </c>
      <c r="Q68" s="64"/>
      <c r="R68" s="63"/>
      <c r="S68" s="63"/>
      <c r="T68" s="62"/>
      <c r="U68" s="62"/>
      <c r="V68" s="62"/>
    </row>
    <row r="69" spans="1:22" x14ac:dyDescent="0.25">
      <c r="A69" s="7"/>
      <c r="B69" s="254"/>
      <c r="C69" s="120"/>
      <c r="D69" s="121"/>
      <c r="E69" s="120"/>
      <c r="F69" s="120"/>
      <c r="G69" s="120"/>
      <c r="H69" s="120"/>
      <c r="I69" s="120"/>
      <c r="J69" s="255"/>
      <c r="K69" s="255"/>
      <c r="L69" s="256"/>
      <c r="M69" s="62"/>
      <c r="N69" s="62"/>
      <c r="Q69" s="64"/>
      <c r="R69" s="63"/>
      <c r="S69" s="63"/>
      <c r="T69" s="62"/>
      <c r="U69" s="62"/>
      <c r="V69" s="62"/>
    </row>
    <row r="70" spans="1:22" x14ac:dyDescent="0.25">
      <c r="A70" s="7"/>
      <c r="B70" s="668"/>
      <c r="C70" s="669"/>
      <c r="D70" s="669"/>
      <c r="E70" s="669"/>
      <c r="F70" s="669"/>
      <c r="G70" s="669"/>
      <c r="H70" s="669"/>
      <c r="I70" s="669"/>
      <c r="J70" s="669"/>
      <c r="K70" s="669"/>
      <c r="L70" s="670"/>
      <c r="M70" s="62"/>
      <c r="N70" s="62"/>
      <c r="Q70" s="63"/>
      <c r="R70" s="63"/>
      <c r="S70" s="63"/>
      <c r="T70" s="62"/>
      <c r="U70" s="62"/>
      <c r="V70" s="62"/>
    </row>
    <row r="71" spans="1:22" x14ac:dyDescent="0.25">
      <c r="A71" s="7"/>
      <c r="B71" s="668"/>
      <c r="C71" s="669"/>
      <c r="D71" s="669"/>
      <c r="E71" s="669"/>
      <c r="F71" s="669"/>
      <c r="G71" s="669"/>
      <c r="H71" s="669"/>
      <c r="I71" s="669"/>
      <c r="J71" s="669"/>
      <c r="K71" s="669"/>
      <c r="L71" s="670"/>
      <c r="M71" s="62"/>
      <c r="N71" s="62"/>
      <c r="Q71" s="63"/>
      <c r="R71" s="63"/>
      <c r="S71" s="63"/>
      <c r="T71" s="62"/>
      <c r="U71" s="62"/>
      <c r="V71" s="62"/>
    </row>
    <row r="72" spans="1:22" x14ac:dyDescent="0.25">
      <c r="A72" s="7"/>
      <c r="B72" s="668"/>
      <c r="C72" s="669"/>
      <c r="D72" s="669"/>
      <c r="E72" s="669"/>
      <c r="F72" s="669"/>
      <c r="G72" s="669"/>
      <c r="H72" s="669"/>
      <c r="I72" s="669"/>
      <c r="J72" s="669"/>
      <c r="K72" s="669"/>
      <c r="L72" s="670"/>
      <c r="M72" s="62"/>
      <c r="N72" s="62"/>
      <c r="Q72" s="63"/>
      <c r="R72" s="63"/>
      <c r="S72" s="63"/>
      <c r="T72" s="62"/>
      <c r="U72" s="62"/>
      <c r="V72" s="62"/>
    </row>
    <row r="73" spans="1:22" x14ac:dyDescent="0.25">
      <c r="A73" s="7"/>
      <c r="B73" s="668"/>
      <c r="C73" s="669"/>
      <c r="D73" s="669"/>
      <c r="E73" s="669"/>
      <c r="F73" s="669"/>
      <c r="G73" s="669"/>
      <c r="H73" s="669"/>
      <c r="I73" s="669"/>
      <c r="J73" s="669"/>
      <c r="K73" s="669"/>
      <c r="L73" s="670"/>
      <c r="M73" s="62"/>
      <c r="N73" s="62"/>
      <c r="Q73" s="63"/>
      <c r="R73" s="63"/>
      <c r="S73" s="63"/>
      <c r="T73" s="62"/>
      <c r="U73" s="62"/>
      <c r="V73" s="62"/>
    </row>
    <row r="74" spans="1:22" x14ac:dyDescent="0.25">
      <c r="A74" s="7"/>
      <c r="B74" s="668"/>
      <c r="C74" s="669"/>
      <c r="D74" s="669"/>
      <c r="E74" s="669"/>
      <c r="F74" s="669"/>
      <c r="G74" s="669"/>
      <c r="H74" s="669"/>
      <c r="I74" s="669"/>
      <c r="J74" s="669"/>
      <c r="K74" s="669"/>
      <c r="L74" s="670"/>
      <c r="M74" s="62"/>
      <c r="N74" s="62"/>
      <c r="Q74" s="63"/>
      <c r="R74" s="63"/>
      <c r="S74" s="63"/>
      <c r="T74" s="62"/>
      <c r="U74" s="62"/>
      <c r="V74" s="62"/>
    </row>
    <row r="75" spans="1:22" s="74" customFormat="1" x14ac:dyDescent="0.25">
      <c r="A75" s="122"/>
      <c r="B75" s="668"/>
      <c r="C75" s="669"/>
      <c r="D75" s="669"/>
      <c r="E75" s="669"/>
      <c r="F75" s="669"/>
      <c r="G75" s="669"/>
      <c r="H75" s="669"/>
      <c r="I75" s="669"/>
      <c r="J75" s="669"/>
      <c r="K75" s="669"/>
      <c r="L75" s="670"/>
      <c r="N75" s="123"/>
      <c r="O75" s="82"/>
      <c r="P75" s="82"/>
    </row>
    <row r="76" spans="1:22" s="74" customFormat="1" x14ac:dyDescent="0.25">
      <c r="A76" s="122"/>
      <c r="B76" s="668"/>
      <c r="C76" s="669"/>
      <c r="D76" s="669"/>
      <c r="E76" s="669"/>
      <c r="F76" s="669"/>
      <c r="G76" s="669"/>
      <c r="H76" s="669"/>
      <c r="I76" s="669"/>
      <c r="J76" s="669"/>
      <c r="K76" s="669"/>
      <c r="L76" s="670"/>
      <c r="N76" s="123"/>
    </row>
    <row r="77" spans="1:22" s="74" customFormat="1" x14ac:dyDescent="0.25">
      <c r="A77" s="122"/>
      <c r="B77" s="668"/>
      <c r="C77" s="669"/>
      <c r="D77" s="669"/>
      <c r="E77" s="669"/>
      <c r="F77" s="669"/>
      <c r="G77" s="669"/>
      <c r="H77" s="669"/>
      <c r="I77" s="669"/>
      <c r="J77" s="669"/>
      <c r="K77" s="669"/>
      <c r="L77" s="670"/>
      <c r="N77" s="123"/>
      <c r="O77" s="82"/>
      <c r="P77" s="82"/>
    </row>
    <row r="78" spans="1:22" s="74" customFormat="1" x14ac:dyDescent="0.25">
      <c r="A78" s="122"/>
      <c r="B78" s="224"/>
      <c r="C78" s="225"/>
      <c r="D78" s="225"/>
      <c r="E78" s="225"/>
      <c r="F78" s="225"/>
      <c r="G78" s="225"/>
      <c r="H78" s="225"/>
      <c r="I78" s="225"/>
      <c r="J78" s="225"/>
      <c r="K78" s="225"/>
      <c r="L78" s="226"/>
      <c r="N78" s="123"/>
      <c r="O78" s="82"/>
      <c r="P78" s="82"/>
    </row>
    <row r="79" spans="1:22" s="74" customFormat="1" x14ac:dyDescent="0.25">
      <c r="A79" s="122"/>
      <c r="B79" s="4"/>
      <c r="C79" s="62"/>
      <c r="D79" s="62"/>
      <c r="E79" s="62"/>
      <c r="F79" s="62"/>
      <c r="G79" s="62"/>
      <c r="H79" s="62"/>
      <c r="I79" s="62"/>
      <c r="J79" s="62"/>
      <c r="K79" s="62"/>
      <c r="L79" s="62"/>
      <c r="N79" s="123"/>
      <c r="O79" s="253"/>
      <c r="P79" s="253"/>
    </row>
    <row r="81" spans="15:16" x14ac:dyDescent="0.25">
      <c r="O81" s="253"/>
      <c r="P81" s="253"/>
    </row>
  </sheetData>
  <sheetProtection algorithmName="SHA-512" hashValue="hvVB6TuP8WXoIzjjAbTbq2M6qhP3qArltkM8sfR0+cGhg+U4A314QUD3fWy7g5NRESq3oHPko7sJ08KnpRR8fg==" saltValue="H/+zBA+CH7UdvqfZqkJIoA==" spinCount="100000" sheet="1" objects="1" scenarios="1" selectLockedCells="1"/>
  <mergeCells count="72">
    <mergeCell ref="D56:F56"/>
    <mergeCell ref="D57:F57"/>
    <mergeCell ref="D58:E58"/>
    <mergeCell ref="B68:L68"/>
    <mergeCell ref="B70:L77"/>
    <mergeCell ref="B61:L61"/>
    <mergeCell ref="B62:L62"/>
    <mergeCell ref="B63:L63"/>
    <mergeCell ref="D64:D65"/>
    <mergeCell ref="E64:E65"/>
    <mergeCell ref="F64:F65"/>
    <mergeCell ref="G64:G65"/>
    <mergeCell ref="H64:H65"/>
    <mergeCell ref="B45:C47"/>
    <mergeCell ref="D45:F45"/>
    <mergeCell ref="D46:F46"/>
    <mergeCell ref="D47:F47"/>
    <mergeCell ref="B59:L59"/>
    <mergeCell ref="B48:I48"/>
    <mergeCell ref="B49:C51"/>
    <mergeCell ref="D49:F49"/>
    <mergeCell ref="D50:F50"/>
    <mergeCell ref="D51:F51"/>
    <mergeCell ref="B52:C54"/>
    <mergeCell ref="D52:F52"/>
    <mergeCell ref="D53:F53"/>
    <mergeCell ref="D54:F54"/>
    <mergeCell ref="B55:C57"/>
    <mergeCell ref="D55:F55"/>
    <mergeCell ref="B38:I38"/>
    <mergeCell ref="B42:C44"/>
    <mergeCell ref="D42:F42"/>
    <mergeCell ref="D43:F43"/>
    <mergeCell ref="D44:F44"/>
    <mergeCell ref="B39:C41"/>
    <mergeCell ref="D39:F39"/>
    <mergeCell ref="D40:F40"/>
    <mergeCell ref="D41:F41"/>
    <mergeCell ref="B28:I28"/>
    <mergeCell ref="B29:C31"/>
    <mergeCell ref="D29:F29"/>
    <mergeCell ref="D30:F30"/>
    <mergeCell ref="D31:F31"/>
    <mergeCell ref="B32:C34"/>
    <mergeCell ref="D32:F32"/>
    <mergeCell ref="D33:F33"/>
    <mergeCell ref="D34:F34"/>
    <mergeCell ref="B35:C37"/>
    <mergeCell ref="D35:F35"/>
    <mergeCell ref="D36:F36"/>
    <mergeCell ref="D37:F37"/>
    <mergeCell ref="B19:L19"/>
    <mergeCell ref="B20:L20"/>
    <mergeCell ref="B22:F23"/>
    <mergeCell ref="G22:I23"/>
    <mergeCell ref="G26:G27"/>
    <mergeCell ref="H26:H27"/>
    <mergeCell ref="I26:I27"/>
    <mergeCell ref="J26:J27"/>
    <mergeCell ref="K26:K27"/>
    <mergeCell ref="B17:L17"/>
    <mergeCell ref="B4:L4"/>
    <mergeCell ref="B5:L5"/>
    <mergeCell ref="B6:L6"/>
    <mergeCell ref="B8:L8"/>
    <mergeCell ref="B9:L9"/>
    <mergeCell ref="B10:L10"/>
    <mergeCell ref="B12:L12"/>
    <mergeCell ref="B13:L13"/>
    <mergeCell ref="B14:L14"/>
    <mergeCell ref="B15:L15"/>
    <mergeCell ref="B16:L16"/>
  </mergeCells>
  <dataValidations count="2">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58:J58 G39:I47 J29:K47 G29:I37 G49:K57" xr:uid="{6D759AAF-D2FC-4A8F-A592-38A232D44596}">
      <formula1>1000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63 B70:B74" xr:uid="{F0266FE5-B07D-43EC-90D9-93781F9E6162}">
      <formula1>1001</formula1>
    </dataValidation>
  </dataValidations>
  <printOptions horizontalCentered="1"/>
  <pageMargins left="0.23622047244094491" right="0.23622047244094491" top="0.74803149606299213" bottom="0.74803149606299213" header="0.31496062992125984" footer="0.31496062992125984"/>
  <pageSetup scale="67" fitToHeight="0" orientation="portrait" r:id="rId1"/>
  <headerFooter>
    <oddFooter>&amp;L&amp;A</oddFooter>
  </headerFooter>
  <rowBreaks count="1" manualBreakCount="1">
    <brk id="57" min="1" max="11"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054A6-35AC-44DD-AB3D-4BDC860FE2EA}">
  <sheetPr>
    <tabColor rgb="FFFFC000"/>
  </sheetPr>
  <dimension ref="A1"/>
  <sheetViews>
    <sheetView workbookViewId="0">
      <selection activeCell="U33" sqref="U33"/>
    </sheetView>
  </sheetViews>
  <sheetFormatPr defaultRowHeight="15" x14ac:dyDescent="0.25"/>
  <sheetData/>
  <sheetProtection algorithmName="SHA-512" hashValue="sofO/O3eCI0sPXpJ7Gjz2ler3mpn0WxPpoJDFcXbk/uBprREqj8VmqrqvDdkG3bDlKiTXC03IFFo5FSEK5NYDA==" saltValue="juSApaz0h/wluZV1qDML/g==" spinCount="100000" sheet="1" objects="1" scenarios="1" selectLockedCell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8884D-42E0-4F82-8F8A-340A000EEDCD}">
  <sheetPr>
    <tabColor rgb="FF92D050"/>
    <pageSetUpPr fitToPage="1"/>
  </sheetPr>
  <dimension ref="A1:V81"/>
  <sheetViews>
    <sheetView showGridLines="0" zoomScaleNormal="100" zoomScaleSheetLayoutView="55" workbookViewId="0"/>
  </sheetViews>
  <sheetFormatPr defaultColWidth="9.42578125" defaultRowHeight="14.25" x14ac:dyDescent="0.25"/>
  <cols>
    <col min="1" max="1" width="1.5703125" style="8" customWidth="1"/>
    <col min="2" max="3" width="16.140625" style="1" customWidth="1"/>
    <col min="4" max="6" width="13.140625" style="1" customWidth="1"/>
    <col min="7" max="9" width="20" style="1" customWidth="1"/>
    <col min="10" max="11" width="20" style="1" hidden="1" customWidth="1"/>
    <col min="12" max="12" width="20" style="1" customWidth="1"/>
    <col min="13" max="13" width="6.42578125" style="9" customWidth="1"/>
    <col min="14" max="14" width="9.42578125" style="82" customWidth="1"/>
    <col min="15" max="15" width="10.5703125" style="82" hidden="1" customWidth="1"/>
    <col min="16" max="16" width="8.5703125" style="82" hidden="1" customWidth="1"/>
    <col min="17" max="18" width="9.42578125" style="82" customWidth="1"/>
    <col min="19" max="16384" width="9.42578125" style="82"/>
  </cols>
  <sheetData>
    <row r="1" spans="1:16" x14ac:dyDescent="0.25">
      <c r="O1" s="82" t="s">
        <v>352</v>
      </c>
      <c r="P1" s="82" t="s">
        <v>352</v>
      </c>
    </row>
    <row r="2" spans="1:16" x14ac:dyDescent="0.25">
      <c r="B2" s="11" t="str">
        <f>Pro!B2</f>
        <v>PROTÉGÉ</v>
      </c>
      <c r="C2" s="11"/>
      <c r="O2" s="253" t="s">
        <v>70</v>
      </c>
      <c r="P2" s="253" t="s">
        <v>83</v>
      </c>
    </row>
    <row r="3" spans="1:16" x14ac:dyDescent="0.25">
      <c r="B3" s="13"/>
      <c r="C3" s="13"/>
      <c r="O3" s="2"/>
      <c r="P3" s="2"/>
    </row>
    <row r="4" spans="1:16" s="2" customFormat="1" x14ac:dyDescent="0.25">
      <c r="A4" s="4"/>
      <c r="B4" s="483" t="str">
        <f>Info!B4</f>
        <v>QUESTIONNAIRE À L'INTENTION DES IMPORTATEURS</v>
      </c>
      <c r="C4" s="483"/>
      <c r="D4" s="483"/>
      <c r="E4" s="483"/>
      <c r="F4" s="483"/>
      <c r="G4" s="483"/>
      <c r="H4" s="483"/>
      <c r="I4" s="483"/>
      <c r="J4" s="483"/>
      <c r="K4" s="483"/>
      <c r="L4" s="483"/>
      <c r="M4" s="23"/>
      <c r="N4" s="23"/>
      <c r="O4" s="21"/>
      <c r="P4" s="21"/>
    </row>
    <row r="5" spans="1:16" s="2" customFormat="1" x14ac:dyDescent="0.25">
      <c r="A5" s="4"/>
      <c r="B5" s="483" t="str">
        <f>Info!B5</f>
        <v>RR-2025-004</v>
      </c>
      <c r="C5" s="483"/>
      <c r="D5" s="483"/>
      <c r="E5" s="483"/>
      <c r="F5" s="483"/>
      <c r="G5" s="483"/>
      <c r="H5" s="483"/>
      <c r="I5" s="483"/>
      <c r="J5" s="483"/>
      <c r="K5" s="483"/>
      <c r="L5" s="483"/>
      <c r="M5" s="23"/>
      <c r="N5" s="23"/>
      <c r="O5" s="21"/>
      <c r="P5" s="21"/>
    </row>
    <row r="6" spans="1:16" s="6" customFormat="1" x14ac:dyDescent="0.25">
      <c r="A6" s="4"/>
      <c r="B6" s="483" t="str">
        <f>Info!B6</f>
        <v>FEUILLES D'ACIER RÉSISTANT À LA CORROSION II</v>
      </c>
      <c r="C6" s="483"/>
      <c r="D6" s="483"/>
      <c r="E6" s="483"/>
      <c r="F6" s="483"/>
      <c r="G6" s="483"/>
      <c r="H6" s="483"/>
      <c r="I6" s="483"/>
      <c r="J6" s="483"/>
      <c r="K6" s="483"/>
      <c r="L6" s="483"/>
      <c r="M6" s="21"/>
      <c r="N6" s="21"/>
      <c r="O6" s="16"/>
      <c r="P6" s="16"/>
    </row>
    <row r="7" spans="1:16" s="6" customFormat="1" x14ac:dyDescent="0.25">
      <c r="A7" s="4"/>
      <c r="B7" s="251"/>
      <c r="C7" s="251"/>
      <c r="D7" s="251"/>
      <c r="E7" s="251"/>
      <c r="F7" s="251"/>
      <c r="G7" s="251"/>
      <c r="H7" s="251"/>
      <c r="I7" s="251"/>
      <c r="J7" s="251"/>
      <c r="K7" s="251"/>
      <c r="L7" s="251"/>
      <c r="M7" s="21"/>
      <c r="N7" s="21"/>
      <c r="O7" s="16"/>
      <c r="P7" s="16"/>
    </row>
    <row r="8" spans="1:16" s="6" customFormat="1" x14ac:dyDescent="0.25">
      <c r="A8" s="4"/>
      <c r="B8" s="610" t="str">
        <f>Pro!B8</f>
        <v>Les questions suivantes font référence aux marchandises comme définies dans la description du produit de l'onglet Intro.</v>
      </c>
      <c r="C8" s="610"/>
      <c r="D8" s="610"/>
      <c r="E8" s="610"/>
      <c r="F8" s="610"/>
      <c r="G8" s="610"/>
      <c r="H8" s="610"/>
      <c r="I8" s="610"/>
      <c r="J8" s="610"/>
      <c r="K8" s="610"/>
      <c r="L8" s="610"/>
      <c r="M8" s="21"/>
      <c r="N8" s="21"/>
      <c r="O8" s="22"/>
    </row>
    <row r="9" spans="1:16" s="6" customFormat="1" x14ac:dyDescent="0.25">
      <c r="A9" s="4"/>
      <c r="B9" s="610" t="str">
        <f>Pro!B9</f>
        <v>Des informations sur le produit et un glossaire de termes sont disponibles dans l'onglet Info.</v>
      </c>
      <c r="C9" s="610"/>
      <c r="D9" s="610"/>
      <c r="E9" s="610"/>
      <c r="F9" s="610"/>
      <c r="G9" s="610"/>
      <c r="H9" s="610"/>
      <c r="I9" s="610"/>
      <c r="J9" s="610"/>
      <c r="K9" s="610"/>
      <c r="L9" s="610"/>
      <c r="M9" s="21"/>
      <c r="N9" s="21"/>
      <c r="O9" s="16"/>
    </row>
    <row r="10" spans="1:16" s="6" customFormat="1" x14ac:dyDescent="0.25">
      <c r="A10" s="4"/>
      <c r="B10" s="610" t="str">
        <f>Pro!B10</f>
        <v>Utilisez l'onglet AddPro si vous avez besoin de plus d'espace.</v>
      </c>
      <c r="C10" s="610"/>
      <c r="D10" s="610"/>
      <c r="E10" s="610"/>
      <c r="F10" s="610"/>
      <c r="G10" s="610"/>
      <c r="H10" s="610"/>
      <c r="I10" s="610"/>
      <c r="J10" s="610"/>
      <c r="K10" s="610"/>
      <c r="L10" s="610"/>
      <c r="M10" s="21"/>
      <c r="N10" s="21"/>
      <c r="O10" s="16"/>
      <c r="P10" s="16"/>
    </row>
    <row r="11" spans="1:16" s="6" customFormat="1" x14ac:dyDescent="0.25">
      <c r="A11" s="4"/>
      <c r="B11" s="252"/>
      <c r="C11" s="252"/>
      <c r="D11" s="20"/>
      <c r="E11" s="20"/>
      <c r="F11" s="20"/>
      <c r="G11" s="20"/>
      <c r="H11" s="20"/>
      <c r="I11" s="20"/>
      <c r="J11" s="20"/>
      <c r="K11" s="20"/>
      <c r="L11" s="20"/>
      <c r="M11" s="21"/>
      <c r="N11" s="21"/>
      <c r="O11" s="16"/>
      <c r="P11" s="16"/>
    </row>
    <row r="12" spans="1:16" s="6" customFormat="1" x14ac:dyDescent="0.25">
      <c r="A12" s="4"/>
      <c r="B12" s="610" t="str">
        <f>Pro!B12</f>
        <v>Pour les questions de cet onglet, notez ce qui suit :</v>
      </c>
      <c r="C12" s="610"/>
      <c r="D12" s="610"/>
      <c r="E12" s="610"/>
      <c r="F12" s="610"/>
      <c r="G12" s="610"/>
      <c r="H12" s="610"/>
      <c r="I12" s="610"/>
      <c r="J12" s="610"/>
      <c r="K12" s="610"/>
      <c r="L12" s="610"/>
      <c r="M12" s="21"/>
      <c r="N12" s="21"/>
      <c r="O12" s="16"/>
      <c r="P12" s="16"/>
    </row>
    <row r="13" spans="1:16" s="6" customFormat="1" ht="26.25" customHeight="1" x14ac:dyDescent="0.25">
      <c r="A13" s="4"/>
      <c r="B13" s="691" t="str">
        <f>Pro!B13</f>
        <v xml:space="preserve">• Veuillez indiquer seulement les ventes effectuées à partir des importations de votre entreprise. Les ventes de marchandises achetées auprès de producteurs canadiens doivent être exclues. </v>
      </c>
      <c r="C13" s="691"/>
      <c r="D13" s="691"/>
      <c r="E13" s="691"/>
      <c r="F13" s="691"/>
      <c r="G13" s="691"/>
      <c r="H13" s="691"/>
      <c r="I13" s="691"/>
      <c r="J13" s="691"/>
      <c r="K13" s="691"/>
      <c r="L13" s="691"/>
      <c r="M13" s="21"/>
      <c r="N13" s="21"/>
      <c r="O13" s="16"/>
      <c r="P13" s="16"/>
    </row>
    <row r="14" spans="1:16" s="6" customFormat="1" x14ac:dyDescent="0.25">
      <c r="A14" s="4"/>
      <c r="B14" s="610" t="str">
        <f>Pro!B14</f>
        <v>• Déclarez toutes les ventes aux entreprises associées canadiennes et étrangères.</v>
      </c>
      <c r="C14" s="610"/>
      <c r="D14" s="610"/>
      <c r="E14" s="610"/>
      <c r="F14" s="610"/>
      <c r="G14" s="610"/>
      <c r="H14" s="610"/>
      <c r="I14" s="610"/>
      <c r="J14" s="610"/>
      <c r="K14" s="610"/>
      <c r="L14" s="610"/>
      <c r="M14" s="21"/>
      <c r="N14" s="21"/>
      <c r="O14" s="16"/>
      <c r="P14" s="16"/>
    </row>
    <row r="15" spans="1:16" s="6" customFormat="1" x14ac:dyDescent="0.25">
      <c r="A15" s="4"/>
      <c r="B15" s="610" t="str">
        <f>Pro!B15</f>
        <v>• Déclarez toutes les ventes à compter de la date de l’expédition au client ou à son entrepôt.</v>
      </c>
      <c r="C15" s="610"/>
      <c r="D15" s="610"/>
      <c r="E15" s="610"/>
      <c r="F15" s="610"/>
      <c r="G15" s="610"/>
      <c r="H15" s="610"/>
      <c r="I15" s="610"/>
      <c r="J15" s="610"/>
      <c r="K15" s="610"/>
      <c r="L15" s="610"/>
      <c r="M15" s="21"/>
      <c r="N15" s="21"/>
      <c r="O15" s="16"/>
      <c r="P15" s="16"/>
    </row>
    <row r="16" spans="1:16" s="6" customFormat="1" x14ac:dyDescent="0.25">
      <c r="A16" s="4"/>
      <c r="B16" s="610" t="str">
        <f>Pro!B16</f>
        <v>• Déclarez toutes les valeurs en dollars canadiens.</v>
      </c>
      <c r="C16" s="610"/>
      <c r="D16" s="610"/>
      <c r="E16" s="610"/>
      <c r="F16" s="610"/>
      <c r="G16" s="610"/>
      <c r="H16" s="610"/>
      <c r="I16" s="610"/>
      <c r="J16" s="610"/>
      <c r="K16" s="610"/>
      <c r="L16" s="610"/>
      <c r="M16" s="259"/>
      <c r="N16" s="21"/>
      <c r="O16" s="16"/>
      <c r="P16" s="16"/>
    </row>
    <row r="17" spans="1:16" s="6" customFormat="1" x14ac:dyDescent="0.25">
      <c r="A17" s="26"/>
      <c r="B17" s="610" t="str">
        <f>IF(Intro!$G$26="English",O17,P17)</f>
        <v>• Si votre entreprise est un utilisateur final ou un détaillant, elle n’a pas besoin de déclarer ses ventes d’importations ou ses stocks d’importations.</v>
      </c>
      <c r="C17" s="610"/>
      <c r="D17" s="610"/>
      <c r="E17" s="610"/>
      <c r="F17" s="610"/>
      <c r="G17" s="610"/>
      <c r="H17" s="610"/>
      <c r="I17" s="610"/>
      <c r="J17" s="610"/>
      <c r="K17" s="610"/>
      <c r="L17" s="610"/>
      <c r="M17" s="21"/>
      <c r="N17" s="21"/>
      <c r="O17" s="16" t="s">
        <v>281</v>
      </c>
      <c r="P17" s="16" t="s">
        <v>282</v>
      </c>
    </row>
    <row r="18" spans="1:16" s="6" customFormat="1" x14ac:dyDescent="0.25">
      <c r="A18" s="4"/>
      <c r="B18" s="15"/>
      <c r="C18" s="15"/>
      <c r="D18" s="3"/>
      <c r="E18" s="3"/>
      <c r="F18" s="3"/>
      <c r="G18" s="3"/>
      <c r="H18" s="3"/>
      <c r="I18" s="3"/>
      <c r="J18" s="3"/>
      <c r="K18" s="3"/>
      <c r="L18" s="3"/>
      <c r="O18" s="16"/>
      <c r="P18" s="16"/>
    </row>
    <row r="19" spans="1:16" x14ac:dyDescent="0.25">
      <c r="A19" s="7"/>
      <c r="B19" s="422" t="str">
        <f>IF(Intro!$G$26="English",O19,P19)</f>
        <v>IMPORTATIONS ET STOCKS</v>
      </c>
      <c r="C19" s="423"/>
      <c r="D19" s="423"/>
      <c r="E19" s="423"/>
      <c r="F19" s="423"/>
      <c r="G19" s="423"/>
      <c r="H19" s="423"/>
      <c r="I19" s="423"/>
      <c r="J19" s="423"/>
      <c r="K19" s="423"/>
      <c r="L19" s="424"/>
      <c r="M19" s="82"/>
      <c r="O19" s="82" t="s">
        <v>283</v>
      </c>
      <c r="P19" s="82" t="s">
        <v>284</v>
      </c>
    </row>
    <row r="20" spans="1:16" x14ac:dyDescent="0.25">
      <c r="A20" s="7"/>
      <c r="B20" s="586" t="s">
        <v>12</v>
      </c>
      <c r="C20" s="587"/>
      <c r="D20" s="587"/>
      <c r="E20" s="587"/>
      <c r="F20" s="587"/>
      <c r="G20" s="587"/>
      <c r="H20" s="587"/>
      <c r="I20" s="587"/>
      <c r="J20" s="587"/>
      <c r="K20" s="587"/>
      <c r="L20" s="588"/>
      <c r="M20" s="82"/>
    </row>
    <row r="21" spans="1:16" x14ac:dyDescent="0.25">
      <c r="A21" s="7"/>
      <c r="B21" s="17"/>
      <c r="C21" s="27"/>
      <c r="D21" s="28"/>
      <c r="E21" s="28"/>
      <c r="F21" s="28"/>
      <c r="G21" s="28"/>
      <c r="H21" s="28"/>
      <c r="I21" s="28"/>
      <c r="J21" s="28"/>
      <c r="K21" s="28"/>
      <c r="L21" s="18"/>
      <c r="M21" s="82"/>
    </row>
    <row r="22" spans="1:16" ht="15.75" customHeight="1" x14ac:dyDescent="0.25">
      <c r="A22" s="7"/>
      <c r="B22" s="428" t="str">
        <f>IF(Intro!$G$26="English",O22,P22)</f>
        <v xml:space="preserve">Indiquez les importations et les ventes de marchandises de votre entreprise originaires de : </v>
      </c>
      <c r="C22" s="429"/>
      <c r="D22" s="429"/>
      <c r="E22" s="429"/>
      <c r="F22" s="429"/>
      <c r="G22" s="523" t="str">
        <f>IF(Intro!$G$26="English",Variables!B33,Variables!C33)</f>
        <v>Vietnam</v>
      </c>
      <c r="H22" s="524"/>
      <c r="I22" s="525"/>
      <c r="J22" s="243"/>
      <c r="K22" s="244"/>
      <c r="L22" s="18"/>
      <c r="M22" s="82"/>
      <c r="O22" s="82" t="s">
        <v>403</v>
      </c>
      <c r="P22" s="82" t="s">
        <v>404</v>
      </c>
    </row>
    <row r="23" spans="1:16" ht="15.75" customHeight="1" x14ac:dyDescent="0.25">
      <c r="A23" s="7"/>
      <c r="B23" s="428"/>
      <c r="C23" s="429"/>
      <c r="D23" s="429"/>
      <c r="E23" s="429"/>
      <c r="F23" s="429"/>
      <c r="G23" s="526"/>
      <c r="H23" s="527"/>
      <c r="I23" s="528"/>
      <c r="J23" s="245"/>
      <c r="K23" s="246"/>
      <c r="L23" s="18"/>
      <c r="M23" s="82"/>
    </row>
    <row r="24" spans="1:16" x14ac:dyDescent="0.25">
      <c r="A24" s="7"/>
      <c r="B24" s="213"/>
      <c r="C24" s="214"/>
      <c r="D24" s="215"/>
      <c r="E24" s="215"/>
      <c r="F24" s="215"/>
      <c r="G24" s="215"/>
      <c r="H24" s="215"/>
      <c r="I24" s="215"/>
      <c r="J24" s="215"/>
      <c r="K24" s="215"/>
      <c r="L24" s="18"/>
      <c r="M24" s="82"/>
    </row>
    <row r="25" spans="1:16" x14ac:dyDescent="0.25">
      <c r="A25" s="7"/>
      <c r="B25" s="216"/>
      <c r="C25" s="214"/>
      <c r="D25" s="215"/>
      <c r="E25" s="215"/>
      <c r="F25" s="215"/>
      <c r="G25" s="215"/>
      <c r="H25" s="215"/>
      <c r="I25" s="215"/>
      <c r="J25" s="215"/>
      <c r="K25" s="215"/>
      <c r="L25" s="18"/>
      <c r="M25" s="82"/>
      <c r="O25" s="19"/>
    </row>
    <row r="26" spans="1:16" x14ac:dyDescent="0.25">
      <c r="A26" s="7"/>
      <c r="B26" s="249"/>
      <c r="E26" s="27"/>
      <c r="F26" s="82"/>
      <c r="G26" s="671">
        <f>Variables!$B$6</f>
        <v>2023</v>
      </c>
      <c r="H26" s="671">
        <f>G26+1</f>
        <v>2024</v>
      </c>
      <c r="I26" s="671">
        <f>H26+1</f>
        <v>2025</v>
      </c>
      <c r="J26" s="671">
        <f>IF(Intro!$G$26="English",Variables!B9,Variables!C9)</f>
        <v>0</v>
      </c>
      <c r="K26" s="671">
        <f>IF(Intro!$G$26="English",Variables!B10,Variables!C10)</f>
        <v>0</v>
      </c>
      <c r="L26" s="116"/>
      <c r="M26" s="82"/>
      <c r="O26" s="19"/>
    </row>
    <row r="27" spans="1:16" x14ac:dyDescent="0.25">
      <c r="A27" s="7"/>
      <c r="B27" s="249"/>
      <c r="E27" s="27"/>
      <c r="F27" s="82"/>
      <c r="G27" s="672"/>
      <c r="H27" s="673"/>
      <c r="I27" s="673"/>
      <c r="J27" s="673"/>
      <c r="K27" s="673"/>
      <c r="L27" s="116"/>
      <c r="M27" s="82"/>
      <c r="O27" s="24" t="s">
        <v>179</v>
      </c>
      <c r="P27" s="266" t="s">
        <v>223</v>
      </c>
    </row>
    <row r="28" spans="1:16" ht="14.25" customHeight="1" x14ac:dyDescent="0.25">
      <c r="A28" s="7"/>
      <c r="B28" s="681" t="str">
        <f>IF(Intro!$G$26="English",O28,P28)</f>
        <v>Importations</v>
      </c>
      <c r="C28" s="682"/>
      <c r="D28" s="682"/>
      <c r="E28" s="682"/>
      <c r="F28" s="682"/>
      <c r="G28" s="682"/>
      <c r="H28" s="682"/>
      <c r="I28" s="683"/>
      <c r="J28" s="242"/>
      <c r="K28" s="242"/>
      <c r="L28" s="116"/>
      <c r="M28" s="82"/>
      <c r="O28" s="82" t="s">
        <v>207</v>
      </c>
      <c r="P28" s="82" t="s">
        <v>208</v>
      </c>
    </row>
    <row r="29" spans="1:16" x14ac:dyDescent="0.25">
      <c r="A29" s="7"/>
      <c r="B29" s="678" t="str">
        <f>IF(Intro!$G$26="English",O29,P29)</f>
        <v>Marchandises de premier choix</v>
      </c>
      <c r="C29" s="544"/>
      <c r="D29" s="674" t="str">
        <f>IF(Intro!$G$26="English",Variables!B23,Variables!C23)</f>
        <v>tonnes</v>
      </c>
      <c r="E29" s="674"/>
      <c r="F29" s="674"/>
      <c r="G29" s="187"/>
      <c r="H29" s="187"/>
      <c r="I29" s="187"/>
      <c r="J29" s="187"/>
      <c r="K29" s="187"/>
      <c r="L29" s="116"/>
      <c r="M29" s="82"/>
      <c r="O29" s="82" t="s">
        <v>380</v>
      </c>
      <c r="P29" s="82" t="s">
        <v>440</v>
      </c>
    </row>
    <row r="30" spans="1:16" x14ac:dyDescent="0.25">
      <c r="A30" s="7"/>
      <c r="B30" s="678"/>
      <c r="C30" s="544"/>
      <c r="D30" s="674" t="str">
        <f>IF(Intro!$G$26="English",O30,P30)</f>
        <v>valeur d'achat nette rendue (CAD)</v>
      </c>
      <c r="E30" s="674"/>
      <c r="F30" s="674"/>
      <c r="G30" s="187"/>
      <c r="H30" s="187"/>
      <c r="I30" s="187"/>
      <c r="J30" s="187"/>
      <c r="K30" s="187"/>
      <c r="L30" s="116"/>
      <c r="M30" s="82"/>
      <c r="O30" s="114" t="s">
        <v>291</v>
      </c>
      <c r="P30" s="82" t="s">
        <v>292</v>
      </c>
    </row>
    <row r="31" spans="1:16" ht="15" thickBot="1" x14ac:dyDescent="0.3">
      <c r="A31" s="7"/>
      <c r="B31" s="679"/>
      <c r="C31" s="546"/>
      <c r="D31" s="675" t="str">
        <f>IF(Intro!$G$26="English","$ / "&amp;Variables!B24,"$ / "&amp;Variables!C24)</f>
        <v>$ / tonne</v>
      </c>
      <c r="E31" s="675"/>
      <c r="F31" s="675"/>
      <c r="G31" s="247" t="str">
        <f>IF(G29=0,"-",G30/G29)</f>
        <v>-</v>
      </c>
      <c r="H31" s="247" t="str">
        <f>IF(H29=0,"-",H30/H29)</f>
        <v>-</v>
      </c>
      <c r="I31" s="247" t="str">
        <f>IF(I29=0,"-",I30/I29)</f>
        <v>-</v>
      </c>
      <c r="J31" s="131" t="str">
        <f>IF(J29=0,"-",J30/J29)</f>
        <v>-</v>
      </c>
      <c r="K31" s="131" t="str">
        <f>IF(K29=0,"-",K30/K29)</f>
        <v>-</v>
      </c>
      <c r="L31" s="116"/>
      <c r="M31" s="250"/>
      <c r="N31" s="250"/>
    </row>
    <row r="32" spans="1:16" x14ac:dyDescent="0.25">
      <c r="A32" s="7"/>
      <c r="B32" s="700" t="str">
        <f>IF(Intro!$G$26="English",O32,P32)</f>
        <v>Marchandises de second choix</v>
      </c>
      <c r="C32" s="701"/>
      <c r="D32" s="677" t="str">
        <f>IF(Intro!$G$26="English",Variables!B23,Variables!C23)</f>
        <v>tonnes</v>
      </c>
      <c r="E32" s="677"/>
      <c r="F32" s="677"/>
      <c r="G32" s="188"/>
      <c r="H32" s="188"/>
      <c r="I32" s="188"/>
      <c r="J32" s="131"/>
      <c r="K32" s="131"/>
      <c r="L32" s="116"/>
      <c r="M32" s="82"/>
      <c r="O32" s="82" t="s">
        <v>381</v>
      </c>
      <c r="P32" s="82" t="s">
        <v>441</v>
      </c>
    </row>
    <row r="33" spans="1:16" x14ac:dyDescent="0.25">
      <c r="A33" s="7"/>
      <c r="B33" s="678"/>
      <c r="C33" s="544"/>
      <c r="D33" s="674" t="str">
        <f>IF(Intro!$G$26="English",O33,P33)</f>
        <v>valeur d'achat nette rendue (CAD)</v>
      </c>
      <c r="E33" s="674"/>
      <c r="F33" s="674"/>
      <c r="G33" s="187"/>
      <c r="H33" s="187"/>
      <c r="I33" s="187"/>
      <c r="J33" s="131"/>
      <c r="K33" s="131"/>
      <c r="L33" s="116"/>
      <c r="M33" s="82"/>
      <c r="O33" s="114" t="s">
        <v>291</v>
      </c>
      <c r="P33" s="82" t="s">
        <v>292</v>
      </c>
    </row>
    <row r="34" spans="1:16" ht="15" thickBot="1" x14ac:dyDescent="0.3">
      <c r="A34" s="7"/>
      <c r="B34" s="679"/>
      <c r="C34" s="546"/>
      <c r="D34" s="675" t="str">
        <f>IF(Intro!$G$26="English","$ / "&amp;Variables!B24,"$ / "&amp;Variables!C24)</f>
        <v>$ / tonne</v>
      </c>
      <c r="E34" s="675"/>
      <c r="F34" s="675"/>
      <c r="G34" s="247" t="str">
        <f>IF(G32=0,"-",G33/G32)</f>
        <v>-</v>
      </c>
      <c r="H34" s="247" t="str">
        <f>IF(H32=0,"-",H33/H32)</f>
        <v>-</v>
      </c>
      <c r="I34" s="247" t="str">
        <f>IF(I32=0,"-",I33/I32)</f>
        <v>-</v>
      </c>
      <c r="J34" s="131"/>
      <c r="K34" s="131"/>
      <c r="L34" s="116"/>
      <c r="M34" s="82"/>
    </row>
    <row r="35" spans="1:16" x14ac:dyDescent="0.25">
      <c r="A35" s="7"/>
      <c r="B35" s="702" t="str">
        <f>IF(Intro!$G$26="English",O35,P35)</f>
        <v>Total d'importations</v>
      </c>
      <c r="C35" s="703"/>
      <c r="D35" s="708" t="str">
        <f>IF(Intro!$G$26="English",Variables!B23,Variables!C23)</f>
        <v>tonnes</v>
      </c>
      <c r="E35" s="708"/>
      <c r="F35" s="708"/>
      <c r="G35" s="248">
        <f>G29+G32</f>
        <v>0</v>
      </c>
      <c r="H35" s="248">
        <f t="shared" ref="H35:I36" si="0">H29+H32</f>
        <v>0</v>
      </c>
      <c r="I35" s="248">
        <f t="shared" si="0"/>
        <v>0</v>
      </c>
      <c r="J35" s="131"/>
      <c r="K35" s="131"/>
      <c r="L35" s="116"/>
      <c r="M35" s="82"/>
      <c r="O35" s="94" t="s">
        <v>382</v>
      </c>
      <c r="P35" s="94" t="s">
        <v>383</v>
      </c>
    </row>
    <row r="36" spans="1:16" x14ac:dyDescent="0.25">
      <c r="A36" s="7"/>
      <c r="B36" s="704"/>
      <c r="C36" s="705"/>
      <c r="D36" s="680" t="str">
        <f>IF(Intro!$G$26="English",O36,P36)</f>
        <v>valeur d'achat nette rendue (CAD)</v>
      </c>
      <c r="E36" s="680"/>
      <c r="F36" s="680"/>
      <c r="G36" s="191">
        <f>G30+G33</f>
        <v>0</v>
      </c>
      <c r="H36" s="191">
        <f t="shared" si="0"/>
        <v>0</v>
      </c>
      <c r="I36" s="191">
        <f t="shared" si="0"/>
        <v>0</v>
      </c>
      <c r="J36" s="131"/>
      <c r="K36" s="131"/>
      <c r="L36" s="116"/>
      <c r="M36" s="82"/>
      <c r="O36" s="114" t="s">
        <v>291</v>
      </c>
      <c r="P36" s="82" t="s">
        <v>292</v>
      </c>
    </row>
    <row r="37" spans="1:16" x14ac:dyDescent="0.25">
      <c r="A37" s="7"/>
      <c r="B37" s="706"/>
      <c r="C37" s="707"/>
      <c r="D37" s="680" t="str">
        <f>IF(Intro!$G$26="English","$ / "&amp;Variables!B24,"$ / "&amp;Variables!C24)</f>
        <v>$ / tonne</v>
      </c>
      <c r="E37" s="680"/>
      <c r="F37" s="680"/>
      <c r="G37" s="131" t="str">
        <f>IF(G35=0,"-",G36/G35)</f>
        <v>-</v>
      </c>
      <c r="H37" s="131" t="str">
        <f>IF(H35=0,"-",H36/H35)</f>
        <v>-</v>
      </c>
      <c r="I37" s="131" t="str">
        <f>IF(I35=0,"-",I36/I35)</f>
        <v>-</v>
      </c>
      <c r="J37" s="131"/>
      <c r="K37" s="131"/>
      <c r="L37" s="116"/>
      <c r="M37" s="82"/>
    </row>
    <row r="38" spans="1:16" x14ac:dyDescent="0.25">
      <c r="A38" s="7"/>
      <c r="B38" s="681" t="str">
        <f>TUR!B38</f>
        <v>Ventes d'importations aux distributeurs au Canada</v>
      </c>
      <c r="C38" s="682"/>
      <c r="D38" s="682"/>
      <c r="E38" s="682"/>
      <c r="F38" s="682"/>
      <c r="G38" s="682"/>
      <c r="H38" s="682"/>
      <c r="I38" s="683"/>
      <c r="J38" s="131"/>
      <c r="K38" s="131"/>
      <c r="L38" s="116"/>
      <c r="M38" s="82"/>
      <c r="O38" s="64" t="str">
        <f>"Sales to "&amp;Variables!$B$26&amp;" in Canada"</f>
        <v>Sales to distributors in Canada</v>
      </c>
      <c r="P38" s="64" t="str">
        <f>"Ventes aux "&amp;Variables!$C$26&amp;" au Canada"</f>
        <v>Ventes aux distributeurs au Canada</v>
      </c>
    </row>
    <row r="39" spans="1:16" x14ac:dyDescent="0.25">
      <c r="A39" s="7"/>
      <c r="B39" s="602" t="str">
        <f>IF(Intro!$G$26="English",O39,P39)</f>
        <v>Marchandises de premier choix</v>
      </c>
      <c r="C39" s="552"/>
      <c r="D39" s="674" t="str">
        <f>IF(Intro!$G$26="English",Variables!B23,Variables!C23)</f>
        <v>tonnes</v>
      </c>
      <c r="E39" s="674"/>
      <c r="F39" s="674"/>
      <c r="G39" s="187"/>
      <c r="H39" s="187"/>
      <c r="I39" s="187"/>
      <c r="J39" s="131"/>
      <c r="K39" s="131"/>
      <c r="L39" s="116"/>
      <c r="M39" s="82"/>
      <c r="O39" s="82" t="s">
        <v>380</v>
      </c>
      <c r="P39" s="82" t="s">
        <v>440</v>
      </c>
    </row>
    <row r="40" spans="1:16" x14ac:dyDescent="0.25">
      <c r="A40" s="7"/>
      <c r="B40" s="602"/>
      <c r="C40" s="552"/>
      <c r="D40" s="674" t="str">
        <f>IF(Intro!$G$26="English",O40,P40)</f>
        <v>valeur de vente nette rendue (CAD)</v>
      </c>
      <c r="E40" s="674"/>
      <c r="F40" s="674"/>
      <c r="G40" s="187"/>
      <c r="H40" s="187"/>
      <c r="I40" s="187"/>
      <c r="J40" s="131"/>
      <c r="K40" s="131"/>
      <c r="L40" s="116"/>
      <c r="M40" s="82"/>
      <c r="O40" s="261" t="s">
        <v>391</v>
      </c>
      <c r="P40" s="82" t="s">
        <v>336</v>
      </c>
    </row>
    <row r="41" spans="1:16" ht="15" thickBot="1" x14ac:dyDescent="0.3">
      <c r="A41" s="7"/>
      <c r="B41" s="684"/>
      <c r="C41" s="685"/>
      <c r="D41" s="675" t="str">
        <f>IF(Intro!$G$26="English","$ / "&amp;Variables!B24,"$ / "&amp;Variables!C24)</f>
        <v>$ / tonne</v>
      </c>
      <c r="E41" s="675"/>
      <c r="F41" s="675"/>
      <c r="G41" s="134" t="str">
        <f>IF(G39=0,"-",G40/G39)</f>
        <v>-</v>
      </c>
      <c r="H41" s="134" t="str">
        <f>IF(H39=0,"-",H40/H39)</f>
        <v>-</v>
      </c>
      <c r="I41" s="134" t="str">
        <f>IF(I39=0,"-",I40/I39)</f>
        <v>-</v>
      </c>
      <c r="J41" s="131"/>
      <c r="K41" s="131"/>
      <c r="L41" s="116"/>
      <c r="M41" s="82"/>
      <c r="N41" s="250"/>
    </row>
    <row r="42" spans="1:16" x14ac:dyDescent="0.25">
      <c r="A42" s="7"/>
      <c r="B42" s="697" t="str">
        <f>IF(Intro!$G$26="English",O42,P42)</f>
        <v>Marchandises de second choix</v>
      </c>
      <c r="C42" s="698"/>
      <c r="D42" s="677" t="str">
        <f>IF(Intro!$G$26="English",Variables!B23,Variables!C23)</f>
        <v>tonnes</v>
      </c>
      <c r="E42" s="677"/>
      <c r="F42" s="677"/>
      <c r="G42" s="187"/>
      <c r="H42" s="187"/>
      <c r="I42" s="187"/>
      <c r="J42" s="131"/>
      <c r="K42" s="131"/>
      <c r="L42" s="116"/>
      <c r="M42" s="82"/>
      <c r="O42" s="82" t="s">
        <v>381</v>
      </c>
      <c r="P42" s="82" t="s">
        <v>441</v>
      </c>
    </row>
    <row r="43" spans="1:16" x14ac:dyDescent="0.25">
      <c r="A43" s="7"/>
      <c r="B43" s="602"/>
      <c r="C43" s="552"/>
      <c r="D43" s="674" t="str">
        <f>IF(Intro!$G$26="English",O43,P43)</f>
        <v>valeur de vente nette rendue (CAD)</v>
      </c>
      <c r="E43" s="674"/>
      <c r="F43" s="674"/>
      <c r="G43" s="187"/>
      <c r="H43" s="187"/>
      <c r="I43" s="187"/>
      <c r="J43" s="131"/>
      <c r="K43" s="131"/>
      <c r="L43" s="116"/>
      <c r="M43" s="82"/>
      <c r="O43" s="261" t="s">
        <v>391</v>
      </c>
      <c r="P43" s="82" t="s">
        <v>336</v>
      </c>
    </row>
    <row r="44" spans="1:16" ht="15" thickBot="1" x14ac:dyDescent="0.3">
      <c r="A44" s="7"/>
      <c r="B44" s="684"/>
      <c r="C44" s="685"/>
      <c r="D44" s="675" t="str">
        <f>IF(Intro!$G$26="English","$ / "&amp;Variables!B24,"$ / "&amp;Variables!C24)</f>
        <v>$ / tonne</v>
      </c>
      <c r="E44" s="675"/>
      <c r="F44" s="675"/>
      <c r="G44" s="134" t="str">
        <f>IF(G42=0,"-",G43/G42)</f>
        <v>-</v>
      </c>
      <c r="H44" s="134" t="str">
        <f>IF(H42=0,"-",H43/H42)</f>
        <v>-</v>
      </c>
      <c r="I44" s="134" t="str">
        <f>IF(I42=0,"-",I43/I42)</f>
        <v>-</v>
      </c>
      <c r="J44" s="131"/>
      <c r="K44" s="131"/>
      <c r="L44" s="116"/>
      <c r="M44" s="82"/>
      <c r="O44" s="60"/>
      <c r="P44" s="64"/>
    </row>
    <row r="45" spans="1:16" x14ac:dyDescent="0.25">
      <c r="A45" s="7"/>
      <c r="B45" s="548" t="str">
        <f>TUR!B45</f>
        <v>Ventes totales d'importations aux distributeurs au Canada</v>
      </c>
      <c r="C45" s="549"/>
      <c r="D45" s="708" t="str">
        <f>IF(Intro!$G$26="English",Variables!B23,Variables!C23)</f>
        <v>tonnes</v>
      </c>
      <c r="E45" s="708"/>
      <c r="F45" s="708"/>
      <c r="G45" s="190">
        <f>G39+G42</f>
        <v>0</v>
      </c>
      <c r="H45" s="190">
        <f t="shared" ref="H45:I46" si="1">H39+H42</f>
        <v>0</v>
      </c>
      <c r="I45" s="190">
        <f t="shared" si="1"/>
        <v>0</v>
      </c>
      <c r="J45" s="131"/>
      <c r="K45" s="131"/>
      <c r="L45" s="116"/>
      <c r="M45" s="82"/>
      <c r="O45" s="64" t="str">
        <f>"Total Sales to "&amp;Variables!$B$26&amp;" in Canada"</f>
        <v>Total Sales to distributors in Canada</v>
      </c>
      <c r="P45" s="64" t="str">
        <f>"Ventes totales aux "&amp;Variables!$C$26&amp;" au Canada"</f>
        <v>Ventes totales aux distributeurs au Canada</v>
      </c>
    </row>
    <row r="46" spans="1:16" x14ac:dyDescent="0.25">
      <c r="A46" s="7"/>
      <c r="B46" s="540"/>
      <c r="C46" s="541"/>
      <c r="D46" s="680" t="str">
        <f>IF(Intro!$G$26="English",O46,P46)</f>
        <v>valeur de vente nette rendue (CAD)</v>
      </c>
      <c r="E46" s="680"/>
      <c r="F46" s="680"/>
      <c r="G46" s="191">
        <f>G40+G43</f>
        <v>0</v>
      </c>
      <c r="H46" s="191">
        <f t="shared" si="1"/>
        <v>0</v>
      </c>
      <c r="I46" s="191">
        <f t="shared" si="1"/>
        <v>0</v>
      </c>
      <c r="J46" s="131"/>
      <c r="K46" s="131"/>
      <c r="L46" s="116"/>
      <c r="M46" s="82"/>
      <c r="N46" s="250"/>
      <c r="O46" s="261" t="s">
        <v>391</v>
      </c>
      <c r="P46" s="82" t="s">
        <v>336</v>
      </c>
    </row>
    <row r="47" spans="1:16" x14ac:dyDescent="0.25">
      <c r="A47" s="7"/>
      <c r="B47" s="540"/>
      <c r="C47" s="541"/>
      <c r="D47" s="709" t="str">
        <f>IF(Intro!$G$26="English","$ / "&amp;Variables!B24,"$ / "&amp;Variables!C24)</f>
        <v>$ / tonne</v>
      </c>
      <c r="E47" s="709"/>
      <c r="F47" s="709"/>
      <c r="G47" s="131" t="str">
        <f>IF(G45=0,"-",G46/G45)</f>
        <v>-</v>
      </c>
      <c r="H47" s="131" t="str">
        <f t="shared" ref="H47:I47" si="2">IF(H45=0,"-",H46/H45)</f>
        <v>-</v>
      </c>
      <c r="I47" s="131" t="str">
        <f t="shared" si="2"/>
        <v>-</v>
      </c>
      <c r="J47" s="131"/>
      <c r="K47" s="131"/>
      <c r="L47" s="116"/>
      <c r="M47" s="82"/>
      <c r="N47" s="250"/>
    </row>
    <row r="48" spans="1:16" x14ac:dyDescent="0.25">
      <c r="A48" s="7"/>
      <c r="B48" s="681" t="str">
        <f>TUR!B48</f>
        <v>Ventes d'importations aux utilisateurs finals au Canada</v>
      </c>
      <c r="C48" s="682"/>
      <c r="D48" s="682"/>
      <c r="E48" s="682"/>
      <c r="F48" s="682"/>
      <c r="G48" s="682"/>
      <c r="H48" s="682"/>
      <c r="I48" s="683"/>
      <c r="J48" s="242"/>
      <c r="K48" s="242"/>
      <c r="L48" s="116"/>
      <c r="M48" s="82"/>
      <c r="N48" s="250"/>
      <c r="O48" s="64" t="str">
        <f>"Sales to "&amp;Variables!$B$27&amp;" in Canada"</f>
        <v>Sales to end users in Canada</v>
      </c>
      <c r="P48" s="64" t="str">
        <f>"Ventes aux "&amp;Variables!$C$27&amp;" au Canada"</f>
        <v>Ventes aux utilisateurs finals au Canada</v>
      </c>
    </row>
    <row r="49" spans="1:22" x14ac:dyDescent="0.25">
      <c r="A49" s="7"/>
      <c r="B49" s="602" t="str">
        <f>IF(Intro!$G$26="English",O49,P49)</f>
        <v>Marchandises de premier choix</v>
      </c>
      <c r="C49" s="552"/>
      <c r="D49" s="674" t="str">
        <f>D39</f>
        <v>tonnes</v>
      </c>
      <c r="E49" s="674"/>
      <c r="F49" s="674"/>
      <c r="G49" s="187"/>
      <c r="H49" s="187"/>
      <c r="I49" s="187"/>
      <c r="J49" s="187"/>
      <c r="K49" s="187"/>
      <c r="L49" s="116"/>
      <c r="M49" s="82"/>
      <c r="N49" s="250"/>
      <c r="O49" s="82" t="s">
        <v>380</v>
      </c>
      <c r="P49" s="82" t="s">
        <v>440</v>
      </c>
    </row>
    <row r="50" spans="1:22" ht="14.25" customHeight="1" x14ac:dyDescent="0.25">
      <c r="A50" s="7"/>
      <c r="B50" s="602"/>
      <c r="C50" s="552"/>
      <c r="D50" s="674" t="str">
        <f>IF(Intro!$G$26="English",O50,P50)</f>
        <v>valeur de vente nette rendue (CAD)</v>
      </c>
      <c r="E50" s="674"/>
      <c r="F50" s="674"/>
      <c r="G50" s="187"/>
      <c r="H50" s="187"/>
      <c r="I50" s="187"/>
      <c r="J50" s="187"/>
      <c r="K50" s="187"/>
      <c r="L50" s="116"/>
      <c r="M50" s="82"/>
      <c r="N50" s="250"/>
      <c r="O50" s="261" t="s">
        <v>391</v>
      </c>
      <c r="P50" s="82" t="s">
        <v>336</v>
      </c>
    </row>
    <row r="51" spans="1:22" ht="15" thickBot="1" x14ac:dyDescent="0.3">
      <c r="A51" s="7"/>
      <c r="B51" s="684"/>
      <c r="C51" s="685"/>
      <c r="D51" s="676" t="str">
        <f t="shared" ref="D51:D57" si="3">D41</f>
        <v>$ / tonne</v>
      </c>
      <c r="E51" s="676"/>
      <c r="F51" s="676"/>
      <c r="G51" s="134" t="str">
        <f>IF(G49=0,"-",G50/G49)</f>
        <v>-</v>
      </c>
      <c r="H51" s="134" t="str">
        <f>IF(H49=0,"-",H50/H49)</f>
        <v>-</v>
      </c>
      <c r="I51" s="134" t="str">
        <f>IF(I49=0,"-",I50/I49)</f>
        <v>-</v>
      </c>
      <c r="J51" s="134" t="str">
        <f>IF(J49=0,"-",J50/J49)</f>
        <v>-</v>
      </c>
      <c r="K51" s="134" t="str">
        <f>IF(K49=0,"-",K50/K49)</f>
        <v>-</v>
      </c>
      <c r="L51" s="116"/>
      <c r="M51" s="82"/>
      <c r="N51" s="250"/>
    </row>
    <row r="52" spans="1:22" x14ac:dyDescent="0.25">
      <c r="A52" s="7"/>
      <c r="B52" s="697" t="str">
        <f>IF(Intro!$G$26="English",O52,P52)</f>
        <v>Marchandises de second choix</v>
      </c>
      <c r="C52" s="698"/>
      <c r="D52" s="677" t="str">
        <f t="shared" si="3"/>
        <v>tonnes</v>
      </c>
      <c r="E52" s="677"/>
      <c r="F52" s="677"/>
      <c r="G52" s="187"/>
      <c r="H52" s="187"/>
      <c r="I52" s="187"/>
      <c r="J52" s="188"/>
      <c r="K52" s="188"/>
      <c r="L52" s="116"/>
      <c r="M52" s="82"/>
      <c r="N52" s="250"/>
      <c r="O52" s="82" t="s">
        <v>381</v>
      </c>
      <c r="P52" s="82" t="s">
        <v>441</v>
      </c>
    </row>
    <row r="53" spans="1:22" x14ac:dyDescent="0.25">
      <c r="A53" s="7"/>
      <c r="B53" s="602"/>
      <c r="C53" s="552"/>
      <c r="D53" s="674" t="str">
        <f t="shared" si="3"/>
        <v>valeur de vente nette rendue (CAD)</v>
      </c>
      <c r="E53" s="674"/>
      <c r="F53" s="674"/>
      <c r="G53" s="187"/>
      <c r="H53" s="187"/>
      <c r="I53" s="187"/>
      <c r="J53" s="187"/>
      <c r="K53" s="187"/>
      <c r="L53" s="116"/>
      <c r="M53" s="82"/>
      <c r="N53" s="250"/>
      <c r="O53" s="261" t="s">
        <v>391</v>
      </c>
      <c r="P53" s="82" t="s">
        <v>336</v>
      </c>
    </row>
    <row r="54" spans="1:22" ht="15" thickBot="1" x14ac:dyDescent="0.3">
      <c r="A54" s="7"/>
      <c r="B54" s="684"/>
      <c r="C54" s="685"/>
      <c r="D54" s="676" t="str">
        <f t="shared" si="3"/>
        <v>$ / tonne</v>
      </c>
      <c r="E54" s="676"/>
      <c r="F54" s="676"/>
      <c r="G54" s="134" t="str">
        <f>IF(G52=0,"-",G53/G52)</f>
        <v>-</v>
      </c>
      <c r="H54" s="134" t="str">
        <f>IF(H52=0,"-",H53/H52)</f>
        <v>-</v>
      </c>
      <c r="I54" s="134" t="str">
        <f>IF(I52=0,"-",I53/I52)</f>
        <v>-</v>
      </c>
      <c r="J54" s="134" t="str">
        <f>IF(J52=0,"-",J53/J52)</f>
        <v>-</v>
      </c>
      <c r="K54" s="134" t="str">
        <f>IF(K52=0,"-",K53/K52)</f>
        <v>-</v>
      </c>
      <c r="L54" s="116"/>
      <c r="M54" s="82"/>
      <c r="N54" s="250"/>
      <c r="O54" s="60"/>
      <c r="P54" s="64"/>
    </row>
    <row r="55" spans="1:22" x14ac:dyDescent="0.25">
      <c r="A55" s="7"/>
      <c r="B55" s="548" t="str">
        <f>TUR!B55</f>
        <v>Ventes totales d'importations aux utilisateurs finals au Canada</v>
      </c>
      <c r="C55" s="549"/>
      <c r="D55" s="689" t="str">
        <f t="shared" si="3"/>
        <v>tonnes</v>
      </c>
      <c r="E55" s="689"/>
      <c r="F55" s="689"/>
      <c r="G55" s="190">
        <f>G49+G52</f>
        <v>0</v>
      </c>
      <c r="H55" s="190">
        <f t="shared" ref="H55:K56" si="4">H49+H52</f>
        <v>0</v>
      </c>
      <c r="I55" s="190">
        <f t="shared" si="4"/>
        <v>0</v>
      </c>
      <c r="J55" s="190">
        <f t="shared" si="4"/>
        <v>0</v>
      </c>
      <c r="K55" s="190">
        <f t="shared" si="4"/>
        <v>0</v>
      </c>
      <c r="L55" s="150"/>
      <c r="M55" s="82"/>
      <c r="N55" s="250"/>
      <c r="O55" s="64" t="str">
        <f>"Total Sales to "&amp;Variables!$B$27&amp;" in Canada"</f>
        <v>Total Sales to end users in Canada</v>
      </c>
      <c r="P55" s="64" t="str">
        <f>"Ventes totales aux "&amp;Variables!$C$27&amp;" au Canada"</f>
        <v>Ventes totales aux utilisateurs finals au Canada</v>
      </c>
    </row>
    <row r="56" spans="1:22" x14ac:dyDescent="0.25">
      <c r="A56" s="7"/>
      <c r="B56" s="540"/>
      <c r="C56" s="541"/>
      <c r="D56" s="680" t="str">
        <f t="shared" si="3"/>
        <v>valeur de vente nette rendue (CAD)</v>
      </c>
      <c r="E56" s="680"/>
      <c r="F56" s="680"/>
      <c r="G56" s="191">
        <f>G50+G53</f>
        <v>0</v>
      </c>
      <c r="H56" s="191">
        <f t="shared" si="4"/>
        <v>0</v>
      </c>
      <c r="I56" s="191">
        <f t="shared" si="4"/>
        <v>0</v>
      </c>
      <c r="J56" s="191">
        <f t="shared" si="4"/>
        <v>0</v>
      </c>
      <c r="K56" s="191">
        <f t="shared" si="4"/>
        <v>0</v>
      </c>
      <c r="L56" s="150"/>
      <c r="M56" s="82"/>
      <c r="N56" s="250"/>
      <c r="O56" s="261" t="s">
        <v>391</v>
      </c>
      <c r="P56" s="82" t="s">
        <v>336</v>
      </c>
    </row>
    <row r="57" spans="1:22" x14ac:dyDescent="0.25">
      <c r="A57" s="7"/>
      <c r="B57" s="540"/>
      <c r="C57" s="541"/>
      <c r="D57" s="690" t="str">
        <f t="shared" si="3"/>
        <v>$ / tonne</v>
      </c>
      <c r="E57" s="690"/>
      <c r="F57" s="690"/>
      <c r="G57" s="131" t="str">
        <f>IF(G55=0,"-",G56/G55)</f>
        <v>-</v>
      </c>
      <c r="H57" s="131" t="str">
        <f t="shared" ref="H57:K57" si="5">IF(H55=0,"-",H56/H55)</f>
        <v>-</v>
      </c>
      <c r="I57" s="131" t="str">
        <f t="shared" si="5"/>
        <v>-</v>
      </c>
      <c r="J57" s="131" t="str">
        <f t="shared" si="5"/>
        <v>-</v>
      </c>
      <c r="K57" s="131" t="str">
        <f t="shared" si="5"/>
        <v>-</v>
      </c>
      <c r="L57" s="150"/>
      <c r="M57" s="82"/>
      <c r="N57" s="250"/>
    </row>
    <row r="58" spans="1:22" s="9" customFormat="1" x14ac:dyDescent="0.25">
      <c r="A58" s="117"/>
      <c r="B58" s="219"/>
      <c r="C58" s="220"/>
      <c r="D58" s="699"/>
      <c r="E58" s="699"/>
      <c r="F58" s="221"/>
      <c r="G58" s="221"/>
      <c r="H58" s="221"/>
      <c r="I58" s="221"/>
      <c r="J58" s="221"/>
      <c r="K58" s="222"/>
      <c r="L58" s="223"/>
      <c r="N58" s="250"/>
    </row>
    <row r="59" spans="1:22" x14ac:dyDescent="0.25">
      <c r="A59" s="7"/>
      <c r="B59" s="583" t="s">
        <v>15</v>
      </c>
      <c r="C59" s="584"/>
      <c r="D59" s="584"/>
      <c r="E59" s="584"/>
      <c r="F59" s="584"/>
      <c r="G59" s="584"/>
      <c r="H59" s="584"/>
      <c r="I59" s="584"/>
      <c r="J59" s="584"/>
      <c r="K59" s="584"/>
      <c r="L59" s="585"/>
      <c r="M59" s="82"/>
    </row>
    <row r="60" spans="1:22" x14ac:dyDescent="0.25">
      <c r="A60" s="7"/>
      <c r="B60" s="75"/>
      <c r="C60" s="76"/>
      <c r="D60" s="76"/>
      <c r="E60" s="77"/>
      <c r="F60" s="77"/>
      <c r="G60" s="77"/>
      <c r="H60" s="77"/>
      <c r="I60" s="77"/>
      <c r="J60" s="77"/>
      <c r="K60" s="77"/>
      <c r="L60" s="78"/>
      <c r="M60" s="82"/>
    </row>
    <row r="61" spans="1:22" s="253" customFormat="1" x14ac:dyDescent="0.25">
      <c r="A61" s="7"/>
      <c r="B61" s="686" t="str">
        <f>IF(Intro!$G$26="English",O61,P61)</f>
        <v>Indiquez la proportion de la valeur de vente nette rendue de vos importations qui est représentée par les frais de livraison.</v>
      </c>
      <c r="C61" s="687"/>
      <c r="D61" s="687"/>
      <c r="E61" s="687"/>
      <c r="F61" s="687"/>
      <c r="G61" s="687"/>
      <c r="H61" s="687"/>
      <c r="I61" s="687"/>
      <c r="J61" s="687"/>
      <c r="K61" s="687"/>
      <c r="L61" s="688"/>
      <c r="M61" s="62"/>
      <c r="N61" s="62"/>
      <c r="O61" s="82" t="s">
        <v>353</v>
      </c>
      <c r="P61" s="82" t="s">
        <v>355</v>
      </c>
      <c r="Q61" s="64"/>
      <c r="R61" s="63"/>
      <c r="S61" s="63"/>
      <c r="T61" s="62"/>
      <c r="U61" s="62"/>
      <c r="V61" s="62"/>
    </row>
    <row r="62" spans="1:22" s="253" customFormat="1" x14ac:dyDescent="0.25">
      <c r="A62" s="7"/>
      <c r="B62" s="686" t="str">
        <f>Pro!B23</f>
        <v>Note - Ne répondez à cette question que si votre entreprise a vendu les marchandises du 1er janvier 2023 au 31 décembre 2025.</v>
      </c>
      <c r="C62" s="687"/>
      <c r="D62" s="687"/>
      <c r="E62" s="687"/>
      <c r="F62" s="687"/>
      <c r="G62" s="687"/>
      <c r="H62" s="687"/>
      <c r="I62" s="687"/>
      <c r="J62" s="687"/>
      <c r="K62" s="687"/>
      <c r="L62" s="688"/>
      <c r="M62" s="62"/>
      <c r="N62" s="62"/>
      <c r="O62" s="19"/>
      <c r="P62" s="82"/>
      <c r="Q62" s="64"/>
      <c r="R62" s="63"/>
      <c r="S62" s="63"/>
      <c r="T62" s="62"/>
      <c r="U62" s="62"/>
      <c r="V62" s="62"/>
    </row>
    <row r="63" spans="1:22" x14ac:dyDescent="0.25">
      <c r="A63" s="7"/>
      <c r="B63" s="694"/>
      <c r="C63" s="695"/>
      <c r="D63" s="695"/>
      <c r="E63" s="695"/>
      <c r="F63" s="695"/>
      <c r="G63" s="695"/>
      <c r="H63" s="695"/>
      <c r="I63" s="695"/>
      <c r="J63" s="695"/>
      <c r="K63" s="695"/>
      <c r="L63" s="696"/>
      <c r="M63" s="62"/>
      <c r="N63" s="62"/>
      <c r="Q63" s="60"/>
      <c r="R63" s="63"/>
      <c r="S63" s="63"/>
      <c r="T63" s="62"/>
      <c r="U63" s="62"/>
      <c r="V63" s="62"/>
    </row>
    <row r="64" spans="1:22" x14ac:dyDescent="0.25">
      <c r="A64" s="7"/>
      <c r="B64" s="249"/>
      <c r="C64" s="73"/>
      <c r="D64" s="671">
        <f>Variables!$B$6</f>
        <v>2023</v>
      </c>
      <c r="E64" s="671">
        <f>D64+1</f>
        <v>2024</v>
      </c>
      <c r="F64" s="671">
        <f>E64+1</f>
        <v>2025</v>
      </c>
      <c r="G64" s="692"/>
      <c r="H64" s="693"/>
      <c r="I64" s="82"/>
      <c r="J64" s="63"/>
      <c r="K64" s="63"/>
      <c r="L64" s="61"/>
      <c r="M64" s="62"/>
      <c r="N64" s="62"/>
      <c r="Q64" s="60"/>
      <c r="R64" s="63"/>
      <c r="S64" s="63"/>
      <c r="T64" s="62"/>
      <c r="U64" s="62"/>
      <c r="V64" s="62"/>
    </row>
    <row r="65" spans="1:22" x14ac:dyDescent="0.25">
      <c r="A65" s="7"/>
      <c r="B65" s="249"/>
      <c r="C65" s="73"/>
      <c r="D65" s="673"/>
      <c r="E65" s="673"/>
      <c r="F65" s="673"/>
      <c r="G65" s="692"/>
      <c r="H65" s="693"/>
      <c r="I65" s="82"/>
      <c r="J65" s="63"/>
      <c r="K65" s="63"/>
      <c r="L65" s="61"/>
      <c r="M65" s="62"/>
      <c r="N65" s="62"/>
      <c r="Q65" s="60"/>
      <c r="R65" s="63"/>
      <c r="S65" s="63"/>
      <c r="T65" s="62"/>
      <c r="U65" s="62"/>
      <c r="V65" s="62"/>
    </row>
    <row r="66" spans="1:22" x14ac:dyDescent="0.25">
      <c r="A66" s="7"/>
      <c r="B66" s="129"/>
      <c r="C66" s="135" t="str">
        <f>IF(Intro!$G$26="English",O66,P66)</f>
        <v>Coût de livraison (%)</v>
      </c>
      <c r="D66" s="193"/>
      <c r="E66" s="193"/>
      <c r="F66" s="193"/>
      <c r="G66" s="257"/>
      <c r="H66" s="258"/>
      <c r="I66" s="82"/>
      <c r="J66" s="255"/>
      <c r="K66" s="255"/>
      <c r="L66" s="256"/>
      <c r="M66" s="62"/>
      <c r="N66" s="62"/>
      <c r="O66" s="82" t="s">
        <v>289</v>
      </c>
      <c r="P66" s="82" t="s">
        <v>290</v>
      </c>
      <c r="Q66" s="64"/>
      <c r="R66" s="63"/>
      <c r="S66" s="63"/>
      <c r="T66" s="62"/>
      <c r="U66" s="62"/>
      <c r="V66" s="62"/>
    </row>
    <row r="67" spans="1:22" x14ac:dyDescent="0.25">
      <c r="A67" s="7"/>
      <c r="B67" s="254"/>
      <c r="C67" s="120"/>
      <c r="D67" s="121"/>
      <c r="E67" s="120"/>
      <c r="F67" s="120"/>
      <c r="G67" s="120"/>
      <c r="H67" s="120"/>
      <c r="I67" s="120"/>
      <c r="J67" s="255"/>
      <c r="K67" s="255"/>
      <c r="L67" s="256"/>
      <c r="M67" s="62"/>
      <c r="N67" s="62"/>
      <c r="Q67" s="64"/>
      <c r="R67" s="63"/>
      <c r="S67" s="63"/>
      <c r="T67" s="62"/>
      <c r="U67" s="62"/>
      <c r="V67" s="62"/>
    </row>
    <row r="68" spans="1:22" x14ac:dyDescent="0.25">
      <c r="A68" s="7"/>
      <c r="B68" s="686" t="str">
        <f>IF(Intro!$G$26="English",O68,P68)</f>
        <v>Expliquez les raisons pour lesquelles la proportion de la valeur de vente nette rendue de vos importations représentée par les frais de livraison a changé depuis le 1er janvier 2023.</v>
      </c>
      <c r="C68" s="687"/>
      <c r="D68" s="687"/>
      <c r="E68" s="687"/>
      <c r="F68" s="687"/>
      <c r="G68" s="687"/>
      <c r="H68" s="687"/>
      <c r="I68" s="687"/>
      <c r="J68" s="687"/>
      <c r="K68" s="687"/>
      <c r="L68" s="688"/>
      <c r="M68" s="62"/>
      <c r="N68" s="62"/>
      <c r="O68" s="82" t="str">
        <f>"Explain the reasons why the proportion of your import net delivered selling value represented by delivery costs has changed since January 1, "&amp;Variables!B6&amp;"."</f>
        <v>Explain the reasons why the proportion of your import net delivered selling value represented by delivery costs has changed since January 1, 2023.</v>
      </c>
      <c r="P68" s="250" t="str">
        <f>"Expliquez les raisons pour lesquelles la proportion de la valeur de vente nette rendue de vos importations représentée par les frais de livraison a changé depuis le 1er janvier "&amp;Variables!B6&amp;"."</f>
        <v>Expliquez les raisons pour lesquelles la proportion de la valeur de vente nette rendue de vos importations représentée par les frais de livraison a changé depuis le 1er janvier 2023.</v>
      </c>
      <c r="Q68" s="64"/>
      <c r="R68" s="63"/>
      <c r="S68" s="63"/>
      <c r="T68" s="62"/>
      <c r="U68" s="62"/>
      <c r="V68" s="62"/>
    </row>
    <row r="69" spans="1:22" x14ac:dyDescent="0.25">
      <c r="A69" s="7"/>
      <c r="B69" s="254"/>
      <c r="C69" s="120"/>
      <c r="D69" s="121"/>
      <c r="E69" s="120"/>
      <c r="F69" s="120"/>
      <c r="G69" s="120"/>
      <c r="H69" s="120"/>
      <c r="I69" s="120"/>
      <c r="J69" s="255"/>
      <c r="K69" s="255"/>
      <c r="L69" s="256"/>
      <c r="M69" s="62"/>
      <c r="N69" s="62"/>
      <c r="Q69" s="64"/>
      <c r="R69" s="63"/>
      <c r="S69" s="63"/>
      <c r="T69" s="62"/>
      <c r="U69" s="62"/>
      <c r="V69" s="62"/>
    </row>
    <row r="70" spans="1:22" x14ac:dyDescent="0.25">
      <c r="A70" s="7"/>
      <c r="B70" s="668"/>
      <c r="C70" s="669"/>
      <c r="D70" s="669"/>
      <c r="E70" s="669"/>
      <c r="F70" s="669"/>
      <c r="G70" s="669"/>
      <c r="H70" s="669"/>
      <c r="I70" s="669"/>
      <c r="J70" s="669"/>
      <c r="K70" s="669"/>
      <c r="L70" s="670"/>
      <c r="M70" s="62"/>
      <c r="N70" s="62"/>
      <c r="Q70" s="63"/>
      <c r="R70" s="63"/>
      <c r="S70" s="63"/>
      <c r="T70" s="62"/>
      <c r="U70" s="62"/>
      <c r="V70" s="62"/>
    </row>
    <row r="71" spans="1:22" x14ac:dyDescent="0.25">
      <c r="A71" s="7"/>
      <c r="B71" s="668"/>
      <c r="C71" s="669"/>
      <c r="D71" s="669"/>
      <c r="E71" s="669"/>
      <c r="F71" s="669"/>
      <c r="G71" s="669"/>
      <c r="H71" s="669"/>
      <c r="I71" s="669"/>
      <c r="J71" s="669"/>
      <c r="K71" s="669"/>
      <c r="L71" s="670"/>
      <c r="M71" s="62"/>
      <c r="N71" s="62"/>
      <c r="Q71" s="63"/>
      <c r="R71" s="63"/>
      <c r="S71" s="63"/>
      <c r="T71" s="62"/>
      <c r="U71" s="62"/>
      <c r="V71" s="62"/>
    </row>
    <row r="72" spans="1:22" x14ac:dyDescent="0.25">
      <c r="A72" s="7"/>
      <c r="B72" s="668"/>
      <c r="C72" s="669"/>
      <c r="D72" s="669"/>
      <c r="E72" s="669"/>
      <c r="F72" s="669"/>
      <c r="G72" s="669"/>
      <c r="H72" s="669"/>
      <c r="I72" s="669"/>
      <c r="J72" s="669"/>
      <c r="K72" s="669"/>
      <c r="L72" s="670"/>
      <c r="M72" s="62"/>
      <c r="N72" s="62"/>
      <c r="Q72" s="63"/>
      <c r="R72" s="63"/>
      <c r="S72" s="63"/>
      <c r="T72" s="62"/>
      <c r="U72" s="62"/>
      <c r="V72" s="62"/>
    </row>
    <row r="73" spans="1:22" x14ac:dyDescent="0.25">
      <c r="A73" s="7"/>
      <c r="B73" s="668"/>
      <c r="C73" s="669"/>
      <c r="D73" s="669"/>
      <c r="E73" s="669"/>
      <c r="F73" s="669"/>
      <c r="G73" s="669"/>
      <c r="H73" s="669"/>
      <c r="I73" s="669"/>
      <c r="J73" s="669"/>
      <c r="K73" s="669"/>
      <c r="L73" s="670"/>
      <c r="M73" s="62"/>
      <c r="N73" s="62"/>
      <c r="Q73" s="63"/>
      <c r="R73" s="63"/>
      <c r="S73" s="63"/>
      <c r="T73" s="62"/>
      <c r="U73" s="62"/>
      <c r="V73" s="62"/>
    </row>
    <row r="74" spans="1:22" x14ac:dyDescent="0.25">
      <c r="A74" s="7"/>
      <c r="B74" s="668"/>
      <c r="C74" s="669"/>
      <c r="D74" s="669"/>
      <c r="E74" s="669"/>
      <c r="F74" s="669"/>
      <c r="G74" s="669"/>
      <c r="H74" s="669"/>
      <c r="I74" s="669"/>
      <c r="J74" s="669"/>
      <c r="K74" s="669"/>
      <c r="L74" s="670"/>
      <c r="M74" s="62"/>
      <c r="N74" s="62"/>
      <c r="Q74" s="63"/>
      <c r="R74" s="63"/>
      <c r="S74" s="63"/>
      <c r="T74" s="62"/>
      <c r="U74" s="62"/>
      <c r="V74" s="62"/>
    </row>
    <row r="75" spans="1:22" s="74" customFormat="1" x14ac:dyDescent="0.25">
      <c r="A75" s="122"/>
      <c r="B75" s="668"/>
      <c r="C75" s="669"/>
      <c r="D75" s="669"/>
      <c r="E75" s="669"/>
      <c r="F75" s="669"/>
      <c r="G75" s="669"/>
      <c r="H75" s="669"/>
      <c r="I75" s="669"/>
      <c r="J75" s="669"/>
      <c r="K75" s="669"/>
      <c r="L75" s="670"/>
      <c r="N75" s="123"/>
      <c r="O75" s="82"/>
      <c r="P75" s="82"/>
    </row>
    <row r="76" spans="1:22" s="74" customFormat="1" x14ac:dyDescent="0.25">
      <c r="A76" s="122"/>
      <c r="B76" s="668"/>
      <c r="C76" s="669"/>
      <c r="D76" s="669"/>
      <c r="E76" s="669"/>
      <c r="F76" s="669"/>
      <c r="G76" s="669"/>
      <c r="H76" s="669"/>
      <c r="I76" s="669"/>
      <c r="J76" s="669"/>
      <c r="K76" s="669"/>
      <c r="L76" s="670"/>
      <c r="N76" s="123"/>
    </row>
    <row r="77" spans="1:22" s="74" customFormat="1" x14ac:dyDescent="0.25">
      <c r="A77" s="122"/>
      <c r="B77" s="668"/>
      <c r="C77" s="669"/>
      <c r="D77" s="669"/>
      <c r="E77" s="669"/>
      <c r="F77" s="669"/>
      <c r="G77" s="669"/>
      <c r="H77" s="669"/>
      <c r="I77" s="669"/>
      <c r="J77" s="669"/>
      <c r="K77" s="669"/>
      <c r="L77" s="670"/>
      <c r="N77" s="123"/>
      <c r="O77" s="82"/>
      <c r="P77" s="82"/>
    </row>
    <row r="78" spans="1:22" s="74" customFormat="1" x14ac:dyDescent="0.25">
      <c r="A78" s="122"/>
      <c r="B78" s="224"/>
      <c r="C78" s="225"/>
      <c r="D78" s="225"/>
      <c r="E78" s="225"/>
      <c r="F78" s="225"/>
      <c r="G78" s="225"/>
      <c r="H78" s="225"/>
      <c r="I78" s="225"/>
      <c r="J78" s="225"/>
      <c r="K78" s="225"/>
      <c r="L78" s="226"/>
      <c r="N78" s="123"/>
      <c r="O78" s="82"/>
      <c r="P78" s="82"/>
    </row>
    <row r="79" spans="1:22" s="74" customFormat="1" x14ac:dyDescent="0.25">
      <c r="A79" s="122"/>
      <c r="B79" s="4"/>
      <c r="C79" s="62"/>
      <c r="D79" s="62"/>
      <c r="E79" s="62"/>
      <c r="F79" s="62"/>
      <c r="G79" s="62"/>
      <c r="H79" s="62"/>
      <c r="I79" s="62"/>
      <c r="J79" s="62"/>
      <c r="K79" s="62"/>
      <c r="L79" s="62"/>
      <c r="N79" s="123"/>
      <c r="O79" s="253"/>
      <c r="P79" s="253"/>
    </row>
    <row r="81" spans="15:16" x14ac:dyDescent="0.25">
      <c r="O81" s="253"/>
      <c r="P81" s="253"/>
    </row>
  </sheetData>
  <sheetProtection algorithmName="SHA-512" hashValue="37p9oZAvDHi4cZJya2N1QEiUqF1lC5LgUxQN5TTz3Rc13XzViGc7QekULLTxISSKLs/nJvg0oezy0MwenFRPNQ==" saltValue="RbpyfjCi6vCjvtiXI25WnQ==" spinCount="100000" sheet="1" objects="1" scenarios="1" selectLockedCells="1"/>
  <mergeCells count="72">
    <mergeCell ref="D56:F56"/>
    <mergeCell ref="D57:F57"/>
    <mergeCell ref="D58:E58"/>
    <mergeCell ref="B68:L68"/>
    <mergeCell ref="B70:L77"/>
    <mergeCell ref="B61:L61"/>
    <mergeCell ref="B62:L62"/>
    <mergeCell ref="B63:L63"/>
    <mergeCell ref="D64:D65"/>
    <mergeCell ref="E64:E65"/>
    <mergeCell ref="F64:F65"/>
    <mergeCell ref="G64:G65"/>
    <mergeCell ref="H64:H65"/>
    <mergeCell ref="B45:C47"/>
    <mergeCell ref="D45:F45"/>
    <mergeCell ref="D46:F46"/>
    <mergeCell ref="D47:F47"/>
    <mergeCell ref="B59:L59"/>
    <mergeCell ref="B48:I48"/>
    <mergeCell ref="B49:C51"/>
    <mergeCell ref="D49:F49"/>
    <mergeCell ref="D50:F50"/>
    <mergeCell ref="D51:F51"/>
    <mergeCell ref="B52:C54"/>
    <mergeCell ref="D52:F52"/>
    <mergeCell ref="D53:F53"/>
    <mergeCell ref="D54:F54"/>
    <mergeCell ref="B55:C57"/>
    <mergeCell ref="D55:F55"/>
    <mergeCell ref="B38:I38"/>
    <mergeCell ref="B42:C44"/>
    <mergeCell ref="D42:F42"/>
    <mergeCell ref="D43:F43"/>
    <mergeCell ref="D44:F44"/>
    <mergeCell ref="B39:C41"/>
    <mergeCell ref="D39:F39"/>
    <mergeCell ref="D40:F40"/>
    <mergeCell ref="D41:F41"/>
    <mergeCell ref="B28:I28"/>
    <mergeCell ref="B29:C31"/>
    <mergeCell ref="D29:F29"/>
    <mergeCell ref="D30:F30"/>
    <mergeCell ref="D31:F31"/>
    <mergeCell ref="B32:C34"/>
    <mergeCell ref="D32:F32"/>
    <mergeCell ref="D33:F33"/>
    <mergeCell ref="D34:F34"/>
    <mergeCell ref="B35:C37"/>
    <mergeCell ref="D35:F35"/>
    <mergeCell ref="D36:F36"/>
    <mergeCell ref="D37:F37"/>
    <mergeCell ref="B19:L19"/>
    <mergeCell ref="B20:L20"/>
    <mergeCell ref="B22:F23"/>
    <mergeCell ref="G22:I23"/>
    <mergeCell ref="G26:G27"/>
    <mergeCell ref="H26:H27"/>
    <mergeCell ref="I26:I27"/>
    <mergeCell ref="J26:J27"/>
    <mergeCell ref="K26:K27"/>
    <mergeCell ref="B17:L17"/>
    <mergeCell ref="B4:L4"/>
    <mergeCell ref="B5:L5"/>
    <mergeCell ref="B6:L6"/>
    <mergeCell ref="B8:L8"/>
    <mergeCell ref="B9:L9"/>
    <mergeCell ref="B10:L10"/>
    <mergeCell ref="B12:L12"/>
    <mergeCell ref="B13:L13"/>
    <mergeCell ref="B14:L14"/>
    <mergeCell ref="B15:L15"/>
    <mergeCell ref="B16:L16"/>
  </mergeCells>
  <dataValidations count="2">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63 B70:B74" xr:uid="{7CB68F79-88B9-47BE-A722-5E790E4D964F}">
      <formula1>1001</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58:J58 G39:I47 J29:K47 G29:I37 G49:K57" xr:uid="{0D3337F2-5C74-4C14-8B23-F9A1B3BD5040}">
      <formula1>1000</formula1>
    </dataValidation>
  </dataValidations>
  <printOptions horizontalCentered="1"/>
  <pageMargins left="0.23622047244094491" right="0.23622047244094491" top="0.74803149606299213" bottom="0.74803149606299213" header="0.31496062992125984" footer="0.31496062992125984"/>
  <pageSetup scale="67" fitToHeight="0" orientation="portrait" r:id="rId1"/>
  <headerFooter>
    <oddFooter>&amp;L&amp;A</oddFooter>
  </headerFooter>
  <rowBreaks count="1" manualBreakCount="1">
    <brk id="57" min="1" max="11" man="1"/>
  </row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B724C-28CD-4E8C-9F7E-38CEEDDE20D8}">
  <sheetPr>
    <tabColor rgb="FF92D050"/>
    <pageSetUpPr fitToPage="1"/>
  </sheetPr>
  <dimension ref="A1:V65"/>
  <sheetViews>
    <sheetView showGridLines="0" topLeftCell="A18" zoomScaleNormal="100" zoomScaleSheetLayoutView="55" workbookViewId="0">
      <selection activeCell="N49" sqref="N49"/>
    </sheetView>
  </sheetViews>
  <sheetFormatPr defaultColWidth="9.42578125" defaultRowHeight="14.25" x14ac:dyDescent="0.25"/>
  <cols>
    <col min="1" max="1" width="1.5703125" style="8" customWidth="1"/>
    <col min="2" max="12" width="14.5703125" style="1" customWidth="1"/>
    <col min="13" max="13" width="6.42578125" style="9" customWidth="1"/>
    <col min="14" max="14" width="9.42578125" style="82" customWidth="1"/>
    <col min="15" max="15" width="10.5703125" style="82" customWidth="1"/>
    <col min="16" max="16" width="8.5703125" style="82" customWidth="1"/>
    <col min="17" max="18" width="9.42578125" style="82" customWidth="1"/>
    <col min="19" max="16384" width="9.42578125" style="82"/>
  </cols>
  <sheetData>
    <row r="1" spans="1:16" x14ac:dyDescent="0.25">
      <c r="O1" s="82" t="s">
        <v>352</v>
      </c>
      <c r="P1" s="82" t="s">
        <v>352</v>
      </c>
    </row>
    <row r="2" spans="1:16" x14ac:dyDescent="0.25">
      <c r="B2" s="11" t="str">
        <f>Pro!B2</f>
        <v>PROTÉGÉ</v>
      </c>
      <c r="C2" s="11"/>
      <c r="O2" s="236" t="s">
        <v>70</v>
      </c>
      <c r="P2" s="236" t="s">
        <v>83</v>
      </c>
    </row>
    <row r="3" spans="1:16" x14ac:dyDescent="0.25">
      <c r="B3" s="13"/>
      <c r="C3" s="13"/>
      <c r="O3" s="2"/>
      <c r="P3" s="2"/>
    </row>
    <row r="4" spans="1:16" s="2" customFormat="1" x14ac:dyDescent="0.25">
      <c r="A4" s="4"/>
      <c r="B4" s="483" t="str">
        <f>Info!B4</f>
        <v>QUESTIONNAIRE À L'INTENTION DES IMPORTATEURS</v>
      </c>
      <c r="C4" s="483"/>
      <c r="D4" s="483"/>
      <c r="E4" s="483"/>
      <c r="F4" s="483"/>
      <c r="G4" s="483"/>
      <c r="H4" s="483"/>
      <c r="I4" s="483"/>
      <c r="J4" s="483"/>
      <c r="K4" s="483"/>
      <c r="L4" s="483"/>
      <c r="M4" s="23"/>
      <c r="N4" s="23"/>
      <c r="O4" s="21"/>
      <c r="P4" s="21"/>
    </row>
    <row r="5" spans="1:16" s="2" customFormat="1" x14ac:dyDescent="0.25">
      <c r="A5" s="4"/>
      <c r="B5" s="483" t="str">
        <f>Info!B5</f>
        <v>RR-2025-004</v>
      </c>
      <c r="C5" s="483"/>
      <c r="D5" s="483"/>
      <c r="E5" s="483"/>
      <c r="F5" s="483"/>
      <c r="G5" s="483"/>
      <c r="H5" s="483"/>
      <c r="I5" s="483"/>
      <c r="J5" s="483"/>
      <c r="K5" s="483"/>
      <c r="L5" s="483"/>
      <c r="M5" s="23"/>
      <c r="N5" s="23"/>
      <c r="O5" s="21"/>
      <c r="P5" s="21"/>
    </row>
    <row r="6" spans="1:16" s="6" customFormat="1" x14ac:dyDescent="0.25">
      <c r="A6" s="4"/>
      <c r="B6" s="483" t="str">
        <f>Info!B6</f>
        <v>FEUILLES D'ACIER RÉSISTANT À LA CORROSION II</v>
      </c>
      <c r="C6" s="483"/>
      <c r="D6" s="483"/>
      <c r="E6" s="483"/>
      <c r="F6" s="483"/>
      <c r="G6" s="483"/>
      <c r="H6" s="483"/>
      <c r="I6" s="483"/>
      <c r="J6" s="483"/>
      <c r="K6" s="483"/>
      <c r="L6" s="483"/>
      <c r="M6" s="21"/>
      <c r="N6" s="21"/>
      <c r="O6" s="16"/>
      <c r="P6" s="16"/>
    </row>
    <row r="7" spans="1:16" s="6" customFormat="1" x14ac:dyDescent="0.25">
      <c r="A7" s="4"/>
      <c r="B7" s="232"/>
      <c r="C7" s="232"/>
      <c r="D7" s="232"/>
      <c r="E7" s="232"/>
      <c r="F7" s="232"/>
      <c r="G7" s="232"/>
      <c r="H7" s="232"/>
      <c r="I7" s="232"/>
      <c r="J7" s="232"/>
      <c r="K7" s="232"/>
      <c r="L7" s="232"/>
      <c r="M7" s="21"/>
      <c r="N7" s="21"/>
      <c r="O7" s="16"/>
      <c r="P7" s="16"/>
    </row>
    <row r="8" spans="1:16" s="6" customFormat="1" x14ac:dyDescent="0.25">
      <c r="A8" s="4"/>
      <c r="B8" s="610" t="str">
        <f>Pro!B8</f>
        <v>Les questions suivantes font référence aux marchandises comme définies dans la description du produit de l'onglet Intro.</v>
      </c>
      <c r="C8" s="610"/>
      <c r="D8" s="610"/>
      <c r="E8" s="610"/>
      <c r="F8" s="610"/>
      <c r="G8" s="610"/>
      <c r="H8" s="610"/>
      <c r="I8" s="610"/>
      <c r="J8" s="610"/>
      <c r="K8" s="610"/>
      <c r="L8" s="610"/>
      <c r="M8" s="21"/>
      <c r="N8" s="21"/>
      <c r="O8" s="22"/>
    </row>
    <row r="9" spans="1:16" s="6" customFormat="1" x14ac:dyDescent="0.25">
      <c r="A9" s="4"/>
      <c r="B9" s="610" t="str">
        <f>Pro!B9</f>
        <v>Des informations sur le produit et un glossaire de termes sont disponibles dans l'onglet Info.</v>
      </c>
      <c r="C9" s="610"/>
      <c r="D9" s="610"/>
      <c r="E9" s="610"/>
      <c r="F9" s="610"/>
      <c r="G9" s="610"/>
      <c r="H9" s="610"/>
      <c r="I9" s="610"/>
      <c r="J9" s="610"/>
      <c r="K9" s="610"/>
      <c r="L9" s="610"/>
      <c r="M9" s="21"/>
      <c r="N9" s="21"/>
      <c r="O9" s="16"/>
    </row>
    <row r="10" spans="1:16" s="6" customFormat="1" x14ac:dyDescent="0.25">
      <c r="A10" s="4"/>
      <c r="B10" s="610" t="str">
        <f>Pro!B10</f>
        <v>Utilisez l'onglet AddPro si vous avez besoin de plus d'espace.</v>
      </c>
      <c r="C10" s="610"/>
      <c r="D10" s="610"/>
      <c r="E10" s="610"/>
      <c r="F10" s="610"/>
      <c r="G10" s="610"/>
      <c r="H10" s="610"/>
      <c r="I10" s="610"/>
      <c r="J10" s="610"/>
      <c r="K10" s="610"/>
      <c r="L10" s="610"/>
      <c r="M10" s="21"/>
      <c r="N10" s="21"/>
      <c r="O10" s="16"/>
      <c r="P10" s="16"/>
    </row>
    <row r="11" spans="1:16" s="6" customFormat="1" x14ac:dyDescent="0.25">
      <c r="A11" s="4"/>
      <c r="B11" s="235"/>
      <c r="C11" s="235"/>
      <c r="D11" s="20"/>
      <c r="E11" s="20"/>
      <c r="F11" s="20"/>
      <c r="G11" s="20"/>
      <c r="H11" s="20"/>
      <c r="I11" s="20"/>
      <c r="J11" s="20"/>
      <c r="K11" s="20"/>
      <c r="L11" s="20"/>
      <c r="M11" s="21"/>
      <c r="N11" s="21"/>
      <c r="O11" s="16"/>
      <c r="P11" s="16"/>
    </row>
    <row r="12" spans="1:16" s="6" customFormat="1" x14ac:dyDescent="0.25">
      <c r="A12" s="4"/>
      <c r="B12" s="610" t="str">
        <f>Pro!B12</f>
        <v>Pour les questions de cet onglet, notez ce qui suit :</v>
      </c>
      <c r="C12" s="610"/>
      <c r="D12" s="610"/>
      <c r="E12" s="610"/>
      <c r="F12" s="610"/>
      <c r="G12" s="610"/>
      <c r="H12" s="610"/>
      <c r="I12" s="610"/>
      <c r="J12" s="610"/>
      <c r="K12" s="610"/>
      <c r="L12" s="610"/>
      <c r="M12" s="21"/>
      <c r="N12" s="21"/>
      <c r="O12" s="16"/>
      <c r="P12" s="16"/>
    </row>
    <row r="13" spans="1:16" s="6" customFormat="1" x14ac:dyDescent="0.25">
      <c r="A13" s="4"/>
      <c r="B13" s="691" t="str">
        <f>Pro!B13</f>
        <v xml:space="preserve">• Veuillez indiquer seulement les ventes effectuées à partir des importations de votre entreprise. Les ventes de marchandises achetées auprès de producteurs canadiens doivent être exclues. </v>
      </c>
      <c r="C13" s="691"/>
      <c r="D13" s="691"/>
      <c r="E13" s="691"/>
      <c r="F13" s="691"/>
      <c r="G13" s="691"/>
      <c r="H13" s="691"/>
      <c r="I13" s="691"/>
      <c r="J13" s="691"/>
      <c r="K13" s="691"/>
      <c r="L13" s="691"/>
      <c r="M13" s="21"/>
      <c r="N13" s="21"/>
      <c r="O13" s="16"/>
      <c r="P13" s="16"/>
    </row>
    <row r="14" spans="1:16" s="6" customFormat="1" x14ac:dyDescent="0.25">
      <c r="A14" s="4"/>
      <c r="B14" s="610" t="str">
        <f>Pro!B14</f>
        <v>• Déclarez toutes les ventes aux entreprises associées canadiennes et étrangères.</v>
      </c>
      <c r="C14" s="610"/>
      <c r="D14" s="610"/>
      <c r="E14" s="610"/>
      <c r="F14" s="610"/>
      <c r="G14" s="610"/>
      <c r="H14" s="610"/>
      <c r="I14" s="610"/>
      <c r="J14" s="610"/>
      <c r="K14" s="610"/>
      <c r="L14" s="610"/>
      <c r="M14" s="21"/>
      <c r="N14" s="21"/>
      <c r="O14" s="16"/>
      <c r="P14" s="16"/>
    </row>
    <row r="15" spans="1:16" s="6" customFormat="1" x14ac:dyDescent="0.25">
      <c r="A15" s="4"/>
      <c r="B15" s="610" t="str">
        <f>Pro!B15</f>
        <v>• Déclarez toutes les ventes à compter de la date de l’expédition au client ou à son entrepôt.</v>
      </c>
      <c r="C15" s="610"/>
      <c r="D15" s="610"/>
      <c r="E15" s="610"/>
      <c r="F15" s="610"/>
      <c r="G15" s="610"/>
      <c r="H15" s="610"/>
      <c r="I15" s="610"/>
      <c r="J15" s="610"/>
      <c r="K15" s="610"/>
      <c r="L15" s="610"/>
      <c r="M15" s="21"/>
      <c r="N15" s="21"/>
      <c r="O15" s="16"/>
      <c r="P15" s="16"/>
    </row>
    <row r="16" spans="1:16" s="6" customFormat="1" x14ac:dyDescent="0.25">
      <c r="A16" s="4"/>
      <c r="B16" s="610" t="str">
        <f>Pro!B16</f>
        <v>• Déclarez toutes les valeurs en dollars canadiens.</v>
      </c>
      <c r="C16" s="610"/>
      <c r="D16" s="610"/>
      <c r="E16" s="610"/>
      <c r="F16" s="610"/>
      <c r="G16" s="610"/>
      <c r="H16" s="610"/>
      <c r="I16" s="610"/>
      <c r="J16" s="610"/>
      <c r="K16" s="610"/>
      <c r="L16" s="610"/>
      <c r="M16" s="21"/>
      <c r="N16" s="21"/>
      <c r="O16" s="16"/>
      <c r="P16" s="16"/>
    </row>
    <row r="17" spans="1:16" s="6" customFormat="1" x14ac:dyDescent="0.25">
      <c r="A17" s="26"/>
      <c r="B17" s="610" t="str">
        <f>IF(Intro!$G$26="English",O17,P17)</f>
        <v>• Si votre entreprise est un utilisateur final ou un détaillant, elle n’a pas besoin de déclarer ses ventes d’importations ou ses stocks d’importations.</v>
      </c>
      <c r="C17" s="610"/>
      <c r="D17" s="610"/>
      <c r="E17" s="610"/>
      <c r="F17" s="610"/>
      <c r="G17" s="610"/>
      <c r="H17" s="610"/>
      <c r="I17" s="610"/>
      <c r="J17" s="610"/>
      <c r="K17" s="610"/>
      <c r="L17" s="610"/>
      <c r="M17" s="21"/>
      <c r="N17" s="21"/>
      <c r="O17" s="16" t="s">
        <v>281</v>
      </c>
      <c r="P17" s="16" t="s">
        <v>282</v>
      </c>
    </row>
    <row r="18" spans="1:16" s="6" customFormat="1" x14ac:dyDescent="0.25">
      <c r="A18" s="4"/>
      <c r="B18" s="15"/>
      <c r="C18" s="15"/>
      <c r="D18" s="3"/>
      <c r="E18" s="3"/>
      <c r="F18" s="3"/>
      <c r="G18" s="3"/>
      <c r="H18" s="3"/>
      <c r="I18" s="3"/>
      <c r="J18" s="3"/>
      <c r="K18" s="3"/>
      <c r="L18" s="3"/>
      <c r="O18" s="16"/>
      <c r="P18" s="16"/>
    </row>
    <row r="19" spans="1:16" x14ac:dyDescent="0.25">
      <c r="A19" s="7"/>
      <c r="B19" s="422" t="str">
        <f>IF(Intro!$G$26="English",O19,P19)</f>
        <v>IMPORTATIONS ET STOCKS</v>
      </c>
      <c r="C19" s="423"/>
      <c r="D19" s="423"/>
      <c r="E19" s="423"/>
      <c r="F19" s="423"/>
      <c r="G19" s="423"/>
      <c r="H19" s="423"/>
      <c r="I19" s="423"/>
      <c r="J19" s="423"/>
      <c r="K19" s="423"/>
      <c r="L19" s="424"/>
      <c r="M19" s="82"/>
      <c r="O19" s="82" t="s">
        <v>283</v>
      </c>
      <c r="P19" s="82" t="s">
        <v>284</v>
      </c>
    </row>
    <row r="20" spans="1:16" x14ac:dyDescent="0.25">
      <c r="A20" s="7"/>
      <c r="B20" s="586" t="s">
        <v>12</v>
      </c>
      <c r="C20" s="587"/>
      <c r="D20" s="587"/>
      <c r="E20" s="587"/>
      <c r="F20" s="587"/>
      <c r="G20" s="587"/>
      <c r="H20" s="587"/>
      <c r="I20" s="587"/>
      <c r="J20" s="587"/>
      <c r="K20" s="587"/>
      <c r="L20" s="588"/>
      <c r="M20" s="82"/>
    </row>
    <row r="21" spans="1:16" x14ac:dyDescent="0.25">
      <c r="A21" s="7"/>
      <c r="B21" s="17"/>
      <c r="C21" s="27"/>
      <c r="D21" s="28"/>
      <c r="E21" s="28"/>
      <c r="F21" s="28"/>
      <c r="G21" s="28"/>
      <c r="H21" s="28"/>
      <c r="I21" s="28"/>
      <c r="J21" s="28"/>
      <c r="K21" s="28"/>
      <c r="L21" s="18"/>
      <c r="M21" s="82"/>
    </row>
    <row r="22" spans="1:16" ht="15.75" customHeight="1" x14ac:dyDescent="0.25">
      <c r="A22" s="7"/>
      <c r="B22" s="428" t="str">
        <f>IF(Intro!$G$26="English",O22,P22)</f>
        <v xml:space="preserve">Indiquez les importations et les ventes de marchandises de votre entreprise de : </v>
      </c>
      <c r="C22" s="429"/>
      <c r="D22" s="429"/>
      <c r="E22" s="429"/>
      <c r="F22" s="429"/>
      <c r="G22" s="523" t="str">
        <f>IF(Intro!$G$26="English",Variables!B33,Variables!C33)</f>
        <v>Vietnam</v>
      </c>
      <c r="H22" s="524"/>
      <c r="I22" s="524"/>
      <c r="J22" s="524"/>
      <c r="K22" s="525"/>
      <c r="L22" s="18"/>
      <c r="M22" s="82"/>
      <c r="O22" s="82" t="s">
        <v>308</v>
      </c>
      <c r="P22" s="82" t="s">
        <v>309</v>
      </c>
    </row>
    <row r="23" spans="1:16" ht="15.75" customHeight="1" x14ac:dyDescent="0.25">
      <c r="A23" s="7"/>
      <c r="B23" s="428"/>
      <c r="C23" s="429"/>
      <c r="D23" s="429"/>
      <c r="E23" s="429"/>
      <c r="F23" s="429"/>
      <c r="G23" s="526"/>
      <c r="H23" s="527"/>
      <c r="I23" s="527"/>
      <c r="J23" s="527"/>
      <c r="K23" s="528"/>
      <c r="L23" s="18"/>
      <c r="M23" s="82"/>
    </row>
    <row r="24" spans="1:16" x14ac:dyDescent="0.25">
      <c r="A24" s="7"/>
      <c r="B24" s="213"/>
      <c r="C24" s="214"/>
      <c r="D24" s="215"/>
      <c r="E24" s="215"/>
      <c r="F24" s="215"/>
      <c r="G24" s="215"/>
      <c r="H24" s="215"/>
      <c r="I24" s="215"/>
      <c r="J24" s="215"/>
      <c r="K24" s="215"/>
      <c r="L24" s="18"/>
      <c r="M24" s="82"/>
    </row>
    <row r="25" spans="1:16" x14ac:dyDescent="0.25">
      <c r="A25" s="7"/>
      <c r="B25" s="216"/>
      <c r="C25" s="214"/>
      <c r="D25" s="215"/>
      <c r="E25" s="215"/>
      <c r="F25" s="215"/>
      <c r="G25" s="215"/>
      <c r="H25" s="215"/>
      <c r="I25" s="215"/>
      <c r="J25" s="215"/>
      <c r="K25" s="215"/>
      <c r="L25" s="18"/>
      <c r="M25" s="82"/>
      <c r="O25" s="19"/>
    </row>
    <row r="26" spans="1:16" x14ac:dyDescent="0.25">
      <c r="A26" s="7"/>
      <c r="B26" s="230"/>
      <c r="E26" s="27"/>
      <c r="F26" s="82"/>
      <c r="G26" s="671">
        <f>Variables!$B$6</f>
        <v>2023</v>
      </c>
      <c r="H26" s="671">
        <f>G26+1</f>
        <v>2024</v>
      </c>
      <c r="I26" s="671">
        <f>H26+1</f>
        <v>2025</v>
      </c>
      <c r="J26" s="671">
        <f>IF(Intro!$G$26="English",Variables!B9,Variables!C9)</f>
        <v>0</v>
      </c>
      <c r="K26" s="671">
        <f>IF(Intro!$G$26="English",Variables!B10,Variables!C10)</f>
        <v>0</v>
      </c>
      <c r="L26" s="116"/>
      <c r="M26" s="82"/>
      <c r="O26" s="19"/>
    </row>
    <row r="27" spans="1:16" x14ac:dyDescent="0.25">
      <c r="A27" s="7"/>
      <c r="B27" s="230"/>
      <c r="E27" s="27"/>
      <c r="F27" s="82"/>
      <c r="G27" s="672"/>
      <c r="H27" s="673"/>
      <c r="I27" s="673"/>
      <c r="J27" s="673"/>
      <c r="K27" s="673"/>
      <c r="L27" s="116"/>
      <c r="M27" s="82"/>
      <c r="O27" s="24" t="s">
        <v>179</v>
      </c>
      <c r="P27" s="236" t="s">
        <v>223</v>
      </c>
    </row>
    <row r="28" spans="1:16" ht="14.25" customHeight="1" x14ac:dyDescent="0.25">
      <c r="A28" s="7"/>
      <c r="B28" s="710" t="str">
        <f>IF(Intro!$G$26="English",O28,P28)</f>
        <v>Importations</v>
      </c>
      <c r="C28" s="711"/>
      <c r="D28" s="711"/>
      <c r="E28" s="711"/>
      <c r="F28" s="711"/>
      <c r="G28" s="711"/>
      <c r="H28" s="711"/>
      <c r="I28" s="711"/>
      <c r="J28" s="711"/>
      <c r="K28" s="711"/>
      <c r="L28" s="116"/>
      <c r="M28" s="82"/>
      <c r="O28" s="82" t="s">
        <v>207</v>
      </c>
      <c r="P28" s="82" t="s">
        <v>208</v>
      </c>
    </row>
    <row r="29" spans="1:16" x14ac:dyDescent="0.25">
      <c r="A29" s="7"/>
      <c r="B29" s="678" t="str">
        <f>IF(Intro!$G$26="English",O28,P28)</f>
        <v>Importations</v>
      </c>
      <c r="C29" s="544"/>
      <c r="D29" s="674" t="str">
        <f>IF(Intro!$G$26="English",Variables!B23,Variables!C23)</f>
        <v>tonnes</v>
      </c>
      <c r="E29" s="674"/>
      <c r="F29" s="674"/>
      <c r="G29" s="187"/>
      <c r="H29" s="187"/>
      <c r="I29" s="187"/>
      <c r="J29" s="187"/>
      <c r="K29" s="187"/>
      <c r="L29" s="116"/>
      <c r="M29" s="82"/>
    </row>
    <row r="30" spans="1:16" x14ac:dyDescent="0.25">
      <c r="A30" s="7"/>
      <c r="B30" s="678"/>
      <c r="C30" s="544"/>
      <c r="D30" s="674" t="str">
        <f>IF(Intro!$G$26="English",O30,P30)</f>
        <v>valeur d'achat nette rendue (CAD)</v>
      </c>
      <c r="E30" s="674"/>
      <c r="F30" s="674"/>
      <c r="G30" s="187"/>
      <c r="H30" s="187"/>
      <c r="I30" s="187"/>
      <c r="J30" s="187"/>
      <c r="K30" s="187"/>
      <c r="L30" s="116"/>
      <c r="M30" s="82"/>
      <c r="O30" s="114" t="s">
        <v>291</v>
      </c>
      <c r="P30" s="82" t="s">
        <v>292</v>
      </c>
    </row>
    <row r="31" spans="1:16" x14ac:dyDescent="0.25">
      <c r="A31" s="7"/>
      <c r="B31" s="678"/>
      <c r="C31" s="544"/>
      <c r="D31" s="674" t="str">
        <f>IF(Intro!$G$26="English","$ / "&amp;Variables!B24,"$ / "&amp;Variables!C24)</f>
        <v>$ / tonne</v>
      </c>
      <c r="E31" s="674"/>
      <c r="F31" s="674"/>
      <c r="G31" s="131" t="str">
        <f>IF(G29=0,"-",G30/G29)</f>
        <v>-</v>
      </c>
      <c r="H31" s="131" t="str">
        <f>IF(H29=0,"-",H30/H29)</f>
        <v>-</v>
      </c>
      <c r="I31" s="131" t="str">
        <f>IF(I29=0,"-",I30/I29)</f>
        <v>-</v>
      </c>
      <c r="J31" s="131" t="str">
        <f>IF(J29=0,"-",J30/J29)</f>
        <v>-</v>
      </c>
      <c r="K31" s="131" t="str">
        <f>IF(K29=0,"-",K30/K29)</f>
        <v>-</v>
      </c>
      <c r="L31" s="116"/>
      <c r="M31" s="82"/>
    </row>
    <row r="32" spans="1:16" x14ac:dyDescent="0.25">
      <c r="A32" s="7"/>
      <c r="B32" s="710" t="str">
        <f>IF(Intro!$G$26="English",O32,P32)</f>
        <v>Ventes au Canada</v>
      </c>
      <c r="C32" s="711"/>
      <c r="D32" s="711"/>
      <c r="E32" s="711"/>
      <c r="F32" s="711"/>
      <c r="G32" s="711"/>
      <c r="H32" s="711"/>
      <c r="I32" s="711"/>
      <c r="J32" s="711"/>
      <c r="K32" s="711"/>
      <c r="L32" s="116"/>
      <c r="M32" s="82"/>
      <c r="O32" s="114" t="s">
        <v>180</v>
      </c>
      <c r="P32" s="82" t="s">
        <v>224</v>
      </c>
    </row>
    <row r="33" spans="1:22" x14ac:dyDescent="0.25">
      <c r="A33" s="7"/>
      <c r="B33" s="602" t="str">
        <f>IF(Intro!$G$26="English",O34,P34)</f>
        <v>Ventes aux distributeurs au Canada</v>
      </c>
      <c r="C33" s="552"/>
      <c r="D33" s="674" t="str">
        <f>D29</f>
        <v>tonnes</v>
      </c>
      <c r="E33" s="674"/>
      <c r="F33" s="674"/>
      <c r="G33" s="187"/>
      <c r="H33" s="187"/>
      <c r="I33" s="187"/>
      <c r="J33" s="187"/>
      <c r="K33" s="187"/>
      <c r="L33" s="116"/>
      <c r="M33" s="82"/>
    </row>
    <row r="34" spans="1:22" ht="14.25" customHeight="1" x14ac:dyDescent="0.25">
      <c r="A34" s="7"/>
      <c r="B34" s="602"/>
      <c r="C34" s="552"/>
      <c r="D34" s="674" t="str">
        <f>IF(Intro!$G$26="English",O35,P35)</f>
        <v>valeur de vente nette rendue (CAD)</v>
      </c>
      <c r="E34" s="674"/>
      <c r="F34" s="674"/>
      <c r="G34" s="187"/>
      <c r="H34" s="187"/>
      <c r="I34" s="187"/>
      <c r="J34" s="187"/>
      <c r="K34" s="187"/>
      <c r="L34" s="116"/>
      <c r="M34" s="82"/>
      <c r="O34" s="64" t="str">
        <f>"Sales to "&amp;Variables!$B$26&amp;" in Canada"</f>
        <v>Sales to distributors in Canada</v>
      </c>
      <c r="P34" s="64" t="str">
        <f>"Ventes aux "&amp;Variables!$C$26&amp;" au Canada"</f>
        <v>Ventes aux distributeurs au Canada</v>
      </c>
    </row>
    <row r="35" spans="1:22" ht="15" thickBot="1" x14ac:dyDescent="0.3">
      <c r="A35" s="7"/>
      <c r="B35" s="684"/>
      <c r="C35" s="685"/>
      <c r="D35" s="676" t="str">
        <f>D31</f>
        <v>$ / tonne</v>
      </c>
      <c r="E35" s="676"/>
      <c r="F35" s="676"/>
      <c r="G35" s="134" t="str">
        <f>IF(G33=0,"-",G34/G33)</f>
        <v>-</v>
      </c>
      <c r="H35" s="134" t="str">
        <f>IF(H33=0,"-",H34/H33)</f>
        <v>-</v>
      </c>
      <c r="I35" s="134" t="str">
        <f>IF(I33=0,"-",I34/I33)</f>
        <v>-</v>
      </c>
      <c r="J35" s="134" t="str">
        <f>IF(J33=0,"-",J34/J33)</f>
        <v>-</v>
      </c>
      <c r="K35" s="134" t="str">
        <f>IF(K33=0,"-",K34/K33)</f>
        <v>-</v>
      </c>
      <c r="L35" s="116"/>
      <c r="M35" s="82"/>
      <c r="O35" s="114" t="s">
        <v>335</v>
      </c>
      <c r="P35" s="82" t="s">
        <v>336</v>
      </c>
    </row>
    <row r="36" spans="1:22" x14ac:dyDescent="0.25">
      <c r="A36" s="7"/>
      <c r="B36" s="697" t="str">
        <f>IF(Intro!$G$26="English",O36,P36)</f>
        <v>Ventes aux utilisateurs finals au Canada</v>
      </c>
      <c r="C36" s="698"/>
      <c r="D36" s="677" t="str">
        <f>D29</f>
        <v>tonnes</v>
      </c>
      <c r="E36" s="677"/>
      <c r="F36" s="677"/>
      <c r="G36" s="188"/>
      <c r="H36" s="188"/>
      <c r="I36" s="188"/>
      <c r="J36" s="188"/>
      <c r="K36" s="188"/>
      <c r="L36" s="116"/>
      <c r="M36" s="82"/>
      <c r="O36" s="64" t="str">
        <f>"Sales to "&amp;Variables!$B$27&amp;" in Canada"</f>
        <v>Sales to end users in Canada</v>
      </c>
      <c r="P36" s="64" t="str">
        <f>"Ventes aux "&amp;Variables!$C$27&amp;" au Canada"</f>
        <v>Ventes aux utilisateurs finals au Canada</v>
      </c>
    </row>
    <row r="37" spans="1:22" x14ac:dyDescent="0.25">
      <c r="A37" s="7"/>
      <c r="B37" s="602"/>
      <c r="C37" s="552"/>
      <c r="D37" s="674" t="str">
        <f>D34</f>
        <v>valeur de vente nette rendue (CAD)</v>
      </c>
      <c r="E37" s="674"/>
      <c r="F37" s="674"/>
      <c r="G37" s="187"/>
      <c r="H37" s="187"/>
      <c r="I37" s="187"/>
      <c r="J37" s="187"/>
      <c r="K37" s="187"/>
      <c r="L37" s="116"/>
      <c r="M37" s="82"/>
      <c r="O37" s="64"/>
      <c r="P37" s="64"/>
    </row>
    <row r="38" spans="1:22" ht="15" thickBot="1" x14ac:dyDescent="0.3">
      <c r="A38" s="7"/>
      <c r="B38" s="684"/>
      <c r="C38" s="685"/>
      <c r="D38" s="676" t="str">
        <f>D31</f>
        <v>$ / tonne</v>
      </c>
      <c r="E38" s="676"/>
      <c r="F38" s="676"/>
      <c r="G38" s="134" t="str">
        <f>IF(G36=0,"-",G37/G36)</f>
        <v>-</v>
      </c>
      <c r="H38" s="134" t="str">
        <f>IF(H36=0,"-",H37/H36)</f>
        <v>-</v>
      </c>
      <c r="I38" s="134" t="str">
        <f>IF(I36=0,"-",I37/I36)</f>
        <v>-</v>
      </c>
      <c r="J38" s="134" t="str">
        <f>IF(J36=0,"-",J37/J36)</f>
        <v>-</v>
      </c>
      <c r="K38" s="134" t="str">
        <f>IF(K36=0,"-",K37/K36)</f>
        <v>-</v>
      </c>
      <c r="L38" s="116"/>
      <c r="M38" s="82"/>
      <c r="O38" s="60"/>
      <c r="P38" s="64"/>
    </row>
    <row r="39" spans="1:22" x14ac:dyDescent="0.25">
      <c r="A39" s="7"/>
      <c r="B39" s="548" t="str">
        <f>IF(Intro!$G$26="English",O39,P39)</f>
        <v>Ventes totales d'importations au Canada</v>
      </c>
      <c r="C39" s="549"/>
      <c r="D39" s="689" t="str">
        <f>D29</f>
        <v>tonnes</v>
      </c>
      <c r="E39" s="689"/>
      <c r="F39" s="689"/>
      <c r="G39" s="190">
        <f>G33+G36</f>
        <v>0</v>
      </c>
      <c r="H39" s="190">
        <f t="shared" ref="H39:K40" si="0">H33+H36</f>
        <v>0</v>
      </c>
      <c r="I39" s="190">
        <f t="shared" si="0"/>
        <v>0</v>
      </c>
      <c r="J39" s="190">
        <f t="shared" si="0"/>
        <v>0</v>
      </c>
      <c r="K39" s="190">
        <f t="shared" si="0"/>
        <v>0</v>
      </c>
      <c r="L39" s="150"/>
      <c r="M39" s="82"/>
      <c r="O39" s="94" t="s">
        <v>303</v>
      </c>
      <c r="P39" s="94" t="s">
        <v>304</v>
      </c>
    </row>
    <row r="40" spans="1:22" x14ac:dyDescent="0.25">
      <c r="A40" s="7"/>
      <c r="B40" s="540"/>
      <c r="C40" s="541"/>
      <c r="D40" s="680" t="str">
        <f>D37</f>
        <v>valeur de vente nette rendue (CAD)</v>
      </c>
      <c r="E40" s="680"/>
      <c r="F40" s="680"/>
      <c r="G40" s="191">
        <f>G34+G37</f>
        <v>0</v>
      </c>
      <c r="H40" s="191">
        <f t="shared" si="0"/>
        <v>0</v>
      </c>
      <c r="I40" s="191">
        <f t="shared" si="0"/>
        <v>0</v>
      </c>
      <c r="J40" s="191">
        <f t="shared" si="0"/>
        <v>0</v>
      </c>
      <c r="K40" s="191">
        <f t="shared" si="0"/>
        <v>0</v>
      </c>
      <c r="L40" s="150"/>
      <c r="M40" s="82"/>
    </row>
    <row r="41" spans="1:22" x14ac:dyDescent="0.25">
      <c r="A41" s="7"/>
      <c r="B41" s="540"/>
      <c r="C41" s="541"/>
      <c r="D41" s="690" t="str">
        <f>D31</f>
        <v>$ / tonne</v>
      </c>
      <c r="E41" s="690"/>
      <c r="F41" s="690"/>
      <c r="G41" s="131" t="str">
        <f>IF(G39=0,"-",G40/G39)</f>
        <v>-</v>
      </c>
      <c r="H41" s="131" t="str">
        <f t="shared" ref="H41:K41" si="1">IF(H39=0,"-",H40/H39)</f>
        <v>-</v>
      </c>
      <c r="I41" s="131" t="str">
        <f t="shared" si="1"/>
        <v>-</v>
      </c>
      <c r="J41" s="131" t="str">
        <f t="shared" si="1"/>
        <v>-</v>
      </c>
      <c r="K41" s="131" t="str">
        <f t="shared" si="1"/>
        <v>-</v>
      </c>
      <c r="L41" s="150"/>
      <c r="M41" s="82"/>
    </row>
    <row r="42" spans="1:22" s="9" customFormat="1" x14ac:dyDescent="0.25">
      <c r="A42" s="117"/>
      <c r="B42" s="219"/>
      <c r="C42" s="220"/>
      <c r="D42" s="699"/>
      <c r="E42" s="699"/>
      <c r="F42" s="221"/>
      <c r="G42" s="221"/>
      <c r="H42" s="221"/>
      <c r="I42" s="221"/>
      <c r="J42" s="221"/>
      <c r="K42" s="222"/>
      <c r="L42" s="223"/>
    </row>
    <row r="43" spans="1:22" x14ac:dyDescent="0.25">
      <c r="A43" s="7"/>
      <c r="B43" s="583" t="s">
        <v>15</v>
      </c>
      <c r="C43" s="584"/>
      <c r="D43" s="584"/>
      <c r="E43" s="584"/>
      <c r="F43" s="584"/>
      <c r="G43" s="584"/>
      <c r="H43" s="584"/>
      <c r="I43" s="584"/>
      <c r="J43" s="584"/>
      <c r="K43" s="584"/>
      <c r="L43" s="585"/>
      <c r="M43" s="82"/>
    </row>
    <row r="44" spans="1:22" x14ac:dyDescent="0.25">
      <c r="A44" s="7"/>
      <c r="B44" s="75"/>
      <c r="C44" s="76"/>
      <c r="D44" s="76"/>
      <c r="E44" s="77"/>
      <c r="F44" s="77"/>
      <c r="G44" s="77"/>
      <c r="H44" s="77"/>
      <c r="I44" s="77"/>
      <c r="J44" s="77"/>
      <c r="K44" s="77"/>
      <c r="L44" s="78"/>
      <c r="M44" s="82"/>
    </row>
    <row r="45" spans="1:22" s="236" customFormat="1" x14ac:dyDescent="0.25">
      <c r="A45" s="7"/>
      <c r="B45" s="686" t="str">
        <f>IF(Intro!$G$26="English",O45,P45)</f>
        <v>Indiquez la proportion de la valeur de vente nette rendue de vos importations qui est représentée par les frais de livraison.</v>
      </c>
      <c r="C45" s="687"/>
      <c r="D45" s="687"/>
      <c r="E45" s="687"/>
      <c r="F45" s="687"/>
      <c r="G45" s="687"/>
      <c r="H45" s="687"/>
      <c r="I45" s="687"/>
      <c r="J45" s="687"/>
      <c r="K45" s="687"/>
      <c r="L45" s="688"/>
      <c r="M45" s="62"/>
      <c r="N45" s="62"/>
      <c r="O45" s="82" t="s">
        <v>353</v>
      </c>
      <c r="P45" s="82" t="s">
        <v>355</v>
      </c>
      <c r="Q45" s="64"/>
      <c r="R45" s="63"/>
      <c r="S45" s="63"/>
      <c r="T45" s="62"/>
      <c r="U45" s="62"/>
      <c r="V45" s="62"/>
    </row>
    <row r="46" spans="1:22" s="236" customFormat="1" x14ac:dyDescent="0.25">
      <c r="A46" s="7"/>
      <c r="B46" s="686" t="str">
        <f>Pro!B23</f>
        <v>Note - Ne répondez à cette question que si votre entreprise a vendu les marchandises du 1er janvier 2023 au 31 décembre 2025.</v>
      </c>
      <c r="C46" s="687"/>
      <c r="D46" s="687"/>
      <c r="E46" s="687"/>
      <c r="F46" s="687"/>
      <c r="G46" s="687"/>
      <c r="H46" s="687"/>
      <c r="I46" s="687"/>
      <c r="J46" s="687"/>
      <c r="K46" s="687"/>
      <c r="L46" s="688"/>
      <c r="M46" s="62"/>
      <c r="N46" s="62"/>
      <c r="O46" s="19"/>
      <c r="P46" s="82"/>
      <c r="Q46" s="64"/>
      <c r="R46" s="63"/>
      <c r="S46" s="63"/>
      <c r="T46" s="62"/>
      <c r="U46" s="62"/>
      <c r="V46" s="62"/>
    </row>
    <row r="47" spans="1:22" x14ac:dyDescent="0.25">
      <c r="A47" s="7"/>
      <c r="B47" s="694"/>
      <c r="C47" s="695"/>
      <c r="D47" s="695"/>
      <c r="E47" s="695"/>
      <c r="F47" s="695"/>
      <c r="G47" s="695"/>
      <c r="H47" s="695"/>
      <c r="I47" s="695"/>
      <c r="J47" s="695"/>
      <c r="K47" s="695"/>
      <c r="L47" s="696"/>
      <c r="M47" s="62"/>
      <c r="N47" s="62"/>
      <c r="Q47" s="60"/>
      <c r="R47" s="63"/>
      <c r="S47" s="63"/>
      <c r="T47" s="62"/>
      <c r="U47" s="62"/>
      <c r="V47" s="62"/>
    </row>
    <row r="48" spans="1:22" x14ac:dyDescent="0.25">
      <c r="A48" s="7"/>
      <c r="B48" s="230"/>
      <c r="C48" s="73"/>
      <c r="D48" s="671">
        <f>Variables!$B$6</f>
        <v>2023</v>
      </c>
      <c r="E48" s="671">
        <f>D48+1</f>
        <v>2024</v>
      </c>
      <c r="F48" s="671">
        <f>E48+1</f>
        <v>2025</v>
      </c>
      <c r="G48" s="671">
        <f>IF(Intro!$G$26="English",Variables!B9,Variables!C9)</f>
        <v>0</v>
      </c>
      <c r="H48" s="671">
        <f>IF(Intro!$G$26="English",Variables!B10,Variables!C10)</f>
        <v>0</v>
      </c>
      <c r="I48" s="82"/>
      <c r="J48" s="63"/>
      <c r="K48" s="63"/>
      <c r="L48" s="61"/>
      <c r="M48" s="62"/>
      <c r="N48" s="62"/>
      <c r="Q48" s="60"/>
      <c r="R48" s="63"/>
      <c r="S48" s="63"/>
      <c r="T48" s="62"/>
      <c r="U48" s="62"/>
      <c r="V48" s="62"/>
    </row>
    <row r="49" spans="1:22" x14ac:dyDescent="0.25">
      <c r="A49" s="7"/>
      <c r="B49" s="230"/>
      <c r="C49" s="73"/>
      <c r="D49" s="673"/>
      <c r="E49" s="673"/>
      <c r="F49" s="673"/>
      <c r="G49" s="673"/>
      <c r="H49" s="673"/>
      <c r="I49" s="82"/>
      <c r="J49" s="63"/>
      <c r="K49" s="63"/>
      <c r="L49" s="61"/>
      <c r="M49" s="62"/>
      <c r="N49" s="62"/>
      <c r="Q49" s="60"/>
      <c r="R49" s="63"/>
      <c r="S49" s="63"/>
      <c r="T49" s="62"/>
      <c r="U49" s="62"/>
      <c r="V49" s="62"/>
    </row>
    <row r="50" spans="1:22" x14ac:dyDescent="0.25">
      <c r="A50" s="7"/>
      <c r="B50" s="129"/>
      <c r="C50" s="135" t="str">
        <f>IF(Intro!$G$26="English",O50,P50)</f>
        <v>Coût de livraison (%)</v>
      </c>
      <c r="D50" s="193"/>
      <c r="E50" s="193"/>
      <c r="F50" s="193"/>
      <c r="G50" s="193"/>
      <c r="H50" s="193"/>
      <c r="I50" s="82"/>
      <c r="J50" s="238"/>
      <c r="K50" s="238"/>
      <c r="L50" s="239"/>
      <c r="M50" s="62"/>
      <c r="N50" s="62"/>
      <c r="O50" s="82" t="s">
        <v>289</v>
      </c>
      <c r="P50" s="82" t="s">
        <v>290</v>
      </c>
      <c r="Q50" s="64"/>
      <c r="R50" s="63"/>
      <c r="S50" s="63"/>
      <c r="T50" s="62"/>
      <c r="U50" s="62"/>
      <c r="V50" s="62"/>
    </row>
    <row r="51" spans="1:22" x14ac:dyDescent="0.25">
      <c r="A51" s="7"/>
      <c r="B51" s="69"/>
      <c r="C51" s="120"/>
      <c r="D51" s="121"/>
      <c r="E51" s="120"/>
      <c r="F51" s="120"/>
      <c r="G51" s="120"/>
      <c r="H51" s="120"/>
      <c r="I51" s="120"/>
      <c r="J51" s="238"/>
      <c r="K51" s="238"/>
      <c r="L51" s="239"/>
      <c r="M51" s="62"/>
      <c r="N51" s="62"/>
      <c r="Q51" s="64"/>
      <c r="R51" s="63"/>
      <c r="S51" s="63"/>
      <c r="T51" s="62"/>
      <c r="U51" s="62"/>
      <c r="V51" s="62"/>
    </row>
    <row r="52" spans="1:22" x14ac:dyDescent="0.25">
      <c r="A52" s="7"/>
      <c r="B52" s="686" t="str">
        <f>IF(Intro!$G$26="English",O52,P52)</f>
        <v>Expliquez les raisons pour lesquelles la proportion de la valeur de vente nette rendue de vos importations représentée par les frais de livraison a changé depuis le 1er janvier 2023.</v>
      </c>
      <c r="C52" s="687"/>
      <c r="D52" s="687"/>
      <c r="E52" s="687"/>
      <c r="F52" s="687"/>
      <c r="G52" s="687"/>
      <c r="H52" s="687"/>
      <c r="I52" s="687"/>
      <c r="J52" s="687"/>
      <c r="K52" s="687"/>
      <c r="L52" s="688"/>
      <c r="M52" s="62"/>
      <c r="N52" s="62"/>
      <c r="O52" s="82" t="str">
        <f>"Explain the reasons why the proportion of your import net delivered selling value represented by delivery costs has changed since January 1, "&amp;Variables!B6&amp;"."</f>
        <v>Explain the reasons why the proportion of your import net delivered selling value represented by delivery costs has changed since January 1, 2023.</v>
      </c>
      <c r="P52" s="231" t="str">
        <f>"Expliquez les raisons pour lesquelles la proportion de la valeur de vente nette rendue de vos importations représentée par les frais de livraison a changé depuis le 1er janvier "&amp;Variables!B6&amp;"."</f>
        <v>Expliquez les raisons pour lesquelles la proportion de la valeur de vente nette rendue de vos importations représentée par les frais de livraison a changé depuis le 1er janvier 2023.</v>
      </c>
      <c r="Q52" s="64"/>
      <c r="R52" s="63"/>
      <c r="S52" s="63"/>
      <c r="T52" s="62"/>
      <c r="U52" s="62"/>
      <c r="V52" s="62"/>
    </row>
    <row r="53" spans="1:22" x14ac:dyDescent="0.25">
      <c r="A53" s="7"/>
      <c r="B53" s="69"/>
      <c r="C53" s="120"/>
      <c r="D53" s="121"/>
      <c r="E53" s="120"/>
      <c r="F53" s="120"/>
      <c r="G53" s="120"/>
      <c r="H53" s="120"/>
      <c r="I53" s="120"/>
      <c r="J53" s="238"/>
      <c r="K53" s="238"/>
      <c r="L53" s="239"/>
      <c r="M53" s="62"/>
      <c r="N53" s="62"/>
      <c r="Q53" s="64"/>
      <c r="R53" s="63"/>
      <c r="S53" s="63"/>
      <c r="T53" s="62"/>
      <c r="U53" s="62"/>
      <c r="V53" s="62"/>
    </row>
    <row r="54" spans="1:22" x14ac:dyDescent="0.25">
      <c r="A54" s="7"/>
      <c r="B54" s="668"/>
      <c r="C54" s="669"/>
      <c r="D54" s="669"/>
      <c r="E54" s="669"/>
      <c r="F54" s="669"/>
      <c r="G54" s="669"/>
      <c r="H54" s="669"/>
      <c r="I54" s="669"/>
      <c r="J54" s="669"/>
      <c r="K54" s="669"/>
      <c r="L54" s="670"/>
      <c r="M54" s="62"/>
      <c r="N54" s="62"/>
      <c r="Q54" s="63"/>
      <c r="R54" s="63"/>
      <c r="S54" s="63"/>
      <c r="T54" s="62"/>
      <c r="U54" s="62"/>
      <c r="V54" s="62"/>
    </row>
    <row r="55" spans="1:22" x14ac:dyDescent="0.25">
      <c r="A55" s="7"/>
      <c r="B55" s="668"/>
      <c r="C55" s="669"/>
      <c r="D55" s="669"/>
      <c r="E55" s="669"/>
      <c r="F55" s="669"/>
      <c r="G55" s="669"/>
      <c r="H55" s="669"/>
      <c r="I55" s="669"/>
      <c r="J55" s="669"/>
      <c r="K55" s="669"/>
      <c r="L55" s="670"/>
      <c r="M55" s="62"/>
      <c r="N55" s="62"/>
      <c r="Q55" s="63"/>
      <c r="R55" s="63"/>
      <c r="S55" s="63"/>
      <c r="T55" s="62"/>
      <c r="U55" s="62"/>
      <c r="V55" s="62"/>
    </row>
    <row r="56" spans="1:22" x14ac:dyDescent="0.25">
      <c r="A56" s="7"/>
      <c r="B56" s="668"/>
      <c r="C56" s="669"/>
      <c r="D56" s="669"/>
      <c r="E56" s="669"/>
      <c r="F56" s="669"/>
      <c r="G56" s="669"/>
      <c r="H56" s="669"/>
      <c r="I56" s="669"/>
      <c r="J56" s="669"/>
      <c r="K56" s="669"/>
      <c r="L56" s="670"/>
      <c r="M56" s="62"/>
      <c r="N56" s="62"/>
      <c r="Q56" s="63"/>
      <c r="R56" s="63"/>
      <c r="S56" s="63"/>
      <c r="T56" s="62"/>
      <c r="U56" s="62"/>
      <c r="V56" s="62"/>
    </row>
    <row r="57" spans="1:22" x14ac:dyDescent="0.25">
      <c r="A57" s="7"/>
      <c r="B57" s="668"/>
      <c r="C57" s="669"/>
      <c r="D57" s="669"/>
      <c r="E57" s="669"/>
      <c r="F57" s="669"/>
      <c r="G57" s="669"/>
      <c r="H57" s="669"/>
      <c r="I57" s="669"/>
      <c r="J57" s="669"/>
      <c r="K57" s="669"/>
      <c r="L57" s="670"/>
      <c r="M57" s="62"/>
      <c r="N57" s="62"/>
      <c r="Q57" s="63"/>
      <c r="R57" s="63"/>
      <c r="S57" s="63"/>
      <c r="T57" s="62"/>
      <c r="U57" s="62"/>
      <c r="V57" s="62"/>
    </row>
    <row r="58" spans="1:22" x14ac:dyDescent="0.25">
      <c r="A58" s="7"/>
      <c r="B58" s="668"/>
      <c r="C58" s="669"/>
      <c r="D58" s="669"/>
      <c r="E58" s="669"/>
      <c r="F58" s="669"/>
      <c r="G58" s="669"/>
      <c r="H58" s="669"/>
      <c r="I58" s="669"/>
      <c r="J58" s="669"/>
      <c r="K58" s="669"/>
      <c r="L58" s="670"/>
      <c r="M58" s="62"/>
      <c r="N58" s="62"/>
      <c r="Q58" s="63"/>
      <c r="R58" s="63"/>
      <c r="S58" s="63"/>
      <c r="T58" s="62"/>
      <c r="U58" s="62"/>
      <c r="V58" s="62"/>
    </row>
    <row r="59" spans="1:22" s="74" customFormat="1" x14ac:dyDescent="0.25">
      <c r="A59" s="122"/>
      <c r="B59" s="668"/>
      <c r="C59" s="669"/>
      <c r="D59" s="669"/>
      <c r="E59" s="669"/>
      <c r="F59" s="669"/>
      <c r="G59" s="669"/>
      <c r="H59" s="669"/>
      <c r="I59" s="669"/>
      <c r="J59" s="669"/>
      <c r="K59" s="669"/>
      <c r="L59" s="670"/>
      <c r="N59" s="123"/>
      <c r="O59" s="82"/>
      <c r="P59" s="82"/>
    </row>
    <row r="60" spans="1:22" s="74" customFormat="1" x14ac:dyDescent="0.25">
      <c r="A60" s="122"/>
      <c r="B60" s="668"/>
      <c r="C60" s="669"/>
      <c r="D60" s="669"/>
      <c r="E60" s="669"/>
      <c r="F60" s="669"/>
      <c r="G60" s="669"/>
      <c r="H60" s="669"/>
      <c r="I60" s="669"/>
      <c r="J60" s="669"/>
      <c r="K60" s="669"/>
      <c r="L60" s="670"/>
      <c r="N60" s="123"/>
    </row>
    <row r="61" spans="1:22" s="74" customFormat="1" x14ac:dyDescent="0.25">
      <c r="A61" s="122"/>
      <c r="B61" s="668"/>
      <c r="C61" s="669"/>
      <c r="D61" s="669"/>
      <c r="E61" s="669"/>
      <c r="F61" s="669"/>
      <c r="G61" s="669"/>
      <c r="H61" s="669"/>
      <c r="I61" s="669"/>
      <c r="J61" s="669"/>
      <c r="K61" s="669"/>
      <c r="L61" s="670"/>
      <c r="N61" s="123"/>
      <c r="O61" s="82"/>
      <c r="P61" s="82"/>
    </row>
    <row r="62" spans="1:22" s="74" customFormat="1" x14ac:dyDescent="0.25">
      <c r="A62" s="122"/>
      <c r="B62" s="224"/>
      <c r="C62" s="225"/>
      <c r="D62" s="225"/>
      <c r="E62" s="225"/>
      <c r="F62" s="225"/>
      <c r="G62" s="225"/>
      <c r="H62" s="225"/>
      <c r="I62" s="225"/>
      <c r="J62" s="225"/>
      <c r="K62" s="225"/>
      <c r="L62" s="226"/>
      <c r="N62" s="123"/>
      <c r="O62" s="82"/>
      <c r="P62" s="82"/>
    </row>
    <row r="63" spans="1:22" s="74" customFormat="1" x14ac:dyDescent="0.25">
      <c r="A63" s="122"/>
      <c r="B63" s="4"/>
      <c r="C63" s="62"/>
      <c r="D63" s="62"/>
      <c r="E63" s="62"/>
      <c r="F63" s="62"/>
      <c r="G63" s="62"/>
      <c r="H63" s="62"/>
      <c r="I63" s="62"/>
      <c r="J63" s="62"/>
      <c r="K63" s="62"/>
      <c r="L63" s="62"/>
      <c r="N63" s="123"/>
      <c r="O63" s="236"/>
      <c r="P63" s="236"/>
    </row>
    <row r="65" spans="15:16" x14ac:dyDescent="0.25">
      <c r="O65" s="236"/>
      <c r="P65" s="236"/>
    </row>
  </sheetData>
  <sheetProtection algorithmName="SHA-512" hashValue="Nmo+Yx5fV4uHqkOGlE70Sida6sFQpp/t6Vb88kI8dayqa8df/LLPXKidoD6scTSGjFucJmb6lJt8J1j4N1x3fg==" saltValue="LqUTf743CA9aoNJZPahuFQ==" spinCount="100000" sheet="1" objects="1" scenarios="1" selectLockedCells="1"/>
  <mergeCells count="51">
    <mergeCell ref="B52:L52"/>
    <mergeCell ref="B54:L61"/>
    <mergeCell ref="B45:L45"/>
    <mergeCell ref="B46:L46"/>
    <mergeCell ref="B47:L47"/>
    <mergeCell ref="D48:D49"/>
    <mergeCell ref="E48:E49"/>
    <mergeCell ref="F48:F49"/>
    <mergeCell ref="G48:G49"/>
    <mergeCell ref="H48:H49"/>
    <mergeCell ref="B43:L43"/>
    <mergeCell ref="B33:C35"/>
    <mergeCell ref="D33:F33"/>
    <mergeCell ref="D34:F34"/>
    <mergeCell ref="D35:F35"/>
    <mergeCell ref="B36:C38"/>
    <mergeCell ref="D36:F36"/>
    <mergeCell ref="D37:F37"/>
    <mergeCell ref="D38:F38"/>
    <mergeCell ref="B39:C41"/>
    <mergeCell ref="D39:F39"/>
    <mergeCell ref="D40:F40"/>
    <mergeCell ref="D41:F41"/>
    <mergeCell ref="D42:E42"/>
    <mergeCell ref="B32:K32"/>
    <mergeCell ref="B19:L19"/>
    <mergeCell ref="B20:L20"/>
    <mergeCell ref="B22:F23"/>
    <mergeCell ref="G22:K23"/>
    <mergeCell ref="G26:G27"/>
    <mergeCell ref="H26:H27"/>
    <mergeCell ref="I26:I27"/>
    <mergeCell ref="J26:J27"/>
    <mergeCell ref="K26:K27"/>
    <mergeCell ref="B28:K28"/>
    <mergeCell ref="B29:C31"/>
    <mergeCell ref="D29:F29"/>
    <mergeCell ref="D30:F30"/>
    <mergeCell ref="D31:F31"/>
    <mergeCell ref="B17:L17"/>
    <mergeCell ref="B4:L4"/>
    <mergeCell ref="B5:L5"/>
    <mergeCell ref="B6:L6"/>
    <mergeCell ref="B8:L8"/>
    <mergeCell ref="B9:L9"/>
    <mergeCell ref="B10:L10"/>
    <mergeCell ref="B12:L12"/>
    <mergeCell ref="B13:L13"/>
    <mergeCell ref="B14:L14"/>
    <mergeCell ref="B15:L15"/>
    <mergeCell ref="B16:L16"/>
  </mergeCells>
  <dataValidations count="2">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42:J42 G33:K41 G29:K31" xr:uid="{672BED6D-CDD1-4DD8-BDA7-4C349573C3FF}">
      <formula1>1000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7 B54:B58" xr:uid="{7492332F-F72B-4B03-A277-5DAABC4D5D9C}">
      <formula1>1001</formula1>
    </dataValidation>
  </dataValidations>
  <printOptions horizontalCentered="1"/>
  <pageMargins left="0.25" right="0.25" top="0.75" bottom="0.75" header="0.3" footer="0.3"/>
  <pageSetup scale="76" fitToHeight="0" orientation="portrait" r:id="rId1"/>
  <headerFooter>
    <oddFooter>&amp;L&amp;A</oddFooter>
  </headerFooter>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E39D5-1928-4266-9564-087F0FB1C1DB}">
  <sheetPr>
    <tabColor rgb="FF92D050"/>
    <pageSetUpPr fitToPage="1"/>
  </sheetPr>
  <dimension ref="A1:V81"/>
  <sheetViews>
    <sheetView showGridLines="0" zoomScaleNormal="100" zoomScaleSheetLayoutView="55" workbookViewId="0"/>
  </sheetViews>
  <sheetFormatPr defaultColWidth="9.42578125" defaultRowHeight="14.25" x14ac:dyDescent="0.25"/>
  <cols>
    <col min="1" max="1" width="1.5703125" style="8" customWidth="1"/>
    <col min="2" max="3" width="16.140625" style="1" customWidth="1"/>
    <col min="4" max="6" width="13.140625" style="1" customWidth="1"/>
    <col min="7" max="9" width="20" style="1" customWidth="1"/>
    <col min="10" max="11" width="20" style="1" hidden="1" customWidth="1"/>
    <col min="12" max="12" width="20" style="1" customWidth="1"/>
    <col min="13" max="13" width="6.42578125" style="9" customWidth="1"/>
    <col min="14" max="14" width="9.42578125" style="82" customWidth="1"/>
    <col min="15" max="15" width="10.5703125" style="82" hidden="1" customWidth="1"/>
    <col min="16" max="16" width="8.5703125" style="82" hidden="1" customWidth="1"/>
    <col min="17" max="18" width="9.42578125" style="82" customWidth="1"/>
    <col min="19" max="16384" width="9.42578125" style="82"/>
  </cols>
  <sheetData>
    <row r="1" spans="1:16" x14ac:dyDescent="0.25">
      <c r="O1" s="82" t="s">
        <v>352</v>
      </c>
      <c r="P1" s="82" t="s">
        <v>352</v>
      </c>
    </row>
    <row r="2" spans="1:16" x14ac:dyDescent="0.25">
      <c r="B2" s="11" t="str">
        <f>Pro!B2</f>
        <v>PROTÉGÉ</v>
      </c>
      <c r="C2" s="11"/>
      <c r="O2" s="266" t="s">
        <v>70</v>
      </c>
      <c r="P2" s="266" t="s">
        <v>83</v>
      </c>
    </row>
    <row r="3" spans="1:16" x14ac:dyDescent="0.25">
      <c r="B3" s="13"/>
      <c r="C3" s="13"/>
      <c r="O3" s="2"/>
      <c r="P3" s="2"/>
    </row>
    <row r="4" spans="1:16" s="2" customFormat="1" x14ac:dyDescent="0.25">
      <c r="A4" s="4"/>
      <c r="B4" s="483" t="str">
        <f>Info!B4</f>
        <v>QUESTIONNAIRE À L'INTENTION DES IMPORTATEURS</v>
      </c>
      <c r="C4" s="483"/>
      <c r="D4" s="483"/>
      <c r="E4" s="483"/>
      <c r="F4" s="483"/>
      <c r="G4" s="483"/>
      <c r="H4" s="483"/>
      <c r="I4" s="483"/>
      <c r="J4" s="483"/>
      <c r="K4" s="483"/>
      <c r="L4" s="483"/>
      <c r="M4" s="23"/>
      <c r="N4" s="23"/>
      <c r="O4" s="21"/>
      <c r="P4" s="21"/>
    </row>
    <row r="5" spans="1:16" s="2" customFormat="1" x14ac:dyDescent="0.25">
      <c r="A5" s="4"/>
      <c r="B5" s="483" t="str">
        <f>Info!B5</f>
        <v>RR-2025-004</v>
      </c>
      <c r="C5" s="483"/>
      <c r="D5" s="483"/>
      <c r="E5" s="483"/>
      <c r="F5" s="483"/>
      <c r="G5" s="483"/>
      <c r="H5" s="483"/>
      <c r="I5" s="483"/>
      <c r="J5" s="483"/>
      <c r="K5" s="483"/>
      <c r="L5" s="483"/>
      <c r="M5" s="23"/>
      <c r="N5" s="23"/>
      <c r="O5" s="21"/>
      <c r="P5" s="21"/>
    </row>
    <row r="6" spans="1:16" s="6" customFormat="1" x14ac:dyDescent="0.25">
      <c r="A6" s="4"/>
      <c r="B6" s="483" t="str">
        <f>Info!B6</f>
        <v>FEUILLES D'ACIER RÉSISTANT À LA CORROSION II</v>
      </c>
      <c r="C6" s="483"/>
      <c r="D6" s="483"/>
      <c r="E6" s="483"/>
      <c r="F6" s="483"/>
      <c r="G6" s="483"/>
      <c r="H6" s="483"/>
      <c r="I6" s="483"/>
      <c r="J6" s="483"/>
      <c r="K6" s="483"/>
      <c r="L6" s="483"/>
      <c r="M6" s="21"/>
      <c r="N6" s="21"/>
      <c r="O6" s="16"/>
      <c r="P6" s="16"/>
    </row>
    <row r="7" spans="1:16" s="6" customFormat="1" x14ac:dyDescent="0.25">
      <c r="A7" s="4"/>
      <c r="B7" s="264"/>
      <c r="C7" s="264"/>
      <c r="D7" s="264"/>
      <c r="E7" s="264"/>
      <c r="F7" s="264"/>
      <c r="G7" s="264"/>
      <c r="H7" s="264"/>
      <c r="I7" s="264"/>
      <c r="J7" s="264"/>
      <c r="K7" s="264"/>
      <c r="L7" s="264"/>
      <c r="M7" s="21"/>
      <c r="N7" s="21"/>
      <c r="O7" s="16"/>
      <c r="P7" s="16"/>
    </row>
    <row r="8" spans="1:16" s="6" customFormat="1" x14ac:dyDescent="0.25">
      <c r="A8" s="4"/>
      <c r="B8" s="610" t="str">
        <f>Pro!B8</f>
        <v>Les questions suivantes font référence aux marchandises comme définies dans la description du produit de l'onglet Intro.</v>
      </c>
      <c r="C8" s="610"/>
      <c r="D8" s="610"/>
      <c r="E8" s="610"/>
      <c r="F8" s="610"/>
      <c r="G8" s="610"/>
      <c r="H8" s="610"/>
      <c r="I8" s="610"/>
      <c r="J8" s="610"/>
      <c r="K8" s="610"/>
      <c r="L8" s="610"/>
      <c r="M8" s="21"/>
      <c r="N8" s="21"/>
      <c r="O8" s="22"/>
    </row>
    <row r="9" spans="1:16" s="6" customFormat="1" x14ac:dyDescent="0.25">
      <c r="A9" s="4"/>
      <c r="B9" s="610" t="str">
        <f>Pro!B9</f>
        <v>Des informations sur le produit et un glossaire de termes sont disponibles dans l'onglet Info.</v>
      </c>
      <c r="C9" s="610"/>
      <c r="D9" s="610"/>
      <c r="E9" s="610"/>
      <c r="F9" s="610"/>
      <c r="G9" s="610"/>
      <c r="H9" s="610"/>
      <c r="I9" s="610"/>
      <c r="J9" s="610"/>
      <c r="K9" s="610"/>
      <c r="L9" s="610"/>
      <c r="M9" s="21"/>
      <c r="N9" s="21"/>
      <c r="O9" s="16"/>
    </row>
    <row r="10" spans="1:16" s="6" customFormat="1" x14ac:dyDescent="0.25">
      <c r="A10" s="4"/>
      <c r="B10" s="610" t="str">
        <f>Pro!B10</f>
        <v>Utilisez l'onglet AddPro si vous avez besoin de plus d'espace.</v>
      </c>
      <c r="C10" s="610"/>
      <c r="D10" s="610"/>
      <c r="E10" s="610"/>
      <c r="F10" s="610"/>
      <c r="G10" s="610"/>
      <c r="H10" s="610"/>
      <c r="I10" s="610"/>
      <c r="J10" s="610"/>
      <c r="K10" s="610"/>
      <c r="L10" s="610"/>
      <c r="M10" s="21"/>
      <c r="N10" s="21"/>
      <c r="O10" s="16"/>
      <c r="P10" s="16"/>
    </row>
    <row r="11" spans="1:16" s="6" customFormat="1" x14ac:dyDescent="0.25">
      <c r="A11" s="4"/>
      <c r="B11" s="265"/>
      <c r="C11" s="265"/>
      <c r="D11" s="20"/>
      <c r="E11" s="20"/>
      <c r="F11" s="20"/>
      <c r="G11" s="20"/>
      <c r="H11" s="20"/>
      <c r="I11" s="20"/>
      <c r="J11" s="20"/>
      <c r="K11" s="20"/>
      <c r="L11" s="20"/>
      <c r="M11" s="21"/>
      <c r="N11" s="21"/>
      <c r="O11" s="16"/>
      <c r="P11" s="16"/>
    </row>
    <row r="12" spans="1:16" s="6" customFormat="1" x14ac:dyDescent="0.25">
      <c r="A12" s="4"/>
      <c r="B12" s="610" t="str">
        <f>Pro!B12</f>
        <v>Pour les questions de cet onglet, notez ce qui suit :</v>
      </c>
      <c r="C12" s="610"/>
      <c r="D12" s="610"/>
      <c r="E12" s="610"/>
      <c r="F12" s="610"/>
      <c r="G12" s="610"/>
      <c r="H12" s="610"/>
      <c r="I12" s="610"/>
      <c r="J12" s="610"/>
      <c r="K12" s="610"/>
      <c r="L12" s="610"/>
      <c r="M12" s="21"/>
      <c r="N12" s="21"/>
      <c r="O12" s="16"/>
      <c r="P12" s="16"/>
    </row>
    <row r="13" spans="1:16" s="6" customFormat="1" ht="27.75" customHeight="1" x14ac:dyDescent="0.25">
      <c r="A13" s="4"/>
      <c r="B13" s="691" t="str">
        <f>Pro!B13</f>
        <v xml:space="preserve">• Veuillez indiquer seulement les ventes effectuées à partir des importations de votre entreprise. Les ventes de marchandises achetées auprès de producteurs canadiens doivent être exclues. </v>
      </c>
      <c r="C13" s="691"/>
      <c r="D13" s="691"/>
      <c r="E13" s="691"/>
      <c r="F13" s="691"/>
      <c r="G13" s="691"/>
      <c r="H13" s="691"/>
      <c r="I13" s="691"/>
      <c r="J13" s="691"/>
      <c r="K13" s="691"/>
      <c r="L13" s="691"/>
      <c r="M13" s="21"/>
      <c r="N13" s="21"/>
      <c r="O13" s="16"/>
      <c r="P13" s="16"/>
    </row>
    <row r="14" spans="1:16" s="6" customFormat="1" x14ac:dyDescent="0.25">
      <c r="A14" s="4"/>
      <c r="B14" s="610" t="str">
        <f>Pro!B14</f>
        <v>• Déclarez toutes les ventes aux entreprises associées canadiennes et étrangères.</v>
      </c>
      <c r="C14" s="610"/>
      <c r="D14" s="610"/>
      <c r="E14" s="610"/>
      <c r="F14" s="610"/>
      <c r="G14" s="610"/>
      <c r="H14" s="610"/>
      <c r="I14" s="610"/>
      <c r="J14" s="610"/>
      <c r="K14" s="610"/>
      <c r="L14" s="610"/>
      <c r="M14" s="21"/>
      <c r="N14" s="21"/>
      <c r="O14" s="16"/>
      <c r="P14" s="16"/>
    </row>
    <row r="15" spans="1:16" s="6" customFormat="1" x14ac:dyDescent="0.25">
      <c r="A15" s="4"/>
      <c r="B15" s="610" t="str">
        <f>Pro!B15</f>
        <v>• Déclarez toutes les ventes à compter de la date de l’expédition au client ou à son entrepôt.</v>
      </c>
      <c r="C15" s="610"/>
      <c r="D15" s="610"/>
      <c r="E15" s="610"/>
      <c r="F15" s="610"/>
      <c r="G15" s="610"/>
      <c r="H15" s="610"/>
      <c r="I15" s="610"/>
      <c r="J15" s="610"/>
      <c r="K15" s="610"/>
      <c r="L15" s="610"/>
      <c r="M15" s="21"/>
      <c r="N15" s="21"/>
      <c r="O15" s="16"/>
      <c r="P15" s="16"/>
    </row>
    <row r="16" spans="1:16" s="6" customFormat="1" x14ac:dyDescent="0.25">
      <c r="A16" s="4"/>
      <c r="B16" s="610" t="str">
        <f>Pro!B16</f>
        <v>• Déclarez toutes les valeurs en dollars canadiens.</v>
      </c>
      <c r="C16" s="610"/>
      <c r="D16" s="610"/>
      <c r="E16" s="610"/>
      <c r="F16" s="610"/>
      <c r="G16" s="610"/>
      <c r="H16" s="610"/>
      <c r="I16" s="610"/>
      <c r="J16" s="610"/>
      <c r="K16" s="610"/>
      <c r="L16" s="610"/>
      <c r="M16" s="259"/>
      <c r="N16" s="21"/>
      <c r="O16" s="16"/>
      <c r="P16" s="16"/>
    </row>
    <row r="17" spans="1:16" s="6" customFormat="1" x14ac:dyDescent="0.25">
      <c r="A17" s="26"/>
      <c r="B17" s="610" t="str">
        <f>IF(Intro!$G$26="English",O17,P17)</f>
        <v>• Si votre entreprise est un utilisateur final ou un détaillant, elle n’a pas besoin de déclarer ses ventes d’importations ou ses stocks d’importations.</v>
      </c>
      <c r="C17" s="610"/>
      <c r="D17" s="610"/>
      <c r="E17" s="610"/>
      <c r="F17" s="610"/>
      <c r="G17" s="610"/>
      <c r="H17" s="610"/>
      <c r="I17" s="610"/>
      <c r="J17" s="610"/>
      <c r="K17" s="610"/>
      <c r="L17" s="610"/>
      <c r="M17" s="21"/>
      <c r="N17" s="21"/>
      <c r="O17" s="16" t="s">
        <v>281</v>
      </c>
      <c r="P17" s="16" t="s">
        <v>282</v>
      </c>
    </row>
    <row r="18" spans="1:16" s="6" customFormat="1" x14ac:dyDescent="0.25">
      <c r="A18" s="4"/>
      <c r="B18" s="15"/>
      <c r="C18" s="15"/>
      <c r="D18" s="3"/>
      <c r="E18" s="3"/>
      <c r="F18" s="3"/>
      <c r="G18" s="3"/>
      <c r="H18" s="3"/>
      <c r="I18" s="3"/>
      <c r="J18" s="3"/>
      <c r="K18" s="3"/>
      <c r="L18" s="3"/>
      <c r="O18" s="16"/>
      <c r="P18" s="16"/>
    </row>
    <row r="19" spans="1:16" x14ac:dyDescent="0.25">
      <c r="A19" s="7"/>
      <c r="B19" s="422" t="str">
        <f>IF(Intro!$G$26="English",O19,P19)</f>
        <v>IMPORTATIONS ET STOCKS</v>
      </c>
      <c r="C19" s="423"/>
      <c r="D19" s="423"/>
      <c r="E19" s="423"/>
      <c r="F19" s="423"/>
      <c r="G19" s="423"/>
      <c r="H19" s="423"/>
      <c r="I19" s="423"/>
      <c r="J19" s="423"/>
      <c r="K19" s="423"/>
      <c r="L19" s="424"/>
      <c r="M19" s="82"/>
      <c r="O19" s="82" t="s">
        <v>283</v>
      </c>
      <c r="P19" s="82" t="s">
        <v>284</v>
      </c>
    </row>
    <row r="20" spans="1:16" x14ac:dyDescent="0.25">
      <c r="A20" s="7"/>
      <c r="B20" s="586" t="s">
        <v>12</v>
      </c>
      <c r="C20" s="587"/>
      <c r="D20" s="587"/>
      <c r="E20" s="587"/>
      <c r="F20" s="587"/>
      <c r="G20" s="587"/>
      <c r="H20" s="587"/>
      <c r="I20" s="587"/>
      <c r="J20" s="587"/>
      <c r="K20" s="587"/>
      <c r="L20" s="588"/>
      <c r="M20" s="82"/>
    </row>
    <row r="21" spans="1:16" x14ac:dyDescent="0.25">
      <c r="A21" s="7"/>
      <c r="B21" s="17"/>
      <c r="C21" s="27"/>
      <c r="D21" s="28"/>
      <c r="E21" s="28"/>
      <c r="F21" s="28"/>
      <c r="G21" s="28"/>
      <c r="H21" s="28"/>
      <c r="I21" s="28"/>
      <c r="J21" s="28"/>
      <c r="K21" s="28"/>
      <c r="L21" s="18"/>
      <c r="M21" s="82"/>
    </row>
    <row r="22" spans="1:16" ht="15.75" customHeight="1" x14ac:dyDescent="0.25">
      <c r="A22" s="7"/>
      <c r="B22" s="428" t="str">
        <f>IF(Intro!$G$26="English",O22,P22)</f>
        <v xml:space="preserve">Indiquez les importations et les ventes de marchandises de votre entreprise originaires de : </v>
      </c>
      <c r="C22" s="429"/>
      <c r="D22" s="429"/>
      <c r="E22" s="429"/>
      <c r="F22" s="429"/>
      <c r="G22" s="523" t="str">
        <f>IF(Intro!$G$26="English",Variables!B35,Variables!C35)</f>
        <v>Chine, Taipei chinois, Inde, Corée (COR I)</v>
      </c>
      <c r="H22" s="524"/>
      <c r="I22" s="525"/>
      <c r="J22" s="243"/>
      <c r="K22" s="244"/>
      <c r="L22" s="18"/>
      <c r="M22" s="82"/>
      <c r="O22" s="82" t="s">
        <v>403</v>
      </c>
      <c r="P22" s="82" t="s">
        <v>404</v>
      </c>
    </row>
    <row r="23" spans="1:16" ht="15.75" customHeight="1" x14ac:dyDescent="0.25">
      <c r="A23" s="7"/>
      <c r="B23" s="428"/>
      <c r="C23" s="429"/>
      <c r="D23" s="429"/>
      <c r="E23" s="429"/>
      <c r="F23" s="429"/>
      <c r="G23" s="526"/>
      <c r="H23" s="527"/>
      <c r="I23" s="528"/>
      <c r="J23" s="245"/>
      <c r="K23" s="246"/>
      <c r="L23" s="18"/>
      <c r="M23" s="82"/>
    </row>
    <row r="24" spans="1:16" x14ac:dyDescent="0.25">
      <c r="A24" s="7"/>
      <c r="B24" s="213"/>
      <c r="C24" s="214"/>
      <c r="D24" s="215"/>
      <c r="E24" s="215"/>
      <c r="F24" s="215"/>
      <c r="G24" s="215"/>
      <c r="H24" s="215"/>
      <c r="I24" s="215"/>
      <c r="J24" s="215"/>
      <c r="K24" s="215"/>
      <c r="L24" s="18"/>
      <c r="M24" s="82"/>
    </row>
    <row r="25" spans="1:16" x14ac:dyDescent="0.25">
      <c r="A25" s="7"/>
      <c r="B25" s="216"/>
      <c r="C25" s="214"/>
      <c r="D25" s="215"/>
      <c r="E25" s="215"/>
      <c r="F25" s="215"/>
      <c r="G25" s="215"/>
      <c r="H25" s="215"/>
      <c r="I25" s="215"/>
      <c r="J25" s="215"/>
      <c r="K25" s="215"/>
      <c r="L25" s="18"/>
      <c r="M25" s="82"/>
      <c r="O25" s="19"/>
    </row>
    <row r="26" spans="1:16" x14ac:dyDescent="0.25">
      <c r="A26" s="7"/>
      <c r="B26" s="262"/>
      <c r="E26" s="27"/>
      <c r="F26" s="82"/>
      <c r="G26" s="671">
        <f>Variables!$B$6</f>
        <v>2023</v>
      </c>
      <c r="H26" s="671">
        <f>G26+1</f>
        <v>2024</v>
      </c>
      <c r="I26" s="671">
        <f>H26+1</f>
        <v>2025</v>
      </c>
      <c r="J26" s="671">
        <f>IF(Intro!$G$26="English",Variables!B9,Variables!C9)</f>
        <v>0</v>
      </c>
      <c r="K26" s="671">
        <f>IF(Intro!$G$26="English",Variables!B10,Variables!C10)</f>
        <v>0</v>
      </c>
      <c r="L26" s="116"/>
      <c r="M26" s="82"/>
      <c r="O26" s="19"/>
    </row>
    <row r="27" spans="1:16" x14ac:dyDescent="0.25">
      <c r="A27" s="7"/>
      <c r="B27" s="262"/>
      <c r="E27" s="27"/>
      <c r="F27" s="82"/>
      <c r="G27" s="672"/>
      <c r="H27" s="673"/>
      <c r="I27" s="673"/>
      <c r="J27" s="673"/>
      <c r="K27" s="673"/>
      <c r="L27" s="116"/>
      <c r="M27" s="82"/>
      <c r="O27" s="24" t="s">
        <v>179</v>
      </c>
      <c r="P27" s="266" t="s">
        <v>223</v>
      </c>
    </row>
    <row r="28" spans="1:16" ht="14.25" customHeight="1" x14ac:dyDescent="0.25">
      <c r="A28" s="7"/>
      <c r="B28" s="681" t="str">
        <f>IF(Intro!$G$26="English",O28,P28)</f>
        <v>Importations</v>
      </c>
      <c r="C28" s="682"/>
      <c r="D28" s="682"/>
      <c r="E28" s="682"/>
      <c r="F28" s="682"/>
      <c r="G28" s="682"/>
      <c r="H28" s="682"/>
      <c r="I28" s="683"/>
      <c r="J28" s="242"/>
      <c r="K28" s="242"/>
      <c r="L28" s="116"/>
      <c r="M28" s="82"/>
      <c r="O28" s="82" t="s">
        <v>207</v>
      </c>
      <c r="P28" s="82" t="s">
        <v>208</v>
      </c>
    </row>
    <row r="29" spans="1:16" x14ac:dyDescent="0.25">
      <c r="A29" s="7"/>
      <c r="B29" s="678" t="str">
        <f>IF(Intro!$G$26="English",O29,P29)</f>
        <v>Marchandises de premier choix</v>
      </c>
      <c r="C29" s="544"/>
      <c r="D29" s="674" t="str">
        <f>IF(Intro!$G$26="English",Variables!B23,Variables!C23)</f>
        <v>tonnes</v>
      </c>
      <c r="E29" s="674"/>
      <c r="F29" s="674"/>
      <c r="G29" s="187"/>
      <c r="H29" s="187"/>
      <c r="I29" s="187"/>
      <c r="J29" s="187"/>
      <c r="K29" s="187"/>
      <c r="L29" s="116"/>
      <c r="M29" s="82"/>
      <c r="O29" s="82" t="s">
        <v>380</v>
      </c>
      <c r="P29" s="82" t="s">
        <v>440</v>
      </c>
    </row>
    <row r="30" spans="1:16" x14ac:dyDescent="0.25">
      <c r="A30" s="7"/>
      <c r="B30" s="678"/>
      <c r="C30" s="544"/>
      <c r="D30" s="674" t="str">
        <f>IF(Intro!$G$26="English",O30,P30)</f>
        <v>valeur d'achat nette rendue (CAD)</v>
      </c>
      <c r="E30" s="674"/>
      <c r="F30" s="674"/>
      <c r="G30" s="187"/>
      <c r="H30" s="187"/>
      <c r="I30" s="187"/>
      <c r="J30" s="187"/>
      <c r="K30" s="187"/>
      <c r="L30" s="116"/>
      <c r="M30" s="82"/>
      <c r="O30" s="114" t="s">
        <v>291</v>
      </c>
      <c r="P30" s="82" t="s">
        <v>292</v>
      </c>
    </row>
    <row r="31" spans="1:16" ht="15" thickBot="1" x14ac:dyDescent="0.3">
      <c r="A31" s="7"/>
      <c r="B31" s="679"/>
      <c r="C31" s="546"/>
      <c r="D31" s="675" t="str">
        <f>IF(Intro!$G$26="English","$ / "&amp;Variables!B24,"$ / "&amp;Variables!C24)</f>
        <v>$ / tonne</v>
      </c>
      <c r="E31" s="675"/>
      <c r="F31" s="675"/>
      <c r="G31" s="247" t="str">
        <f>IF(G29=0,"-",G30/G29)</f>
        <v>-</v>
      </c>
      <c r="H31" s="247" t="str">
        <f>IF(H29=0,"-",H30/H29)</f>
        <v>-</v>
      </c>
      <c r="I31" s="247" t="str">
        <f>IF(I29=0,"-",I30/I29)</f>
        <v>-</v>
      </c>
      <c r="J31" s="131" t="str">
        <f>IF(J29=0,"-",J30/J29)</f>
        <v>-</v>
      </c>
      <c r="K31" s="131" t="str">
        <f>IF(K29=0,"-",K30/K29)</f>
        <v>-</v>
      </c>
      <c r="L31" s="116"/>
      <c r="M31" s="263"/>
      <c r="N31" s="263"/>
    </row>
    <row r="32" spans="1:16" x14ac:dyDescent="0.25">
      <c r="A32" s="7"/>
      <c r="B32" s="700" t="str">
        <f>IF(Intro!$G$26="English",O32,P32)</f>
        <v>Marchandises de second choix</v>
      </c>
      <c r="C32" s="701"/>
      <c r="D32" s="677" t="str">
        <f>IF(Intro!$G$26="English",Variables!B23,Variables!C23)</f>
        <v>tonnes</v>
      </c>
      <c r="E32" s="677"/>
      <c r="F32" s="677"/>
      <c r="G32" s="188"/>
      <c r="H32" s="188"/>
      <c r="I32" s="188"/>
      <c r="J32" s="131"/>
      <c r="K32" s="131"/>
      <c r="L32" s="116"/>
      <c r="M32" s="82"/>
      <c r="O32" s="82" t="s">
        <v>381</v>
      </c>
      <c r="P32" s="82" t="s">
        <v>441</v>
      </c>
    </row>
    <row r="33" spans="1:16" x14ac:dyDescent="0.25">
      <c r="A33" s="7"/>
      <c r="B33" s="678"/>
      <c r="C33" s="544"/>
      <c r="D33" s="674" t="str">
        <f>IF(Intro!$G$26="English",O33,P33)</f>
        <v>valeur d'achat nette rendue (CAD)</v>
      </c>
      <c r="E33" s="674"/>
      <c r="F33" s="674"/>
      <c r="G33" s="187"/>
      <c r="H33" s="187"/>
      <c r="I33" s="187"/>
      <c r="J33" s="131"/>
      <c r="K33" s="131"/>
      <c r="L33" s="116"/>
      <c r="M33" s="82"/>
      <c r="O33" s="114" t="s">
        <v>291</v>
      </c>
      <c r="P33" s="82" t="s">
        <v>292</v>
      </c>
    </row>
    <row r="34" spans="1:16" ht="15" thickBot="1" x14ac:dyDescent="0.3">
      <c r="A34" s="7"/>
      <c r="B34" s="679"/>
      <c r="C34" s="546"/>
      <c r="D34" s="675" t="str">
        <f>IF(Intro!$G$26="English","$ / "&amp;Variables!B24,"$ / "&amp;Variables!C24)</f>
        <v>$ / tonne</v>
      </c>
      <c r="E34" s="675"/>
      <c r="F34" s="675"/>
      <c r="G34" s="247" t="str">
        <f>IF(G32=0,"-",G33/G32)</f>
        <v>-</v>
      </c>
      <c r="H34" s="247" t="str">
        <f>IF(H32=0,"-",H33/H32)</f>
        <v>-</v>
      </c>
      <c r="I34" s="247" t="str">
        <f>IF(I32=0,"-",I33/I32)</f>
        <v>-</v>
      </c>
      <c r="J34" s="131"/>
      <c r="K34" s="131"/>
      <c r="L34" s="116"/>
      <c r="M34" s="82"/>
    </row>
    <row r="35" spans="1:16" x14ac:dyDescent="0.25">
      <c r="A35" s="7"/>
      <c r="B35" s="702" t="str">
        <f>IF(Intro!$G$26="English",O35,P35)</f>
        <v>Total d'importations</v>
      </c>
      <c r="C35" s="703"/>
      <c r="D35" s="708" t="str">
        <f>IF(Intro!$G$26="English",Variables!B23,Variables!C23)</f>
        <v>tonnes</v>
      </c>
      <c r="E35" s="708"/>
      <c r="F35" s="708"/>
      <c r="G35" s="248">
        <f>G29+G32</f>
        <v>0</v>
      </c>
      <c r="H35" s="248">
        <f t="shared" ref="H35:I36" si="0">H29+H32</f>
        <v>0</v>
      </c>
      <c r="I35" s="248">
        <f t="shared" si="0"/>
        <v>0</v>
      </c>
      <c r="J35" s="131"/>
      <c r="K35" s="131"/>
      <c r="L35" s="116"/>
      <c r="M35" s="82"/>
      <c r="O35" s="94" t="s">
        <v>382</v>
      </c>
      <c r="P35" s="94" t="s">
        <v>383</v>
      </c>
    </row>
    <row r="36" spans="1:16" x14ac:dyDescent="0.25">
      <c r="A36" s="7"/>
      <c r="B36" s="704"/>
      <c r="C36" s="705"/>
      <c r="D36" s="680" t="str">
        <f>IF(Intro!$G$26="English",O36,P36)</f>
        <v>valeur d'achat nette rendue (CAD)</v>
      </c>
      <c r="E36" s="680"/>
      <c r="F36" s="680"/>
      <c r="G36" s="191">
        <f>G30+G33</f>
        <v>0</v>
      </c>
      <c r="H36" s="191">
        <f t="shared" si="0"/>
        <v>0</v>
      </c>
      <c r="I36" s="191">
        <f t="shared" si="0"/>
        <v>0</v>
      </c>
      <c r="J36" s="131"/>
      <c r="K36" s="131"/>
      <c r="L36" s="116"/>
      <c r="M36" s="82"/>
      <c r="O36" s="114" t="s">
        <v>291</v>
      </c>
      <c r="P36" s="82" t="s">
        <v>292</v>
      </c>
    </row>
    <row r="37" spans="1:16" x14ac:dyDescent="0.25">
      <c r="A37" s="7"/>
      <c r="B37" s="706"/>
      <c r="C37" s="707"/>
      <c r="D37" s="680" t="str">
        <f>IF(Intro!$G$26="English","$ / "&amp;Variables!B24,"$ / "&amp;Variables!C24)</f>
        <v>$ / tonne</v>
      </c>
      <c r="E37" s="680"/>
      <c r="F37" s="680"/>
      <c r="G37" s="131" t="str">
        <f>IF(G35=0,"-",G36/G35)</f>
        <v>-</v>
      </c>
      <c r="H37" s="131" t="str">
        <f>IF(H35=0,"-",H36/H35)</f>
        <v>-</v>
      </c>
      <c r="I37" s="131" t="str">
        <f>IF(I35=0,"-",I36/I35)</f>
        <v>-</v>
      </c>
      <c r="J37" s="131"/>
      <c r="K37" s="131"/>
      <c r="L37" s="116"/>
      <c r="M37" s="82"/>
    </row>
    <row r="38" spans="1:16" x14ac:dyDescent="0.25">
      <c r="A38" s="7"/>
      <c r="B38" s="681" t="str">
        <f>TUR!B38</f>
        <v>Ventes d'importations aux distributeurs au Canada</v>
      </c>
      <c r="C38" s="682"/>
      <c r="D38" s="682"/>
      <c r="E38" s="682"/>
      <c r="F38" s="682"/>
      <c r="G38" s="682"/>
      <c r="H38" s="682"/>
      <c r="I38" s="683"/>
      <c r="J38" s="131"/>
      <c r="K38" s="131"/>
      <c r="L38" s="116"/>
      <c r="M38" s="82"/>
      <c r="O38" s="64" t="str">
        <f>"Sales to "&amp;Variables!$B$26&amp;" in Canada"</f>
        <v>Sales to distributors in Canada</v>
      </c>
      <c r="P38" s="64" t="str">
        <f>"Ventes aux "&amp;Variables!$C$26&amp;" au Canada"</f>
        <v>Ventes aux distributeurs au Canada</v>
      </c>
    </row>
    <row r="39" spans="1:16" x14ac:dyDescent="0.25">
      <c r="A39" s="7"/>
      <c r="B39" s="602" t="str">
        <f>IF(Intro!$G$26="English",O39,P39)</f>
        <v>Marchandises de premier choix</v>
      </c>
      <c r="C39" s="552"/>
      <c r="D39" s="674" t="str">
        <f>IF(Intro!$G$26="English",Variables!B23,Variables!C23)</f>
        <v>tonnes</v>
      </c>
      <c r="E39" s="674"/>
      <c r="F39" s="674"/>
      <c r="G39" s="187"/>
      <c r="H39" s="187"/>
      <c r="I39" s="187"/>
      <c r="J39" s="131"/>
      <c r="K39" s="131"/>
      <c r="L39" s="116"/>
      <c r="M39" s="82"/>
      <c r="O39" s="82" t="s">
        <v>380</v>
      </c>
      <c r="P39" s="82" t="s">
        <v>440</v>
      </c>
    </row>
    <row r="40" spans="1:16" ht="14.1" customHeight="1" x14ac:dyDescent="0.25">
      <c r="A40" s="7"/>
      <c r="B40" s="602"/>
      <c r="C40" s="552"/>
      <c r="D40" s="674" t="str">
        <f>IF(Intro!$G$26="English",O40,P40)</f>
        <v>valeur de vente nette rendue (CAD)</v>
      </c>
      <c r="E40" s="674"/>
      <c r="F40" s="674"/>
      <c r="G40" s="187"/>
      <c r="H40" s="187"/>
      <c r="I40" s="187"/>
      <c r="J40" s="131"/>
      <c r="K40" s="131"/>
      <c r="L40" s="116"/>
      <c r="M40" s="82"/>
      <c r="O40" s="261" t="s">
        <v>391</v>
      </c>
      <c r="P40" s="82" t="s">
        <v>336</v>
      </c>
    </row>
    <row r="41" spans="1:16" ht="15" thickBot="1" x14ac:dyDescent="0.3">
      <c r="A41" s="7"/>
      <c r="B41" s="684"/>
      <c r="C41" s="685"/>
      <c r="D41" s="675" t="str">
        <f>IF(Intro!$G$26="English","$ / "&amp;Variables!B24,"$ / "&amp;Variables!C24)</f>
        <v>$ / tonne</v>
      </c>
      <c r="E41" s="675"/>
      <c r="F41" s="675"/>
      <c r="G41" s="134" t="str">
        <f>IF(G39=0,"-",G40/G39)</f>
        <v>-</v>
      </c>
      <c r="H41" s="134" t="str">
        <f>IF(H39=0,"-",H40/H39)</f>
        <v>-</v>
      </c>
      <c r="I41" s="134" t="str">
        <f>IF(I39=0,"-",I40/I39)</f>
        <v>-</v>
      </c>
      <c r="J41" s="131"/>
      <c r="K41" s="131"/>
      <c r="L41" s="116"/>
      <c r="M41" s="82"/>
      <c r="N41" s="263"/>
    </row>
    <row r="42" spans="1:16" x14ac:dyDescent="0.25">
      <c r="A42" s="7"/>
      <c r="B42" s="697" t="str">
        <f>IF(Intro!$G$26="English",O42,P42)</f>
        <v>Marchandises de second choix</v>
      </c>
      <c r="C42" s="698"/>
      <c r="D42" s="677" t="str">
        <f>IF(Intro!$G$26="English",Variables!B23,Variables!C23)</f>
        <v>tonnes</v>
      </c>
      <c r="E42" s="677"/>
      <c r="F42" s="677"/>
      <c r="G42" s="187"/>
      <c r="H42" s="187"/>
      <c r="I42" s="187"/>
      <c r="J42" s="131"/>
      <c r="K42" s="131"/>
      <c r="L42" s="116"/>
      <c r="M42" s="82"/>
      <c r="O42" s="82" t="s">
        <v>381</v>
      </c>
      <c r="P42" s="82" t="s">
        <v>441</v>
      </c>
    </row>
    <row r="43" spans="1:16" ht="14.1" customHeight="1" x14ac:dyDescent="0.25">
      <c r="A43" s="7"/>
      <c r="B43" s="602"/>
      <c r="C43" s="552"/>
      <c r="D43" s="674" t="str">
        <f>IF(Intro!$G$26="English",O43,P43)</f>
        <v>valeur de vente nette rendue (CAD)</v>
      </c>
      <c r="E43" s="674"/>
      <c r="F43" s="674"/>
      <c r="G43" s="187"/>
      <c r="H43" s="187"/>
      <c r="I43" s="187"/>
      <c r="J43" s="131"/>
      <c r="K43" s="131"/>
      <c r="L43" s="116"/>
      <c r="M43" s="82"/>
      <c r="O43" s="261" t="s">
        <v>391</v>
      </c>
      <c r="P43" s="82" t="s">
        <v>336</v>
      </c>
    </row>
    <row r="44" spans="1:16" ht="15" thickBot="1" x14ac:dyDescent="0.3">
      <c r="A44" s="7"/>
      <c r="B44" s="684"/>
      <c r="C44" s="685"/>
      <c r="D44" s="675" t="str">
        <f>IF(Intro!$G$26="English","$ / "&amp;Variables!B24,"$ / "&amp;Variables!C24)</f>
        <v>$ / tonne</v>
      </c>
      <c r="E44" s="675"/>
      <c r="F44" s="675"/>
      <c r="G44" s="134" t="str">
        <f>IF(G42=0,"-",G43/G42)</f>
        <v>-</v>
      </c>
      <c r="H44" s="134" t="str">
        <f>IF(H42=0,"-",H43/H42)</f>
        <v>-</v>
      </c>
      <c r="I44" s="134" t="str">
        <f>IF(I42=0,"-",I43/I42)</f>
        <v>-</v>
      </c>
      <c r="J44" s="131"/>
      <c r="K44" s="131"/>
      <c r="L44" s="116"/>
      <c r="M44" s="82"/>
      <c r="O44" s="60"/>
      <c r="P44" s="64"/>
    </row>
    <row r="45" spans="1:16" x14ac:dyDescent="0.25">
      <c r="A45" s="7"/>
      <c r="B45" s="548" t="str">
        <f>TUR!B45</f>
        <v>Ventes totales d'importations aux distributeurs au Canada</v>
      </c>
      <c r="C45" s="549"/>
      <c r="D45" s="708" t="str">
        <f>IF(Intro!$G$26="English",Variables!B23,Variables!C23)</f>
        <v>tonnes</v>
      </c>
      <c r="E45" s="708"/>
      <c r="F45" s="708"/>
      <c r="G45" s="190">
        <f>G39+G42</f>
        <v>0</v>
      </c>
      <c r="H45" s="190">
        <f t="shared" ref="H45:I46" si="1">H39+H42</f>
        <v>0</v>
      </c>
      <c r="I45" s="190">
        <f t="shared" si="1"/>
        <v>0</v>
      </c>
      <c r="J45" s="131"/>
      <c r="K45" s="131"/>
      <c r="L45" s="116"/>
      <c r="M45" s="82"/>
      <c r="O45" s="64" t="str">
        <f>"Total Sales to "&amp;Variables!$B$26&amp;" in Canada"</f>
        <v>Total Sales to distributors in Canada</v>
      </c>
      <c r="P45" s="64" t="str">
        <f>"Ventes totales aux "&amp;Variables!$C$26&amp;" au Canada"</f>
        <v>Ventes totales aux distributeurs au Canada</v>
      </c>
    </row>
    <row r="46" spans="1:16" ht="14.1" customHeight="1" x14ac:dyDescent="0.25">
      <c r="A46" s="7"/>
      <c r="B46" s="540"/>
      <c r="C46" s="541"/>
      <c r="D46" s="680" t="str">
        <f>IF(Intro!$G$26="English",O46,P46)</f>
        <v>valeur de vente nette rendue (CAD)</v>
      </c>
      <c r="E46" s="680"/>
      <c r="F46" s="680"/>
      <c r="G46" s="191">
        <f>G40+G43</f>
        <v>0</v>
      </c>
      <c r="H46" s="191">
        <f t="shared" si="1"/>
        <v>0</v>
      </c>
      <c r="I46" s="191">
        <f t="shared" si="1"/>
        <v>0</v>
      </c>
      <c r="J46" s="131"/>
      <c r="K46" s="131"/>
      <c r="L46" s="116"/>
      <c r="M46" s="82"/>
      <c r="N46" s="263"/>
      <c r="O46" s="261" t="s">
        <v>391</v>
      </c>
      <c r="P46" s="82" t="s">
        <v>336</v>
      </c>
    </row>
    <row r="47" spans="1:16" x14ac:dyDescent="0.25">
      <c r="A47" s="7"/>
      <c r="B47" s="540"/>
      <c r="C47" s="541"/>
      <c r="D47" s="709" t="str">
        <f>IF(Intro!$G$26="English","$ / "&amp;Variables!B24,"$ / "&amp;Variables!C24)</f>
        <v>$ / tonne</v>
      </c>
      <c r="E47" s="709"/>
      <c r="F47" s="709"/>
      <c r="G47" s="131" t="str">
        <f>IF(G45=0,"-",G46/G45)</f>
        <v>-</v>
      </c>
      <c r="H47" s="131" t="str">
        <f t="shared" ref="H47:I47" si="2">IF(H45=0,"-",H46/H45)</f>
        <v>-</v>
      </c>
      <c r="I47" s="131" t="str">
        <f t="shared" si="2"/>
        <v>-</v>
      </c>
      <c r="J47" s="131"/>
      <c r="K47" s="131"/>
      <c r="L47" s="116"/>
      <c r="M47" s="82"/>
      <c r="N47" s="263"/>
    </row>
    <row r="48" spans="1:16" x14ac:dyDescent="0.25">
      <c r="A48" s="7"/>
      <c r="B48" s="681" t="str">
        <f>TUR!B48</f>
        <v>Ventes d'importations aux utilisateurs finals au Canada</v>
      </c>
      <c r="C48" s="682"/>
      <c r="D48" s="682"/>
      <c r="E48" s="682"/>
      <c r="F48" s="682"/>
      <c r="G48" s="682"/>
      <c r="H48" s="682"/>
      <c r="I48" s="683"/>
      <c r="J48" s="242"/>
      <c r="K48" s="242"/>
      <c r="L48" s="116"/>
      <c r="M48" s="82"/>
      <c r="N48" s="263"/>
      <c r="O48" s="64" t="str">
        <f>"Sales to "&amp;Variables!$B$27&amp;" in Canada"</f>
        <v>Sales to end users in Canada</v>
      </c>
      <c r="P48" s="64" t="str">
        <f>"Ventes aux "&amp;Variables!$C$27&amp;" au Canada"</f>
        <v>Ventes aux utilisateurs finals au Canada</v>
      </c>
    </row>
    <row r="49" spans="1:22" x14ac:dyDescent="0.25">
      <c r="A49" s="7"/>
      <c r="B49" s="602" t="str">
        <f>IF(Intro!$G$26="English",O49,P49)</f>
        <v>Marchandises de premier choix</v>
      </c>
      <c r="C49" s="552"/>
      <c r="D49" s="674" t="str">
        <f>D39</f>
        <v>tonnes</v>
      </c>
      <c r="E49" s="674"/>
      <c r="F49" s="674"/>
      <c r="G49" s="187"/>
      <c r="H49" s="187"/>
      <c r="I49" s="187"/>
      <c r="J49" s="187"/>
      <c r="K49" s="187"/>
      <c r="L49" s="116"/>
      <c r="M49" s="82"/>
      <c r="N49" s="263"/>
      <c r="O49" s="82" t="s">
        <v>380</v>
      </c>
      <c r="P49" s="82" t="s">
        <v>440</v>
      </c>
    </row>
    <row r="50" spans="1:22" ht="14.25" customHeight="1" x14ac:dyDescent="0.25">
      <c r="A50" s="7"/>
      <c r="B50" s="602"/>
      <c r="C50" s="552"/>
      <c r="D50" s="674" t="str">
        <f>IF(Intro!$G$26="English",O50,P50)</f>
        <v>valeur de vente nette rendue (CAD)</v>
      </c>
      <c r="E50" s="674"/>
      <c r="F50" s="674"/>
      <c r="G50" s="187"/>
      <c r="H50" s="187"/>
      <c r="I50" s="187"/>
      <c r="J50" s="187"/>
      <c r="K50" s="187"/>
      <c r="L50" s="116"/>
      <c r="M50" s="82"/>
      <c r="N50" s="263"/>
      <c r="O50" s="261" t="s">
        <v>391</v>
      </c>
      <c r="P50" s="82" t="s">
        <v>336</v>
      </c>
    </row>
    <row r="51" spans="1:22" ht="15" thickBot="1" x14ac:dyDescent="0.3">
      <c r="A51" s="7"/>
      <c r="B51" s="684"/>
      <c r="C51" s="685"/>
      <c r="D51" s="676" t="str">
        <f t="shared" ref="D51:D57" si="3">D41</f>
        <v>$ / tonne</v>
      </c>
      <c r="E51" s="676"/>
      <c r="F51" s="676"/>
      <c r="G51" s="134" t="str">
        <f>IF(G49=0,"-",G50/G49)</f>
        <v>-</v>
      </c>
      <c r="H51" s="134" t="str">
        <f>IF(H49=0,"-",H50/H49)</f>
        <v>-</v>
      </c>
      <c r="I51" s="134" t="str">
        <f>IF(I49=0,"-",I50/I49)</f>
        <v>-</v>
      </c>
      <c r="J51" s="134" t="str">
        <f>IF(J49=0,"-",J50/J49)</f>
        <v>-</v>
      </c>
      <c r="K51" s="134" t="str">
        <f>IF(K49=0,"-",K50/K49)</f>
        <v>-</v>
      </c>
      <c r="L51" s="116"/>
      <c r="M51" s="82"/>
      <c r="N51" s="263"/>
    </row>
    <row r="52" spans="1:22" x14ac:dyDescent="0.25">
      <c r="A52" s="7"/>
      <c r="B52" s="697" t="str">
        <f>IF(Intro!$G$26="English",O52,P52)</f>
        <v>Marchandises de second choix</v>
      </c>
      <c r="C52" s="698"/>
      <c r="D52" s="677" t="str">
        <f t="shared" si="3"/>
        <v>tonnes</v>
      </c>
      <c r="E52" s="677"/>
      <c r="F52" s="677"/>
      <c r="G52" s="187"/>
      <c r="H52" s="187"/>
      <c r="I52" s="187"/>
      <c r="J52" s="188"/>
      <c r="K52" s="188"/>
      <c r="L52" s="116"/>
      <c r="M52" s="82"/>
      <c r="N52" s="263"/>
      <c r="O52" s="82" t="s">
        <v>381</v>
      </c>
      <c r="P52" s="82" t="s">
        <v>441</v>
      </c>
    </row>
    <row r="53" spans="1:22" ht="14.1" customHeight="1" x14ac:dyDescent="0.25">
      <c r="A53" s="7"/>
      <c r="B53" s="602"/>
      <c r="C53" s="552"/>
      <c r="D53" s="674" t="str">
        <f t="shared" si="3"/>
        <v>valeur de vente nette rendue (CAD)</v>
      </c>
      <c r="E53" s="674"/>
      <c r="F53" s="674"/>
      <c r="G53" s="187"/>
      <c r="H53" s="187"/>
      <c r="I53" s="187"/>
      <c r="J53" s="187"/>
      <c r="K53" s="187"/>
      <c r="L53" s="116"/>
      <c r="M53" s="82"/>
      <c r="N53" s="263"/>
      <c r="O53" s="261" t="s">
        <v>391</v>
      </c>
      <c r="P53" s="82" t="s">
        <v>336</v>
      </c>
    </row>
    <row r="54" spans="1:22" ht="15" thickBot="1" x14ac:dyDescent="0.3">
      <c r="A54" s="7"/>
      <c r="B54" s="684"/>
      <c r="C54" s="685"/>
      <c r="D54" s="676" t="str">
        <f t="shared" si="3"/>
        <v>$ / tonne</v>
      </c>
      <c r="E54" s="676"/>
      <c r="F54" s="676"/>
      <c r="G54" s="134" t="str">
        <f>IF(G52=0,"-",G53/G52)</f>
        <v>-</v>
      </c>
      <c r="H54" s="134" t="str">
        <f>IF(H52=0,"-",H53/H52)</f>
        <v>-</v>
      </c>
      <c r="I54" s="134" t="str">
        <f>IF(I52=0,"-",I53/I52)</f>
        <v>-</v>
      </c>
      <c r="J54" s="134" t="str">
        <f>IF(J52=0,"-",J53/J52)</f>
        <v>-</v>
      </c>
      <c r="K54" s="134" t="str">
        <f>IF(K52=0,"-",K53/K52)</f>
        <v>-</v>
      </c>
      <c r="L54" s="116"/>
      <c r="M54" s="82"/>
      <c r="N54" s="263"/>
      <c r="O54" s="60"/>
      <c r="P54" s="64"/>
    </row>
    <row r="55" spans="1:22" x14ac:dyDescent="0.25">
      <c r="A55" s="7"/>
      <c r="B55" s="548" t="str">
        <f>TUR!B55</f>
        <v>Ventes totales d'importations aux utilisateurs finals au Canada</v>
      </c>
      <c r="C55" s="549"/>
      <c r="D55" s="689" t="str">
        <f t="shared" si="3"/>
        <v>tonnes</v>
      </c>
      <c r="E55" s="689"/>
      <c r="F55" s="689"/>
      <c r="G55" s="190">
        <f>G49+G52</f>
        <v>0</v>
      </c>
      <c r="H55" s="190">
        <f t="shared" ref="H55:K56" si="4">H49+H52</f>
        <v>0</v>
      </c>
      <c r="I55" s="190">
        <f t="shared" si="4"/>
        <v>0</v>
      </c>
      <c r="J55" s="190">
        <f t="shared" si="4"/>
        <v>0</v>
      </c>
      <c r="K55" s="190">
        <f t="shared" si="4"/>
        <v>0</v>
      </c>
      <c r="L55" s="150"/>
      <c r="M55" s="82"/>
      <c r="N55" s="263"/>
      <c r="O55" s="64" t="str">
        <f>"Total Sales to "&amp;Variables!$B$27&amp;" in Canada"</f>
        <v>Total Sales to end users in Canada</v>
      </c>
      <c r="P55" s="64" t="str">
        <f>"Ventes totales aux "&amp;Variables!$C$27&amp;" au Canada"</f>
        <v>Ventes totales aux utilisateurs finals au Canada</v>
      </c>
    </row>
    <row r="56" spans="1:22" ht="14.1" customHeight="1" x14ac:dyDescent="0.25">
      <c r="A56" s="7"/>
      <c r="B56" s="540"/>
      <c r="C56" s="541"/>
      <c r="D56" s="680" t="str">
        <f t="shared" si="3"/>
        <v>valeur de vente nette rendue (CAD)</v>
      </c>
      <c r="E56" s="680"/>
      <c r="F56" s="680"/>
      <c r="G56" s="191">
        <f>G50+G53</f>
        <v>0</v>
      </c>
      <c r="H56" s="191">
        <f t="shared" si="4"/>
        <v>0</v>
      </c>
      <c r="I56" s="191">
        <f t="shared" si="4"/>
        <v>0</v>
      </c>
      <c r="J56" s="191">
        <f t="shared" si="4"/>
        <v>0</v>
      </c>
      <c r="K56" s="191">
        <f t="shared" si="4"/>
        <v>0</v>
      </c>
      <c r="L56" s="150"/>
      <c r="M56" s="82"/>
      <c r="N56" s="263"/>
      <c r="O56" s="261" t="s">
        <v>391</v>
      </c>
      <c r="P56" s="82" t="s">
        <v>336</v>
      </c>
    </row>
    <row r="57" spans="1:22" x14ac:dyDescent="0.25">
      <c r="A57" s="7"/>
      <c r="B57" s="540"/>
      <c r="C57" s="541"/>
      <c r="D57" s="690" t="str">
        <f t="shared" si="3"/>
        <v>$ / tonne</v>
      </c>
      <c r="E57" s="690"/>
      <c r="F57" s="690"/>
      <c r="G57" s="131" t="str">
        <f>IF(G55=0,"-",G56/G55)</f>
        <v>-</v>
      </c>
      <c r="H57" s="131" t="str">
        <f t="shared" ref="H57:K57" si="5">IF(H55=0,"-",H56/H55)</f>
        <v>-</v>
      </c>
      <c r="I57" s="131" t="str">
        <f t="shared" si="5"/>
        <v>-</v>
      </c>
      <c r="J57" s="131" t="str">
        <f t="shared" si="5"/>
        <v>-</v>
      </c>
      <c r="K57" s="131" t="str">
        <f t="shared" si="5"/>
        <v>-</v>
      </c>
      <c r="L57" s="150"/>
      <c r="M57" s="82"/>
      <c r="N57" s="263"/>
    </row>
    <row r="58" spans="1:22" s="9" customFormat="1" x14ac:dyDescent="0.25">
      <c r="A58" s="117"/>
      <c r="B58" s="219"/>
      <c r="C58" s="220"/>
      <c r="D58" s="699"/>
      <c r="E58" s="699"/>
      <c r="F58" s="221"/>
      <c r="G58" s="221"/>
      <c r="H58" s="221"/>
      <c r="I58" s="221"/>
      <c r="J58" s="221"/>
      <c r="K58" s="222"/>
      <c r="L58" s="223"/>
      <c r="N58" s="263"/>
    </row>
    <row r="59" spans="1:22" x14ac:dyDescent="0.25">
      <c r="A59" s="7"/>
      <c r="B59" s="583" t="s">
        <v>15</v>
      </c>
      <c r="C59" s="584"/>
      <c r="D59" s="584"/>
      <c r="E59" s="584"/>
      <c r="F59" s="584"/>
      <c r="G59" s="584"/>
      <c r="H59" s="584"/>
      <c r="I59" s="584"/>
      <c r="J59" s="584"/>
      <c r="K59" s="584"/>
      <c r="L59" s="585"/>
      <c r="M59" s="82"/>
    </row>
    <row r="60" spans="1:22" x14ac:dyDescent="0.25">
      <c r="A60" s="7"/>
      <c r="B60" s="75"/>
      <c r="C60" s="76"/>
      <c r="D60" s="76"/>
      <c r="E60" s="77"/>
      <c r="F60" s="77"/>
      <c r="G60" s="77"/>
      <c r="H60" s="77"/>
      <c r="I60" s="77"/>
      <c r="J60" s="77"/>
      <c r="K60" s="77"/>
      <c r="L60" s="78"/>
      <c r="M60" s="82"/>
    </row>
    <row r="61" spans="1:22" s="266" customFormat="1" x14ac:dyDescent="0.25">
      <c r="A61" s="7"/>
      <c r="B61" s="686" t="str">
        <f>IF(Intro!$G$26="English",O61,P61)</f>
        <v>Indiquez la proportion de la valeur de vente nette rendue de vos importations qui est représentée par les frais de livraison.</v>
      </c>
      <c r="C61" s="687"/>
      <c r="D61" s="687"/>
      <c r="E61" s="687"/>
      <c r="F61" s="687"/>
      <c r="G61" s="687"/>
      <c r="H61" s="687"/>
      <c r="I61" s="687"/>
      <c r="J61" s="687"/>
      <c r="K61" s="687"/>
      <c r="L61" s="688"/>
      <c r="M61" s="62"/>
      <c r="N61" s="62"/>
      <c r="O61" s="82" t="s">
        <v>353</v>
      </c>
      <c r="P61" s="82" t="s">
        <v>355</v>
      </c>
      <c r="Q61" s="64"/>
      <c r="R61" s="63"/>
      <c r="S61" s="63"/>
      <c r="T61" s="62"/>
      <c r="U61" s="62"/>
      <c r="V61" s="62"/>
    </row>
    <row r="62" spans="1:22" s="266" customFormat="1" x14ac:dyDescent="0.25">
      <c r="A62" s="7"/>
      <c r="B62" s="686" t="str">
        <f>Pro!B23</f>
        <v>Note - Ne répondez à cette question que si votre entreprise a vendu les marchandises du 1er janvier 2023 au 31 décembre 2025.</v>
      </c>
      <c r="C62" s="687"/>
      <c r="D62" s="687"/>
      <c r="E62" s="687"/>
      <c r="F62" s="687"/>
      <c r="G62" s="687"/>
      <c r="H62" s="687"/>
      <c r="I62" s="687"/>
      <c r="J62" s="687"/>
      <c r="K62" s="687"/>
      <c r="L62" s="688"/>
      <c r="M62" s="62"/>
      <c r="N62" s="62"/>
      <c r="O62" s="19"/>
      <c r="P62" s="82"/>
      <c r="Q62" s="64"/>
      <c r="R62" s="63"/>
      <c r="S62" s="63"/>
      <c r="T62" s="62"/>
      <c r="U62" s="62"/>
      <c r="V62" s="62"/>
    </row>
    <row r="63" spans="1:22" x14ac:dyDescent="0.25">
      <c r="A63" s="7"/>
      <c r="B63" s="694"/>
      <c r="C63" s="695"/>
      <c r="D63" s="695"/>
      <c r="E63" s="695"/>
      <c r="F63" s="695"/>
      <c r="G63" s="695"/>
      <c r="H63" s="695"/>
      <c r="I63" s="695"/>
      <c r="J63" s="695"/>
      <c r="K63" s="695"/>
      <c r="L63" s="696"/>
      <c r="M63" s="62"/>
      <c r="N63" s="62"/>
      <c r="Q63" s="60"/>
      <c r="R63" s="63"/>
      <c r="S63" s="63"/>
      <c r="T63" s="62"/>
      <c r="U63" s="62"/>
      <c r="V63" s="62"/>
    </row>
    <row r="64" spans="1:22" x14ac:dyDescent="0.25">
      <c r="A64" s="7"/>
      <c r="B64" s="262"/>
      <c r="C64" s="73"/>
      <c r="D64" s="671">
        <f>Variables!$B$6</f>
        <v>2023</v>
      </c>
      <c r="E64" s="671">
        <f>D64+1</f>
        <v>2024</v>
      </c>
      <c r="F64" s="671">
        <f>E64+1</f>
        <v>2025</v>
      </c>
      <c r="G64" s="692"/>
      <c r="H64" s="693"/>
      <c r="I64" s="82"/>
      <c r="J64" s="63"/>
      <c r="K64" s="63"/>
      <c r="L64" s="61"/>
      <c r="M64" s="62"/>
      <c r="N64" s="62"/>
      <c r="Q64" s="60"/>
      <c r="R64" s="63"/>
      <c r="S64" s="63"/>
      <c r="T64" s="62"/>
      <c r="U64" s="62"/>
      <c r="V64" s="62"/>
    </row>
    <row r="65" spans="1:22" x14ac:dyDescent="0.25">
      <c r="A65" s="7"/>
      <c r="B65" s="262"/>
      <c r="C65" s="73"/>
      <c r="D65" s="673"/>
      <c r="E65" s="673"/>
      <c r="F65" s="673"/>
      <c r="G65" s="692"/>
      <c r="H65" s="693"/>
      <c r="I65" s="82"/>
      <c r="J65" s="63"/>
      <c r="K65" s="63"/>
      <c r="L65" s="61"/>
      <c r="M65" s="62"/>
      <c r="N65" s="62"/>
      <c r="Q65" s="60"/>
      <c r="R65" s="63"/>
      <c r="S65" s="63"/>
      <c r="T65" s="62"/>
      <c r="U65" s="62"/>
      <c r="V65" s="62"/>
    </row>
    <row r="66" spans="1:22" x14ac:dyDescent="0.25">
      <c r="A66" s="7"/>
      <c r="B66" s="129"/>
      <c r="C66" s="135" t="str">
        <f>IF(Intro!$G$26="English",O66,P66)</f>
        <v>Coût de livraison (%)</v>
      </c>
      <c r="D66" s="193"/>
      <c r="E66" s="193"/>
      <c r="F66" s="193"/>
      <c r="G66" s="257"/>
      <c r="H66" s="258"/>
      <c r="I66" s="82"/>
      <c r="J66" s="268"/>
      <c r="K66" s="268"/>
      <c r="L66" s="269"/>
      <c r="M66" s="62"/>
      <c r="N66" s="62"/>
      <c r="O66" s="82" t="s">
        <v>289</v>
      </c>
      <c r="P66" s="82" t="s">
        <v>290</v>
      </c>
      <c r="Q66" s="64"/>
      <c r="R66" s="63"/>
      <c r="S66" s="63"/>
      <c r="T66" s="62"/>
      <c r="U66" s="62"/>
      <c r="V66" s="62"/>
    </row>
    <row r="67" spans="1:22" x14ac:dyDescent="0.25">
      <c r="A67" s="7"/>
      <c r="B67" s="267"/>
      <c r="C67" s="120"/>
      <c r="D67" s="121"/>
      <c r="E67" s="120"/>
      <c r="F67" s="120"/>
      <c r="G67" s="120"/>
      <c r="H67" s="120"/>
      <c r="I67" s="120"/>
      <c r="J67" s="268"/>
      <c r="K67" s="268"/>
      <c r="L67" s="269"/>
      <c r="M67" s="62"/>
      <c r="N67" s="62"/>
      <c r="Q67" s="64"/>
      <c r="R67" s="63"/>
      <c r="S67" s="63"/>
      <c r="T67" s="62"/>
      <c r="U67" s="62"/>
      <c r="V67" s="62"/>
    </row>
    <row r="68" spans="1:22" x14ac:dyDescent="0.25">
      <c r="A68" s="7"/>
      <c r="B68" s="686" t="str">
        <f>IF(Intro!$G$26="English",O68,P68)</f>
        <v>Expliquez les raisons pour lesquelles la proportion de la valeur de vente nette rendue de vos importations représentée par les frais de livraison a changé depuis le 1er janvier 2023.</v>
      </c>
      <c r="C68" s="687"/>
      <c r="D68" s="687"/>
      <c r="E68" s="687"/>
      <c r="F68" s="687"/>
      <c r="G68" s="687"/>
      <c r="H68" s="687"/>
      <c r="I68" s="687"/>
      <c r="J68" s="687"/>
      <c r="K68" s="687"/>
      <c r="L68" s="688"/>
      <c r="M68" s="62"/>
      <c r="N68" s="62"/>
      <c r="O68" s="82" t="str">
        <f>"Explain the reasons why the proportion of your import net delivered selling value represented by delivery costs has changed since January 1, "&amp;Variables!B6&amp;"."</f>
        <v>Explain the reasons why the proportion of your import net delivered selling value represented by delivery costs has changed since January 1, 2023.</v>
      </c>
      <c r="P68" s="263" t="str">
        <f>"Expliquez les raisons pour lesquelles la proportion de la valeur de vente nette rendue de vos importations représentée par les frais de livraison a changé depuis le 1er janvier "&amp;Variables!B6&amp;"."</f>
        <v>Expliquez les raisons pour lesquelles la proportion de la valeur de vente nette rendue de vos importations représentée par les frais de livraison a changé depuis le 1er janvier 2023.</v>
      </c>
      <c r="Q68" s="64"/>
      <c r="R68" s="63"/>
      <c r="S68" s="63"/>
      <c r="T68" s="62"/>
      <c r="U68" s="62"/>
      <c r="V68" s="62"/>
    </row>
    <row r="69" spans="1:22" x14ac:dyDescent="0.25">
      <c r="A69" s="7"/>
      <c r="B69" s="267"/>
      <c r="C69" s="120"/>
      <c r="D69" s="121"/>
      <c r="E69" s="120"/>
      <c r="F69" s="120"/>
      <c r="G69" s="120"/>
      <c r="H69" s="120"/>
      <c r="I69" s="120"/>
      <c r="J69" s="268"/>
      <c r="K69" s="268"/>
      <c r="L69" s="269"/>
      <c r="M69" s="62"/>
      <c r="N69" s="62"/>
      <c r="Q69" s="64"/>
      <c r="R69" s="63"/>
      <c r="S69" s="63"/>
      <c r="T69" s="62"/>
      <c r="U69" s="62"/>
      <c r="V69" s="62"/>
    </row>
    <row r="70" spans="1:22" x14ac:dyDescent="0.25">
      <c r="A70" s="7"/>
      <c r="B70" s="668"/>
      <c r="C70" s="669"/>
      <c r="D70" s="669"/>
      <c r="E70" s="669"/>
      <c r="F70" s="669"/>
      <c r="G70" s="669"/>
      <c r="H70" s="669"/>
      <c r="I70" s="669"/>
      <c r="J70" s="669"/>
      <c r="K70" s="669"/>
      <c r="L70" s="670"/>
      <c r="M70" s="62"/>
      <c r="N70" s="62"/>
      <c r="Q70" s="63"/>
      <c r="R70" s="63"/>
      <c r="S70" s="63"/>
      <c r="T70" s="62"/>
      <c r="U70" s="62"/>
      <c r="V70" s="62"/>
    </row>
    <row r="71" spans="1:22" x14ac:dyDescent="0.25">
      <c r="A71" s="7"/>
      <c r="B71" s="668"/>
      <c r="C71" s="669"/>
      <c r="D71" s="669"/>
      <c r="E71" s="669"/>
      <c r="F71" s="669"/>
      <c r="G71" s="669"/>
      <c r="H71" s="669"/>
      <c r="I71" s="669"/>
      <c r="J71" s="669"/>
      <c r="K71" s="669"/>
      <c r="L71" s="670"/>
      <c r="M71" s="62"/>
      <c r="N71" s="62"/>
      <c r="Q71" s="63"/>
      <c r="R71" s="63"/>
      <c r="S71" s="63"/>
      <c r="T71" s="62"/>
      <c r="U71" s="62"/>
      <c r="V71" s="62"/>
    </row>
    <row r="72" spans="1:22" x14ac:dyDescent="0.25">
      <c r="A72" s="7"/>
      <c r="B72" s="668"/>
      <c r="C72" s="669"/>
      <c r="D72" s="669"/>
      <c r="E72" s="669"/>
      <c r="F72" s="669"/>
      <c r="G72" s="669"/>
      <c r="H72" s="669"/>
      <c r="I72" s="669"/>
      <c r="J72" s="669"/>
      <c r="K72" s="669"/>
      <c r="L72" s="670"/>
      <c r="M72" s="62"/>
      <c r="N72" s="62"/>
      <c r="Q72" s="63"/>
      <c r="R72" s="63"/>
      <c r="S72" s="63"/>
      <c r="T72" s="62"/>
      <c r="U72" s="62"/>
      <c r="V72" s="62"/>
    </row>
    <row r="73" spans="1:22" x14ac:dyDescent="0.25">
      <c r="A73" s="7"/>
      <c r="B73" s="668"/>
      <c r="C73" s="669"/>
      <c r="D73" s="669"/>
      <c r="E73" s="669"/>
      <c r="F73" s="669"/>
      <c r="G73" s="669"/>
      <c r="H73" s="669"/>
      <c r="I73" s="669"/>
      <c r="J73" s="669"/>
      <c r="K73" s="669"/>
      <c r="L73" s="670"/>
      <c r="M73" s="62"/>
      <c r="N73" s="62"/>
      <c r="Q73" s="63"/>
      <c r="R73" s="63"/>
      <c r="S73" s="63"/>
      <c r="T73" s="62"/>
      <c r="U73" s="62"/>
      <c r="V73" s="62"/>
    </row>
    <row r="74" spans="1:22" x14ac:dyDescent="0.25">
      <c r="A74" s="7"/>
      <c r="B74" s="668"/>
      <c r="C74" s="669"/>
      <c r="D74" s="669"/>
      <c r="E74" s="669"/>
      <c r="F74" s="669"/>
      <c r="G74" s="669"/>
      <c r="H74" s="669"/>
      <c r="I74" s="669"/>
      <c r="J74" s="669"/>
      <c r="K74" s="669"/>
      <c r="L74" s="670"/>
      <c r="M74" s="62"/>
      <c r="N74" s="62"/>
      <c r="Q74" s="63"/>
      <c r="R74" s="63"/>
      <c r="S74" s="63"/>
      <c r="T74" s="62"/>
      <c r="U74" s="62"/>
      <c r="V74" s="62"/>
    </row>
    <row r="75" spans="1:22" s="74" customFormat="1" x14ac:dyDescent="0.25">
      <c r="A75" s="122"/>
      <c r="B75" s="668"/>
      <c r="C75" s="669"/>
      <c r="D75" s="669"/>
      <c r="E75" s="669"/>
      <c r="F75" s="669"/>
      <c r="G75" s="669"/>
      <c r="H75" s="669"/>
      <c r="I75" s="669"/>
      <c r="J75" s="669"/>
      <c r="K75" s="669"/>
      <c r="L75" s="670"/>
      <c r="N75" s="123"/>
      <c r="O75" s="82"/>
      <c r="P75" s="82"/>
    </row>
    <row r="76" spans="1:22" s="74" customFormat="1" x14ac:dyDescent="0.25">
      <c r="A76" s="122"/>
      <c r="B76" s="668"/>
      <c r="C76" s="669"/>
      <c r="D76" s="669"/>
      <c r="E76" s="669"/>
      <c r="F76" s="669"/>
      <c r="G76" s="669"/>
      <c r="H76" s="669"/>
      <c r="I76" s="669"/>
      <c r="J76" s="669"/>
      <c r="K76" s="669"/>
      <c r="L76" s="670"/>
      <c r="N76" s="123"/>
    </row>
    <row r="77" spans="1:22" s="74" customFormat="1" x14ac:dyDescent="0.25">
      <c r="A77" s="122"/>
      <c r="B77" s="668"/>
      <c r="C77" s="669"/>
      <c r="D77" s="669"/>
      <c r="E77" s="669"/>
      <c r="F77" s="669"/>
      <c r="G77" s="669"/>
      <c r="H77" s="669"/>
      <c r="I77" s="669"/>
      <c r="J77" s="669"/>
      <c r="K77" s="669"/>
      <c r="L77" s="670"/>
      <c r="N77" s="123"/>
      <c r="O77" s="82"/>
      <c r="P77" s="82"/>
    </row>
    <row r="78" spans="1:22" s="74" customFormat="1" x14ac:dyDescent="0.25">
      <c r="A78" s="122"/>
      <c r="B78" s="224"/>
      <c r="C78" s="225"/>
      <c r="D78" s="225"/>
      <c r="E78" s="225"/>
      <c r="F78" s="225"/>
      <c r="G78" s="225"/>
      <c r="H78" s="225"/>
      <c r="I78" s="225"/>
      <c r="J78" s="225"/>
      <c r="K78" s="225"/>
      <c r="L78" s="226"/>
      <c r="N78" s="123"/>
      <c r="O78" s="82"/>
      <c r="P78" s="82"/>
    </row>
    <row r="79" spans="1:22" s="74" customFormat="1" x14ac:dyDescent="0.25">
      <c r="A79" s="122"/>
      <c r="B79" s="4"/>
      <c r="C79" s="62"/>
      <c r="D79" s="62"/>
      <c r="E79" s="62"/>
      <c r="F79" s="62"/>
      <c r="G79" s="62"/>
      <c r="H79" s="62"/>
      <c r="I79" s="62"/>
      <c r="J79" s="62"/>
      <c r="K79" s="62"/>
      <c r="L79" s="62"/>
      <c r="N79" s="123"/>
      <c r="O79" s="266"/>
      <c r="P79" s="266"/>
    </row>
    <row r="81" spans="15:16" x14ac:dyDescent="0.25">
      <c r="O81" s="266"/>
      <c r="P81" s="266"/>
    </row>
  </sheetData>
  <sheetProtection algorithmName="SHA-512" hashValue="21BqwIG6yctOc8cXNGaEtd923dgiX3G6h5RIgboZUteqs1DvVAupR+oAQSEafMiGWUKe0wb9wwMIkEiLQCVsUA==" saltValue="h2oH4dXWqA6DH0iOuwHHXA==" spinCount="100000" sheet="1" objects="1" scenarios="1" selectLockedCells="1"/>
  <mergeCells count="72">
    <mergeCell ref="D56:F56"/>
    <mergeCell ref="D57:F57"/>
    <mergeCell ref="D58:E58"/>
    <mergeCell ref="B68:L68"/>
    <mergeCell ref="B70:L77"/>
    <mergeCell ref="B61:L61"/>
    <mergeCell ref="B62:L62"/>
    <mergeCell ref="B63:L63"/>
    <mergeCell ref="D64:D65"/>
    <mergeCell ref="E64:E65"/>
    <mergeCell ref="F64:F65"/>
    <mergeCell ref="G64:G65"/>
    <mergeCell ref="H64:H65"/>
    <mergeCell ref="B45:C47"/>
    <mergeCell ref="D45:F45"/>
    <mergeCell ref="D46:F46"/>
    <mergeCell ref="D47:F47"/>
    <mergeCell ref="B59:L59"/>
    <mergeCell ref="B48:I48"/>
    <mergeCell ref="B49:C51"/>
    <mergeCell ref="D49:F49"/>
    <mergeCell ref="D50:F50"/>
    <mergeCell ref="D51:F51"/>
    <mergeCell ref="B52:C54"/>
    <mergeCell ref="D52:F52"/>
    <mergeCell ref="D53:F53"/>
    <mergeCell ref="D54:F54"/>
    <mergeCell ref="B55:C57"/>
    <mergeCell ref="D55:F55"/>
    <mergeCell ref="B38:I38"/>
    <mergeCell ref="B42:C44"/>
    <mergeCell ref="D42:F42"/>
    <mergeCell ref="D43:F43"/>
    <mergeCell ref="D44:F44"/>
    <mergeCell ref="B39:C41"/>
    <mergeCell ref="D39:F39"/>
    <mergeCell ref="D40:F40"/>
    <mergeCell ref="D41:F41"/>
    <mergeCell ref="B28:I28"/>
    <mergeCell ref="B29:C31"/>
    <mergeCell ref="D29:F29"/>
    <mergeCell ref="D30:F30"/>
    <mergeCell ref="D31:F31"/>
    <mergeCell ref="B32:C34"/>
    <mergeCell ref="D32:F32"/>
    <mergeCell ref="D33:F33"/>
    <mergeCell ref="D34:F34"/>
    <mergeCell ref="B35:C37"/>
    <mergeCell ref="D35:F35"/>
    <mergeCell ref="D36:F36"/>
    <mergeCell ref="D37:F37"/>
    <mergeCell ref="B19:L19"/>
    <mergeCell ref="B20:L20"/>
    <mergeCell ref="B22:F23"/>
    <mergeCell ref="G22:I23"/>
    <mergeCell ref="G26:G27"/>
    <mergeCell ref="H26:H27"/>
    <mergeCell ref="I26:I27"/>
    <mergeCell ref="J26:J27"/>
    <mergeCell ref="K26:K27"/>
    <mergeCell ref="B17:L17"/>
    <mergeCell ref="B4:L4"/>
    <mergeCell ref="B5:L5"/>
    <mergeCell ref="B6:L6"/>
    <mergeCell ref="B8:L8"/>
    <mergeCell ref="B9:L9"/>
    <mergeCell ref="B10:L10"/>
    <mergeCell ref="B12:L12"/>
    <mergeCell ref="B13:L13"/>
    <mergeCell ref="B14:L14"/>
    <mergeCell ref="B15:L15"/>
    <mergeCell ref="B16:L16"/>
  </mergeCells>
  <dataValidations count="2">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58:J58 G39:I47 J29:K47 G29:I37 G49:K57" xr:uid="{D87C04DA-98F9-445E-B89B-C55E7843C60B}">
      <formula1>1000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63 B70:B74" xr:uid="{2D6A2CAD-1A53-4F4C-A75B-BC93A4F644C9}">
      <formula1>1001</formula1>
    </dataValidation>
  </dataValidations>
  <printOptions horizontalCentered="1"/>
  <pageMargins left="0.23622047244094491" right="0.23622047244094491" top="0.74803149606299213" bottom="0.74803149606299213" header="0.31496062992125984" footer="0.31496062992125984"/>
  <pageSetup scale="67" fitToHeight="0" orientation="portrait" r:id="rId1"/>
  <headerFooter>
    <oddFooter>&amp;L&amp;A</oddFooter>
  </headerFooter>
  <rowBreaks count="1" manualBreakCount="1">
    <brk id="57" min="1" max="11"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3417E-3778-4E5D-8D44-D2ECCB803593}">
  <sheetPr>
    <tabColor rgb="FF92D050"/>
    <pageSetUpPr fitToPage="1"/>
  </sheetPr>
  <dimension ref="A1:V81"/>
  <sheetViews>
    <sheetView showGridLines="0" zoomScaleNormal="100" zoomScaleSheetLayoutView="55" workbookViewId="0"/>
  </sheetViews>
  <sheetFormatPr defaultColWidth="9.42578125" defaultRowHeight="14.25" x14ac:dyDescent="0.25"/>
  <cols>
    <col min="1" max="1" width="1.5703125" style="8" customWidth="1"/>
    <col min="2" max="3" width="16.140625" style="1" customWidth="1"/>
    <col min="4" max="6" width="13.140625" style="1" customWidth="1"/>
    <col min="7" max="9" width="20" style="1" customWidth="1"/>
    <col min="10" max="11" width="20" style="1" hidden="1" customWidth="1"/>
    <col min="12" max="12" width="20" style="1" customWidth="1"/>
    <col min="13" max="13" width="6.42578125" style="9" customWidth="1"/>
    <col min="14" max="14" width="9.42578125" style="82" customWidth="1"/>
    <col min="15" max="15" width="10.5703125" style="82" hidden="1" customWidth="1"/>
    <col min="16" max="16" width="8.5703125" style="82" hidden="1" customWidth="1"/>
    <col min="17" max="18" width="9.42578125" style="82" customWidth="1"/>
    <col min="19" max="16384" width="9.42578125" style="82"/>
  </cols>
  <sheetData>
    <row r="1" spans="1:16" x14ac:dyDescent="0.25">
      <c r="O1" s="82" t="s">
        <v>352</v>
      </c>
      <c r="P1" s="82" t="s">
        <v>352</v>
      </c>
    </row>
    <row r="2" spans="1:16" x14ac:dyDescent="0.25">
      <c r="B2" s="11" t="str">
        <f>Pro!B2</f>
        <v>PROTÉGÉ</v>
      </c>
      <c r="C2" s="11"/>
      <c r="O2" s="266" t="s">
        <v>70</v>
      </c>
      <c r="P2" s="266" t="s">
        <v>83</v>
      </c>
    </row>
    <row r="3" spans="1:16" x14ac:dyDescent="0.25">
      <c r="B3" s="13"/>
      <c r="C3" s="13"/>
      <c r="O3" s="2"/>
      <c r="P3" s="2"/>
    </row>
    <row r="4" spans="1:16" s="2" customFormat="1" x14ac:dyDescent="0.25">
      <c r="A4" s="4"/>
      <c r="B4" s="483" t="str">
        <f>Info!B4</f>
        <v>QUESTIONNAIRE À L'INTENTION DES IMPORTATEURS</v>
      </c>
      <c r="C4" s="483"/>
      <c r="D4" s="483"/>
      <c r="E4" s="483"/>
      <c r="F4" s="483"/>
      <c r="G4" s="483"/>
      <c r="H4" s="483"/>
      <c r="I4" s="483"/>
      <c r="J4" s="483"/>
      <c r="K4" s="483"/>
      <c r="L4" s="483"/>
      <c r="M4" s="23"/>
      <c r="N4" s="23"/>
      <c r="O4" s="21"/>
      <c r="P4" s="21"/>
    </row>
    <row r="5" spans="1:16" s="2" customFormat="1" x14ac:dyDescent="0.25">
      <c r="A5" s="4"/>
      <c r="B5" s="483" t="str">
        <f>Info!B5</f>
        <v>RR-2025-004</v>
      </c>
      <c r="C5" s="483"/>
      <c r="D5" s="483"/>
      <c r="E5" s="483"/>
      <c r="F5" s="483"/>
      <c r="G5" s="483"/>
      <c r="H5" s="483"/>
      <c r="I5" s="483"/>
      <c r="J5" s="483"/>
      <c r="K5" s="483"/>
      <c r="L5" s="483"/>
      <c r="M5" s="23"/>
      <c r="N5" s="23"/>
      <c r="O5" s="21"/>
      <c r="P5" s="21"/>
    </row>
    <row r="6" spans="1:16" s="6" customFormat="1" x14ac:dyDescent="0.25">
      <c r="A6" s="4"/>
      <c r="B6" s="483" t="str">
        <f>Info!B6</f>
        <v>FEUILLES D'ACIER RÉSISTANT À LA CORROSION II</v>
      </c>
      <c r="C6" s="483"/>
      <c r="D6" s="483"/>
      <c r="E6" s="483"/>
      <c r="F6" s="483"/>
      <c r="G6" s="483"/>
      <c r="H6" s="483"/>
      <c r="I6" s="483"/>
      <c r="J6" s="483"/>
      <c r="K6" s="483"/>
      <c r="L6" s="483"/>
      <c r="M6" s="21"/>
      <c r="N6" s="21"/>
      <c r="O6" s="16"/>
      <c r="P6" s="16"/>
    </row>
    <row r="7" spans="1:16" s="6" customFormat="1" x14ac:dyDescent="0.25">
      <c r="A7" s="4"/>
      <c r="B7" s="264"/>
      <c r="C7" s="264"/>
      <c r="D7" s="264"/>
      <c r="E7" s="264"/>
      <c r="F7" s="264"/>
      <c r="G7" s="264"/>
      <c r="H7" s="264"/>
      <c r="I7" s="264"/>
      <c r="J7" s="264"/>
      <c r="K7" s="264"/>
      <c r="L7" s="264"/>
      <c r="M7" s="21"/>
      <c r="N7" s="21"/>
      <c r="O7" s="16"/>
      <c r="P7" s="16"/>
    </row>
    <row r="8" spans="1:16" s="6" customFormat="1" x14ac:dyDescent="0.25">
      <c r="A8" s="4"/>
      <c r="B8" s="610" t="str">
        <f>Pro!B8</f>
        <v>Les questions suivantes font référence aux marchandises comme définies dans la description du produit de l'onglet Intro.</v>
      </c>
      <c r="C8" s="610"/>
      <c r="D8" s="610"/>
      <c r="E8" s="610"/>
      <c r="F8" s="610"/>
      <c r="G8" s="610"/>
      <c r="H8" s="610"/>
      <c r="I8" s="610"/>
      <c r="J8" s="610"/>
      <c r="K8" s="610"/>
      <c r="L8" s="610"/>
      <c r="M8" s="21"/>
      <c r="N8" s="21"/>
      <c r="O8" s="22"/>
    </row>
    <row r="9" spans="1:16" s="6" customFormat="1" x14ac:dyDescent="0.25">
      <c r="A9" s="4"/>
      <c r="B9" s="610" t="str">
        <f>Pro!B9</f>
        <v>Des informations sur le produit et un glossaire de termes sont disponibles dans l'onglet Info.</v>
      </c>
      <c r="C9" s="610"/>
      <c r="D9" s="610"/>
      <c r="E9" s="610"/>
      <c r="F9" s="610"/>
      <c r="G9" s="610"/>
      <c r="H9" s="610"/>
      <c r="I9" s="610"/>
      <c r="J9" s="610"/>
      <c r="K9" s="610"/>
      <c r="L9" s="610"/>
      <c r="M9" s="21"/>
      <c r="N9" s="21"/>
      <c r="O9" s="16"/>
    </row>
    <row r="10" spans="1:16" s="6" customFormat="1" x14ac:dyDescent="0.25">
      <c r="A10" s="4"/>
      <c r="B10" s="610" t="str">
        <f>Pro!B10</f>
        <v>Utilisez l'onglet AddPro si vous avez besoin de plus d'espace.</v>
      </c>
      <c r="C10" s="610"/>
      <c r="D10" s="610"/>
      <c r="E10" s="610"/>
      <c r="F10" s="610"/>
      <c r="G10" s="610"/>
      <c r="H10" s="610"/>
      <c r="I10" s="610"/>
      <c r="J10" s="610"/>
      <c r="K10" s="610"/>
      <c r="L10" s="610"/>
      <c r="M10" s="21"/>
      <c r="N10" s="21"/>
      <c r="O10" s="16"/>
      <c r="P10" s="16"/>
    </row>
    <row r="11" spans="1:16" s="6" customFormat="1" x14ac:dyDescent="0.25">
      <c r="A11" s="4"/>
      <c r="B11" s="265"/>
      <c r="C11" s="265"/>
      <c r="D11" s="20"/>
      <c r="E11" s="20"/>
      <c r="F11" s="20"/>
      <c r="G11" s="20"/>
      <c r="H11" s="20"/>
      <c r="I11" s="20"/>
      <c r="J11" s="20"/>
      <c r="K11" s="20"/>
      <c r="L11" s="20"/>
      <c r="M11" s="21"/>
      <c r="N11" s="21"/>
      <c r="O11" s="16"/>
      <c r="P11" s="16"/>
    </row>
    <row r="12" spans="1:16" s="6" customFormat="1" x14ac:dyDescent="0.25">
      <c r="A12" s="4"/>
      <c r="B12" s="610" t="str">
        <f>Pro!B12</f>
        <v>Pour les questions de cet onglet, notez ce qui suit :</v>
      </c>
      <c r="C12" s="610"/>
      <c r="D12" s="610"/>
      <c r="E12" s="610"/>
      <c r="F12" s="610"/>
      <c r="G12" s="610"/>
      <c r="H12" s="610"/>
      <c r="I12" s="610"/>
      <c r="J12" s="610"/>
      <c r="K12" s="610"/>
      <c r="L12" s="610"/>
      <c r="M12" s="21"/>
      <c r="N12" s="21"/>
      <c r="O12" s="16"/>
      <c r="P12" s="16"/>
    </row>
    <row r="13" spans="1:16" s="6" customFormat="1" ht="27" customHeight="1" x14ac:dyDescent="0.25">
      <c r="A13" s="4"/>
      <c r="B13" s="691" t="str">
        <f>Pro!B13</f>
        <v xml:space="preserve">• Veuillez indiquer seulement les ventes effectuées à partir des importations de votre entreprise. Les ventes de marchandises achetées auprès de producteurs canadiens doivent être exclues. </v>
      </c>
      <c r="C13" s="691"/>
      <c r="D13" s="691"/>
      <c r="E13" s="691"/>
      <c r="F13" s="691"/>
      <c r="G13" s="691"/>
      <c r="H13" s="691"/>
      <c r="I13" s="691"/>
      <c r="J13" s="691"/>
      <c r="K13" s="691"/>
      <c r="L13" s="691"/>
      <c r="M13" s="21"/>
      <c r="N13" s="21"/>
      <c r="O13" s="16"/>
      <c r="P13" s="16"/>
    </row>
    <row r="14" spans="1:16" s="6" customFormat="1" x14ac:dyDescent="0.25">
      <c r="A14" s="4"/>
      <c r="B14" s="610" t="str">
        <f>Pro!B14</f>
        <v>• Déclarez toutes les ventes aux entreprises associées canadiennes et étrangères.</v>
      </c>
      <c r="C14" s="610"/>
      <c r="D14" s="610"/>
      <c r="E14" s="610"/>
      <c r="F14" s="610"/>
      <c r="G14" s="610"/>
      <c r="H14" s="610"/>
      <c r="I14" s="610"/>
      <c r="J14" s="610"/>
      <c r="K14" s="610"/>
      <c r="L14" s="610"/>
      <c r="M14" s="21"/>
      <c r="N14" s="21"/>
      <c r="O14" s="16"/>
      <c r="P14" s="16"/>
    </row>
    <row r="15" spans="1:16" s="6" customFormat="1" x14ac:dyDescent="0.25">
      <c r="A15" s="4"/>
      <c r="B15" s="610" t="str">
        <f>Pro!B15</f>
        <v>• Déclarez toutes les ventes à compter de la date de l’expédition au client ou à son entrepôt.</v>
      </c>
      <c r="C15" s="610"/>
      <c r="D15" s="610"/>
      <c r="E15" s="610"/>
      <c r="F15" s="610"/>
      <c r="G15" s="610"/>
      <c r="H15" s="610"/>
      <c r="I15" s="610"/>
      <c r="J15" s="610"/>
      <c r="K15" s="610"/>
      <c r="L15" s="610"/>
      <c r="M15" s="21"/>
      <c r="N15" s="21"/>
      <c r="O15" s="16"/>
      <c r="P15" s="16"/>
    </row>
    <row r="16" spans="1:16" s="6" customFormat="1" x14ac:dyDescent="0.25">
      <c r="A16" s="4"/>
      <c r="B16" s="610" t="str">
        <f>Pro!B16</f>
        <v>• Déclarez toutes les valeurs en dollars canadiens.</v>
      </c>
      <c r="C16" s="610"/>
      <c r="D16" s="610"/>
      <c r="E16" s="610"/>
      <c r="F16" s="610"/>
      <c r="G16" s="610"/>
      <c r="H16" s="610"/>
      <c r="I16" s="610"/>
      <c r="J16" s="610"/>
      <c r="K16" s="610"/>
      <c r="L16" s="610"/>
      <c r="M16" s="259"/>
      <c r="N16" s="21"/>
      <c r="O16" s="16"/>
      <c r="P16" s="16"/>
    </row>
    <row r="17" spans="1:16" s="6" customFormat="1" x14ac:dyDescent="0.25">
      <c r="A17" s="26"/>
      <c r="B17" s="610" t="str">
        <f>IF(Intro!$G$26="English",O17,P17)</f>
        <v>• Si votre entreprise est un utilisateur final ou un détaillant, elle n’a pas besoin de déclarer ses ventes d’importations ou ses stocks d’importations.</v>
      </c>
      <c r="C17" s="610"/>
      <c r="D17" s="610"/>
      <c r="E17" s="610"/>
      <c r="F17" s="610"/>
      <c r="G17" s="610"/>
      <c r="H17" s="610"/>
      <c r="I17" s="610"/>
      <c r="J17" s="610"/>
      <c r="K17" s="610"/>
      <c r="L17" s="610"/>
      <c r="M17" s="21"/>
      <c r="N17" s="21"/>
      <c r="O17" s="16" t="s">
        <v>281</v>
      </c>
      <c r="P17" s="16" t="s">
        <v>282</v>
      </c>
    </row>
    <row r="18" spans="1:16" s="6" customFormat="1" x14ac:dyDescent="0.25">
      <c r="A18" s="4"/>
      <c r="B18" s="15"/>
      <c r="C18" s="15"/>
      <c r="D18" s="3"/>
      <c r="E18" s="3"/>
      <c r="F18" s="3"/>
      <c r="G18" s="3"/>
      <c r="H18" s="3"/>
      <c r="I18" s="3"/>
      <c r="J18" s="3"/>
      <c r="K18" s="3"/>
      <c r="L18" s="3"/>
      <c r="O18" s="16"/>
      <c r="P18" s="16"/>
    </row>
    <row r="19" spans="1:16" x14ac:dyDescent="0.25">
      <c r="A19" s="7"/>
      <c r="B19" s="422" t="str">
        <f>IF(Intro!$G$26="English",O19,P19)</f>
        <v>IMPORTATIONS ET STOCKS</v>
      </c>
      <c r="C19" s="423"/>
      <c r="D19" s="423"/>
      <c r="E19" s="423"/>
      <c r="F19" s="423"/>
      <c r="G19" s="423"/>
      <c r="H19" s="423"/>
      <c r="I19" s="423"/>
      <c r="J19" s="423"/>
      <c r="K19" s="423"/>
      <c r="L19" s="424"/>
      <c r="M19" s="82"/>
      <c r="O19" s="82" t="s">
        <v>283</v>
      </c>
      <c r="P19" s="82" t="s">
        <v>284</v>
      </c>
    </row>
    <row r="20" spans="1:16" x14ac:dyDescent="0.25">
      <c r="A20" s="7"/>
      <c r="B20" s="586" t="s">
        <v>12</v>
      </c>
      <c r="C20" s="587"/>
      <c r="D20" s="587"/>
      <c r="E20" s="587"/>
      <c r="F20" s="587"/>
      <c r="G20" s="587"/>
      <c r="H20" s="587"/>
      <c r="I20" s="587"/>
      <c r="J20" s="587"/>
      <c r="K20" s="587"/>
      <c r="L20" s="588"/>
      <c r="M20" s="82"/>
    </row>
    <row r="21" spans="1:16" x14ac:dyDescent="0.25">
      <c r="A21" s="7"/>
      <c r="B21" s="17"/>
      <c r="C21" s="27"/>
      <c r="D21" s="28"/>
      <c r="E21" s="28"/>
      <c r="F21" s="28"/>
      <c r="G21" s="28"/>
      <c r="H21" s="28"/>
      <c r="I21" s="28"/>
      <c r="J21" s="28"/>
      <c r="K21" s="28"/>
      <c r="L21" s="18"/>
      <c r="M21" s="82"/>
    </row>
    <row r="22" spans="1:16" ht="15.75" customHeight="1" x14ac:dyDescent="0.25">
      <c r="A22" s="7"/>
      <c r="B22" s="428" t="str">
        <f>IF(Intro!$G$26="English",O22,P22)</f>
        <v xml:space="preserve">Indiquez les importations et les ventes de marchandises de votre entreprise originaires de : </v>
      </c>
      <c r="C22" s="429"/>
      <c r="D22" s="429"/>
      <c r="E22" s="429"/>
      <c r="F22" s="429"/>
      <c r="G22" s="523" t="str">
        <f>IF(Intro!$G$26="English",Variables!B36,Variables!C36)</f>
        <v>États-Unis d'Amérique</v>
      </c>
      <c r="H22" s="524"/>
      <c r="I22" s="525"/>
      <c r="J22" s="243"/>
      <c r="K22" s="244"/>
      <c r="L22" s="18"/>
      <c r="M22" s="82"/>
      <c r="O22" s="82" t="s">
        <v>403</v>
      </c>
      <c r="P22" s="82" t="s">
        <v>404</v>
      </c>
    </row>
    <row r="23" spans="1:16" ht="15.75" customHeight="1" x14ac:dyDescent="0.25">
      <c r="A23" s="7"/>
      <c r="B23" s="428"/>
      <c r="C23" s="429"/>
      <c r="D23" s="429"/>
      <c r="E23" s="429"/>
      <c r="F23" s="429"/>
      <c r="G23" s="526"/>
      <c r="H23" s="527"/>
      <c r="I23" s="528"/>
      <c r="J23" s="245"/>
      <c r="K23" s="246"/>
      <c r="L23" s="18"/>
      <c r="M23" s="82"/>
    </row>
    <row r="24" spans="1:16" x14ac:dyDescent="0.25">
      <c r="A24" s="7"/>
      <c r="B24" s="213"/>
      <c r="C24" s="214"/>
      <c r="D24" s="215"/>
      <c r="E24" s="215"/>
      <c r="F24" s="215"/>
      <c r="G24" s="215"/>
      <c r="H24" s="215"/>
      <c r="I24" s="215"/>
      <c r="J24" s="215"/>
      <c r="K24" s="215"/>
      <c r="L24" s="18"/>
      <c r="M24" s="82"/>
    </row>
    <row r="25" spans="1:16" x14ac:dyDescent="0.25">
      <c r="A25" s="7"/>
      <c r="B25" s="216"/>
      <c r="C25" s="214"/>
      <c r="D25" s="215"/>
      <c r="E25" s="215"/>
      <c r="F25" s="215"/>
      <c r="G25" s="215"/>
      <c r="H25" s="215"/>
      <c r="I25" s="215"/>
      <c r="J25" s="215"/>
      <c r="K25" s="215"/>
      <c r="L25" s="18"/>
      <c r="M25" s="82"/>
      <c r="O25" s="19"/>
    </row>
    <row r="26" spans="1:16" x14ac:dyDescent="0.25">
      <c r="A26" s="7"/>
      <c r="B26" s="262"/>
      <c r="E26" s="27"/>
      <c r="F26" s="82"/>
      <c r="G26" s="671">
        <f>Variables!$B$6</f>
        <v>2023</v>
      </c>
      <c r="H26" s="671">
        <f>G26+1</f>
        <v>2024</v>
      </c>
      <c r="I26" s="671">
        <f>H26+1</f>
        <v>2025</v>
      </c>
      <c r="J26" s="671">
        <f>IF(Intro!$G$26="English",Variables!B9,Variables!C9)</f>
        <v>0</v>
      </c>
      <c r="K26" s="671">
        <f>IF(Intro!$G$26="English",Variables!B10,Variables!C10)</f>
        <v>0</v>
      </c>
      <c r="L26" s="116"/>
      <c r="M26" s="82"/>
      <c r="O26" s="19"/>
    </row>
    <row r="27" spans="1:16" x14ac:dyDescent="0.25">
      <c r="A27" s="7"/>
      <c r="B27" s="262"/>
      <c r="E27" s="27"/>
      <c r="F27" s="82"/>
      <c r="G27" s="672"/>
      <c r="H27" s="673"/>
      <c r="I27" s="673"/>
      <c r="J27" s="673"/>
      <c r="K27" s="673"/>
      <c r="L27" s="116"/>
      <c r="M27" s="82"/>
      <c r="O27" s="24" t="s">
        <v>179</v>
      </c>
      <c r="P27" s="266" t="s">
        <v>223</v>
      </c>
    </row>
    <row r="28" spans="1:16" ht="14.25" customHeight="1" x14ac:dyDescent="0.25">
      <c r="A28" s="7"/>
      <c r="B28" s="681" t="str">
        <f>IF(Intro!$G$26="English",O28,P28)</f>
        <v>Importations</v>
      </c>
      <c r="C28" s="682"/>
      <c r="D28" s="682"/>
      <c r="E28" s="682"/>
      <c r="F28" s="682"/>
      <c r="G28" s="682"/>
      <c r="H28" s="682"/>
      <c r="I28" s="683"/>
      <c r="J28" s="242"/>
      <c r="K28" s="242"/>
      <c r="L28" s="116"/>
      <c r="M28" s="82"/>
      <c r="O28" s="82" t="s">
        <v>207</v>
      </c>
      <c r="P28" s="82" t="s">
        <v>208</v>
      </c>
    </row>
    <row r="29" spans="1:16" x14ac:dyDescent="0.25">
      <c r="A29" s="7"/>
      <c r="B29" s="678" t="str">
        <f>IF(Intro!$G$26="English",O29,P29)</f>
        <v>Marchandises de premier choix</v>
      </c>
      <c r="C29" s="544"/>
      <c r="D29" s="674" t="str">
        <f>IF(Intro!$G$26="English",Variables!B23,Variables!C23)</f>
        <v>tonnes</v>
      </c>
      <c r="E29" s="674"/>
      <c r="F29" s="674"/>
      <c r="G29" s="187"/>
      <c r="H29" s="187"/>
      <c r="I29" s="187"/>
      <c r="J29" s="187"/>
      <c r="K29" s="187"/>
      <c r="L29" s="116"/>
      <c r="M29" s="82"/>
      <c r="O29" s="82" t="s">
        <v>380</v>
      </c>
      <c r="P29" s="82" t="s">
        <v>440</v>
      </c>
    </row>
    <row r="30" spans="1:16" x14ac:dyDescent="0.25">
      <c r="A30" s="7"/>
      <c r="B30" s="678"/>
      <c r="C30" s="544"/>
      <c r="D30" s="674" t="str">
        <f>IF(Intro!$G$26="English",O30,P30)</f>
        <v>valeur d'achat nette rendue (CAD)</v>
      </c>
      <c r="E30" s="674"/>
      <c r="F30" s="674"/>
      <c r="G30" s="187"/>
      <c r="H30" s="187"/>
      <c r="I30" s="187"/>
      <c r="J30" s="187"/>
      <c r="K30" s="187"/>
      <c r="L30" s="116"/>
      <c r="M30" s="82"/>
      <c r="O30" s="114" t="s">
        <v>291</v>
      </c>
      <c r="P30" s="82" t="s">
        <v>292</v>
      </c>
    </row>
    <row r="31" spans="1:16" ht="15" thickBot="1" x14ac:dyDescent="0.3">
      <c r="A31" s="7"/>
      <c r="B31" s="679"/>
      <c r="C31" s="546"/>
      <c r="D31" s="675" t="str">
        <f>IF(Intro!$G$26="English","$ / "&amp;Variables!B24,"$ / "&amp;Variables!C24)</f>
        <v>$ / tonne</v>
      </c>
      <c r="E31" s="675"/>
      <c r="F31" s="675"/>
      <c r="G31" s="247" t="str">
        <f>IF(G29=0,"-",G30/G29)</f>
        <v>-</v>
      </c>
      <c r="H31" s="247" t="str">
        <f>IF(H29=0,"-",H30/H29)</f>
        <v>-</v>
      </c>
      <c r="I31" s="247" t="str">
        <f>IF(I29=0,"-",I30/I29)</f>
        <v>-</v>
      </c>
      <c r="J31" s="131" t="str">
        <f>IF(J29=0,"-",J30/J29)</f>
        <v>-</v>
      </c>
      <c r="K31" s="131" t="str">
        <f>IF(K29=0,"-",K30/K29)</f>
        <v>-</v>
      </c>
      <c r="L31" s="116"/>
      <c r="M31" s="263"/>
      <c r="N31" s="263"/>
    </row>
    <row r="32" spans="1:16" x14ac:dyDescent="0.25">
      <c r="A32" s="7"/>
      <c r="B32" s="700" t="str">
        <f>IF(Intro!$G$26="English",O32,P32)</f>
        <v>Marchandises de second choix</v>
      </c>
      <c r="C32" s="701"/>
      <c r="D32" s="677" t="str">
        <f>IF(Intro!$G$26="English",Variables!B23,Variables!C23)</f>
        <v>tonnes</v>
      </c>
      <c r="E32" s="677"/>
      <c r="F32" s="677"/>
      <c r="G32" s="188"/>
      <c r="H32" s="188"/>
      <c r="I32" s="188"/>
      <c r="J32" s="131"/>
      <c r="K32" s="131"/>
      <c r="L32" s="116"/>
      <c r="M32" s="82"/>
      <c r="O32" s="82" t="s">
        <v>381</v>
      </c>
      <c r="P32" s="82" t="s">
        <v>441</v>
      </c>
    </row>
    <row r="33" spans="1:16" x14ac:dyDescent="0.25">
      <c r="A33" s="7"/>
      <c r="B33" s="678"/>
      <c r="C33" s="544"/>
      <c r="D33" s="674" t="str">
        <f>IF(Intro!$G$26="English",O33,P33)</f>
        <v>valeur d'achat nette rendue (CAD)</v>
      </c>
      <c r="E33" s="674"/>
      <c r="F33" s="674"/>
      <c r="G33" s="187"/>
      <c r="H33" s="187"/>
      <c r="I33" s="187"/>
      <c r="J33" s="131"/>
      <c r="K33" s="131"/>
      <c r="L33" s="116"/>
      <c r="M33" s="82"/>
      <c r="O33" s="114" t="s">
        <v>291</v>
      </c>
      <c r="P33" s="82" t="s">
        <v>292</v>
      </c>
    </row>
    <row r="34" spans="1:16" ht="15" thickBot="1" x14ac:dyDescent="0.3">
      <c r="A34" s="7"/>
      <c r="B34" s="679"/>
      <c r="C34" s="546"/>
      <c r="D34" s="675" t="str">
        <f>IF(Intro!$G$26="English","$ / "&amp;Variables!B24,"$ / "&amp;Variables!C24)</f>
        <v>$ / tonne</v>
      </c>
      <c r="E34" s="675"/>
      <c r="F34" s="675"/>
      <c r="G34" s="247" t="str">
        <f>IF(G32=0,"-",G33/G32)</f>
        <v>-</v>
      </c>
      <c r="H34" s="247" t="str">
        <f>IF(H32=0,"-",H33/H32)</f>
        <v>-</v>
      </c>
      <c r="I34" s="247" t="str">
        <f>IF(I32=0,"-",I33/I32)</f>
        <v>-</v>
      </c>
      <c r="J34" s="131"/>
      <c r="K34" s="131"/>
      <c r="L34" s="116"/>
      <c r="M34" s="82"/>
    </row>
    <row r="35" spans="1:16" x14ac:dyDescent="0.25">
      <c r="A35" s="7"/>
      <c r="B35" s="702" t="str">
        <f>IF(Intro!$G$26="English",O35,P35)</f>
        <v>Total d'importations</v>
      </c>
      <c r="C35" s="703"/>
      <c r="D35" s="708" t="str">
        <f>IF(Intro!$G$26="English",Variables!B23,Variables!C23)</f>
        <v>tonnes</v>
      </c>
      <c r="E35" s="708"/>
      <c r="F35" s="708"/>
      <c r="G35" s="248">
        <f>G29+G32</f>
        <v>0</v>
      </c>
      <c r="H35" s="248">
        <f t="shared" ref="H35:I36" si="0">H29+H32</f>
        <v>0</v>
      </c>
      <c r="I35" s="248">
        <f t="shared" si="0"/>
        <v>0</v>
      </c>
      <c r="J35" s="131"/>
      <c r="K35" s="131"/>
      <c r="L35" s="116"/>
      <c r="M35" s="82"/>
      <c r="O35" s="94" t="s">
        <v>382</v>
      </c>
      <c r="P35" s="94" t="s">
        <v>383</v>
      </c>
    </row>
    <row r="36" spans="1:16" x14ac:dyDescent="0.25">
      <c r="A36" s="7"/>
      <c r="B36" s="704"/>
      <c r="C36" s="705"/>
      <c r="D36" s="680" t="str">
        <f>IF(Intro!$G$26="English",O36,P36)</f>
        <v>valeur d'achat nette rendue (CAD)</v>
      </c>
      <c r="E36" s="680"/>
      <c r="F36" s="680"/>
      <c r="G36" s="191">
        <f>G30+G33</f>
        <v>0</v>
      </c>
      <c r="H36" s="191">
        <f t="shared" si="0"/>
        <v>0</v>
      </c>
      <c r="I36" s="191">
        <f t="shared" si="0"/>
        <v>0</v>
      </c>
      <c r="J36" s="131"/>
      <c r="K36" s="131"/>
      <c r="L36" s="116"/>
      <c r="M36" s="82"/>
      <c r="O36" s="114" t="s">
        <v>291</v>
      </c>
      <c r="P36" s="82" t="s">
        <v>292</v>
      </c>
    </row>
    <row r="37" spans="1:16" x14ac:dyDescent="0.25">
      <c r="A37" s="7"/>
      <c r="B37" s="706"/>
      <c r="C37" s="707"/>
      <c r="D37" s="680" t="str">
        <f>IF(Intro!$G$26="English","$ / "&amp;Variables!B24,"$ / "&amp;Variables!C24)</f>
        <v>$ / tonne</v>
      </c>
      <c r="E37" s="680"/>
      <c r="F37" s="680"/>
      <c r="G37" s="131" t="str">
        <f>IF(G35=0,"-",G36/G35)</f>
        <v>-</v>
      </c>
      <c r="H37" s="131" t="str">
        <f>IF(H35=0,"-",H36/H35)</f>
        <v>-</v>
      </c>
      <c r="I37" s="131" t="str">
        <f>IF(I35=0,"-",I36/I35)</f>
        <v>-</v>
      </c>
      <c r="J37" s="131"/>
      <c r="K37" s="131"/>
      <c r="L37" s="116"/>
      <c r="M37" s="82"/>
    </row>
    <row r="38" spans="1:16" x14ac:dyDescent="0.25">
      <c r="A38" s="7"/>
      <c r="B38" s="681" t="str">
        <f>TUR!B38</f>
        <v>Ventes d'importations aux distributeurs au Canada</v>
      </c>
      <c r="C38" s="682"/>
      <c r="D38" s="682"/>
      <c r="E38" s="682"/>
      <c r="F38" s="682"/>
      <c r="G38" s="682"/>
      <c r="H38" s="682"/>
      <c r="I38" s="683"/>
      <c r="J38" s="131"/>
      <c r="K38" s="131"/>
      <c r="L38" s="116"/>
      <c r="M38" s="82"/>
      <c r="O38" s="64" t="str">
        <f>"Sales to "&amp;Variables!$B$26&amp;" in Canada"</f>
        <v>Sales to distributors in Canada</v>
      </c>
      <c r="P38" s="64" t="str">
        <f>"Ventes aux "&amp;Variables!$C$26&amp;" au Canada"</f>
        <v>Ventes aux distributeurs au Canada</v>
      </c>
    </row>
    <row r="39" spans="1:16" x14ac:dyDescent="0.25">
      <c r="A39" s="7"/>
      <c r="B39" s="602" t="str">
        <f>IF(Intro!$G$26="English",O39,P39)</f>
        <v>Marchandises de premier choix</v>
      </c>
      <c r="C39" s="552"/>
      <c r="D39" s="674" t="str">
        <f>IF(Intro!$G$26="English",Variables!B23,Variables!C23)</f>
        <v>tonnes</v>
      </c>
      <c r="E39" s="674"/>
      <c r="F39" s="674"/>
      <c r="G39" s="187"/>
      <c r="H39" s="187"/>
      <c r="I39" s="187"/>
      <c r="J39" s="131"/>
      <c r="K39" s="131"/>
      <c r="L39" s="116"/>
      <c r="M39" s="82"/>
      <c r="O39" s="82" t="s">
        <v>380</v>
      </c>
      <c r="P39" s="82" t="s">
        <v>440</v>
      </c>
    </row>
    <row r="40" spans="1:16" x14ac:dyDescent="0.25">
      <c r="A40" s="7"/>
      <c r="B40" s="602"/>
      <c r="C40" s="552"/>
      <c r="D40" s="674" t="str">
        <f>IF(Intro!$G$26="English",O40,P40)</f>
        <v>valeur de vente nette rendue (CAD)</v>
      </c>
      <c r="E40" s="674"/>
      <c r="F40" s="674"/>
      <c r="G40" s="187"/>
      <c r="H40" s="187"/>
      <c r="I40" s="187"/>
      <c r="J40" s="131"/>
      <c r="K40" s="131"/>
      <c r="L40" s="116"/>
      <c r="M40" s="82"/>
      <c r="O40" s="261" t="s">
        <v>391</v>
      </c>
      <c r="P40" s="82" t="s">
        <v>336</v>
      </c>
    </row>
    <row r="41" spans="1:16" ht="15" thickBot="1" x14ac:dyDescent="0.3">
      <c r="A41" s="7"/>
      <c r="B41" s="684"/>
      <c r="C41" s="685"/>
      <c r="D41" s="675" t="str">
        <f>IF(Intro!$G$26="English","$ / "&amp;Variables!B24,"$ / "&amp;Variables!C24)</f>
        <v>$ / tonne</v>
      </c>
      <c r="E41" s="675"/>
      <c r="F41" s="675"/>
      <c r="G41" s="134" t="str">
        <f>IF(G39=0,"-",G40/G39)</f>
        <v>-</v>
      </c>
      <c r="H41" s="134" t="str">
        <f>IF(H39=0,"-",H40/H39)</f>
        <v>-</v>
      </c>
      <c r="I41" s="134" t="str">
        <f>IF(I39=0,"-",I40/I39)</f>
        <v>-</v>
      </c>
      <c r="J41" s="131"/>
      <c r="K41" s="131"/>
      <c r="L41" s="116"/>
      <c r="M41" s="82"/>
      <c r="N41" s="263"/>
    </row>
    <row r="42" spans="1:16" x14ac:dyDescent="0.25">
      <c r="A42" s="7"/>
      <c r="B42" s="697" t="str">
        <f>IF(Intro!$G$26="English",O42,P42)</f>
        <v>Marchandises de second choix</v>
      </c>
      <c r="C42" s="698"/>
      <c r="D42" s="677" t="str">
        <f>IF(Intro!$G$26="English",Variables!B23,Variables!C23)</f>
        <v>tonnes</v>
      </c>
      <c r="E42" s="677"/>
      <c r="F42" s="677"/>
      <c r="G42" s="187"/>
      <c r="H42" s="187"/>
      <c r="I42" s="187"/>
      <c r="J42" s="131"/>
      <c r="K42" s="131"/>
      <c r="L42" s="116"/>
      <c r="M42" s="82"/>
      <c r="O42" s="82" t="s">
        <v>381</v>
      </c>
      <c r="P42" s="82" t="s">
        <v>441</v>
      </c>
    </row>
    <row r="43" spans="1:16" x14ac:dyDescent="0.25">
      <c r="A43" s="7"/>
      <c r="B43" s="602"/>
      <c r="C43" s="552"/>
      <c r="D43" s="674" t="str">
        <f>IF(Intro!$G$26="English",O43,P43)</f>
        <v>valeur de vente nette rendue (CAD)</v>
      </c>
      <c r="E43" s="674"/>
      <c r="F43" s="674"/>
      <c r="G43" s="187"/>
      <c r="H43" s="187"/>
      <c r="I43" s="187"/>
      <c r="J43" s="131"/>
      <c r="K43" s="131"/>
      <c r="L43" s="116"/>
      <c r="M43" s="82"/>
      <c r="O43" s="261" t="s">
        <v>391</v>
      </c>
      <c r="P43" s="82" t="s">
        <v>336</v>
      </c>
    </row>
    <row r="44" spans="1:16" ht="15" thickBot="1" x14ac:dyDescent="0.3">
      <c r="A44" s="7"/>
      <c r="B44" s="684"/>
      <c r="C44" s="685"/>
      <c r="D44" s="675" t="str">
        <f>IF(Intro!$G$26="English","$ / "&amp;Variables!B24,"$ / "&amp;Variables!C24)</f>
        <v>$ / tonne</v>
      </c>
      <c r="E44" s="675"/>
      <c r="F44" s="675"/>
      <c r="G44" s="134" t="str">
        <f>IF(G42=0,"-",G43/G42)</f>
        <v>-</v>
      </c>
      <c r="H44" s="134" t="str">
        <f>IF(H42=0,"-",H43/H42)</f>
        <v>-</v>
      </c>
      <c r="I44" s="134" t="str">
        <f>IF(I42=0,"-",I43/I42)</f>
        <v>-</v>
      </c>
      <c r="J44" s="131"/>
      <c r="K44" s="131"/>
      <c r="L44" s="116"/>
      <c r="M44" s="82"/>
      <c r="O44" s="60"/>
      <c r="P44" s="64"/>
    </row>
    <row r="45" spans="1:16" x14ac:dyDescent="0.25">
      <c r="A45" s="7"/>
      <c r="B45" s="548" t="str">
        <f>TUR!B45</f>
        <v>Ventes totales d'importations aux distributeurs au Canada</v>
      </c>
      <c r="C45" s="549"/>
      <c r="D45" s="708" t="str">
        <f>IF(Intro!$G$26="English",Variables!B23,Variables!C23)</f>
        <v>tonnes</v>
      </c>
      <c r="E45" s="708"/>
      <c r="F45" s="708"/>
      <c r="G45" s="190">
        <f>G39+G42</f>
        <v>0</v>
      </c>
      <c r="H45" s="190">
        <f t="shared" ref="H45:I46" si="1">H39+H42</f>
        <v>0</v>
      </c>
      <c r="I45" s="190">
        <f t="shared" si="1"/>
        <v>0</v>
      </c>
      <c r="J45" s="131"/>
      <c r="K45" s="131"/>
      <c r="L45" s="116"/>
      <c r="M45" s="82"/>
      <c r="O45" s="64" t="str">
        <f>"Total Sales to "&amp;Variables!$B$26&amp;" in Canada"</f>
        <v>Total Sales to distributors in Canada</v>
      </c>
      <c r="P45" s="64" t="str">
        <f>"Ventes totales aux "&amp;Variables!$C$26&amp;" au Canada"</f>
        <v>Ventes totales aux distributeurs au Canada</v>
      </c>
    </row>
    <row r="46" spans="1:16" x14ac:dyDescent="0.25">
      <c r="A46" s="7"/>
      <c r="B46" s="540"/>
      <c r="C46" s="541"/>
      <c r="D46" s="680" t="str">
        <f>IF(Intro!$G$26="English",O46,P46)</f>
        <v>valeur de vente nette rendue (CAD)</v>
      </c>
      <c r="E46" s="680"/>
      <c r="F46" s="680"/>
      <c r="G46" s="191">
        <f>G40+G43</f>
        <v>0</v>
      </c>
      <c r="H46" s="191">
        <f t="shared" si="1"/>
        <v>0</v>
      </c>
      <c r="I46" s="191">
        <f t="shared" si="1"/>
        <v>0</v>
      </c>
      <c r="J46" s="131"/>
      <c r="K46" s="131"/>
      <c r="L46" s="116"/>
      <c r="M46" s="82"/>
      <c r="N46" s="263"/>
      <c r="O46" s="261" t="s">
        <v>391</v>
      </c>
      <c r="P46" s="82" t="s">
        <v>336</v>
      </c>
    </row>
    <row r="47" spans="1:16" x14ac:dyDescent="0.25">
      <c r="A47" s="7"/>
      <c r="B47" s="540"/>
      <c r="C47" s="541"/>
      <c r="D47" s="709" t="str">
        <f>IF(Intro!$G$26="English","$ / "&amp;Variables!B24,"$ / "&amp;Variables!C24)</f>
        <v>$ / tonne</v>
      </c>
      <c r="E47" s="709"/>
      <c r="F47" s="709"/>
      <c r="G47" s="131" t="str">
        <f>IF(G45=0,"-",G46/G45)</f>
        <v>-</v>
      </c>
      <c r="H47" s="131" t="str">
        <f t="shared" ref="H47:I47" si="2">IF(H45=0,"-",H46/H45)</f>
        <v>-</v>
      </c>
      <c r="I47" s="131" t="str">
        <f t="shared" si="2"/>
        <v>-</v>
      </c>
      <c r="J47" s="131"/>
      <c r="K47" s="131"/>
      <c r="L47" s="116"/>
      <c r="M47" s="82"/>
      <c r="N47" s="263"/>
    </row>
    <row r="48" spans="1:16" x14ac:dyDescent="0.25">
      <c r="A48" s="7"/>
      <c r="B48" s="681" t="str">
        <f>TUR!B48</f>
        <v>Ventes d'importations aux utilisateurs finals au Canada</v>
      </c>
      <c r="C48" s="682"/>
      <c r="D48" s="682"/>
      <c r="E48" s="682"/>
      <c r="F48" s="682"/>
      <c r="G48" s="682"/>
      <c r="H48" s="682"/>
      <c r="I48" s="683"/>
      <c r="J48" s="242"/>
      <c r="K48" s="242"/>
      <c r="L48" s="116"/>
      <c r="M48" s="82"/>
      <c r="N48" s="263"/>
      <c r="O48" s="64" t="str">
        <f>"Sales to "&amp;Variables!$B$27&amp;" in Canada"</f>
        <v>Sales to end users in Canada</v>
      </c>
      <c r="P48" s="64" t="str">
        <f>"Ventes aux "&amp;Variables!$C$27&amp;" au Canada"</f>
        <v>Ventes aux utilisateurs finals au Canada</v>
      </c>
    </row>
    <row r="49" spans="1:22" x14ac:dyDescent="0.25">
      <c r="A49" s="7"/>
      <c r="B49" s="602" t="str">
        <f>IF(Intro!$G$26="English",O49,P49)</f>
        <v>Marchandises de premier choix</v>
      </c>
      <c r="C49" s="552"/>
      <c r="D49" s="674" t="str">
        <f>D39</f>
        <v>tonnes</v>
      </c>
      <c r="E49" s="674"/>
      <c r="F49" s="674"/>
      <c r="G49" s="187"/>
      <c r="H49" s="187"/>
      <c r="I49" s="187"/>
      <c r="J49" s="187"/>
      <c r="K49" s="187"/>
      <c r="L49" s="116"/>
      <c r="M49" s="82"/>
      <c r="N49" s="263"/>
      <c r="O49" s="82" t="s">
        <v>380</v>
      </c>
      <c r="P49" s="82" t="s">
        <v>440</v>
      </c>
    </row>
    <row r="50" spans="1:22" ht="14.25" customHeight="1" x14ac:dyDescent="0.25">
      <c r="A50" s="7"/>
      <c r="B50" s="602"/>
      <c r="C50" s="552"/>
      <c r="D50" s="674" t="str">
        <f>IF(Intro!$G$26="English",O50,P50)</f>
        <v>valeur de vente nette rendue (CAD)</v>
      </c>
      <c r="E50" s="674"/>
      <c r="F50" s="674"/>
      <c r="G50" s="187"/>
      <c r="H50" s="187"/>
      <c r="I50" s="187"/>
      <c r="J50" s="187"/>
      <c r="K50" s="187"/>
      <c r="L50" s="116"/>
      <c r="M50" s="82"/>
      <c r="N50" s="263"/>
      <c r="O50" s="261" t="s">
        <v>391</v>
      </c>
      <c r="P50" s="82" t="s">
        <v>336</v>
      </c>
    </row>
    <row r="51" spans="1:22" ht="15" thickBot="1" x14ac:dyDescent="0.3">
      <c r="A51" s="7"/>
      <c r="B51" s="684"/>
      <c r="C51" s="685"/>
      <c r="D51" s="676" t="str">
        <f t="shared" ref="D51:D57" si="3">D41</f>
        <v>$ / tonne</v>
      </c>
      <c r="E51" s="676"/>
      <c r="F51" s="676"/>
      <c r="G51" s="134" t="str">
        <f>IF(G49=0,"-",G50/G49)</f>
        <v>-</v>
      </c>
      <c r="H51" s="134" t="str">
        <f>IF(H49=0,"-",H50/H49)</f>
        <v>-</v>
      </c>
      <c r="I51" s="134" t="str">
        <f>IF(I49=0,"-",I50/I49)</f>
        <v>-</v>
      </c>
      <c r="J51" s="134" t="str">
        <f>IF(J49=0,"-",J50/J49)</f>
        <v>-</v>
      </c>
      <c r="K51" s="134" t="str">
        <f>IF(K49=0,"-",K50/K49)</f>
        <v>-</v>
      </c>
      <c r="L51" s="116"/>
      <c r="M51" s="82"/>
      <c r="N51" s="263"/>
    </row>
    <row r="52" spans="1:22" x14ac:dyDescent="0.25">
      <c r="A52" s="7"/>
      <c r="B52" s="697" t="str">
        <f>IF(Intro!$G$26="English",O52,P52)</f>
        <v>Marchandises de second choix</v>
      </c>
      <c r="C52" s="698"/>
      <c r="D52" s="677" t="str">
        <f t="shared" si="3"/>
        <v>tonnes</v>
      </c>
      <c r="E52" s="677"/>
      <c r="F52" s="677"/>
      <c r="G52" s="187"/>
      <c r="H52" s="187"/>
      <c r="I52" s="187"/>
      <c r="J52" s="188"/>
      <c r="K52" s="188"/>
      <c r="L52" s="116"/>
      <c r="M52" s="82"/>
      <c r="N52" s="263"/>
      <c r="O52" s="82" t="s">
        <v>381</v>
      </c>
      <c r="P52" s="82" t="s">
        <v>441</v>
      </c>
    </row>
    <row r="53" spans="1:22" x14ac:dyDescent="0.25">
      <c r="A53" s="7"/>
      <c r="B53" s="602"/>
      <c r="C53" s="552"/>
      <c r="D53" s="674" t="str">
        <f t="shared" si="3"/>
        <v>valeur de vente nette rendue (CAD)</v>
      </c>
      <c r="E53" s="674"/>
      <c r="F53" s="674"/>
      <c r="G53" s="187"/>
      <c r="H53" s="187"/>
      <c r="I53" s="187"/>
      <c r="J53" s="187"/>
      <c r="K53" s="187"/>
      <c r="L53" s="116"/>
      <c r="M53" s="82"/>
      <c r="N53" s="263"/>
      <c r="O53" s="261" t="s">
        <v>391</v>
      </c>
      <c r="P53" s="82" t="s">
        <v>336</v>
      </c>
    </row>
    <row r="54" spans="1:22" ht="15" thickBot="1" x14ac:dyDescent="0.3">
      <c r="A54" s="7"/>
      <c r="B54" s="684"/>
      <c r="C54" s="685"/>
      <c r="D54" s="676" t="str">
        <f t="shared" si="3"/>
        <v>$ / tonne</v>
      </c>
      <c r="E54" s="676"/>
      <c r="F54" s="676"/>
      <c r="G54" s="134" t="str">
        <f>IF(G52=0,"-",G53/G52)</f>
        <v>-</v>
      </c>
      <c r="H54" s="134" t="str">
        <f>IF(H52=0,"-",H53/H52)</f>
        <v>-</v>
      </c>
      <c r="I54" s="134" t="str">
        <f>IF(I52=0,"-",I53/I52)</f>
        <v>-</v>
      </c>
      <c r="J54" s="134" t="str">
        <f>IF(J52=0,"-",J53/J52)</f>
        <v>-</v>
      </c>
      <c r="K54" s="134" t="str">
        <f>IF(K52=0,"-",K53/K52)</f>
        <v>-</v>
      </c>
      <c r="L54" s="116"/>
      <c r="M54" s="82"/>
      <c r="N54" s="263"/>
      <c r="O54" s="60"/>
      <c r="P54" s="64"/>
    </row>
    <row r="55" spans="1:22" x14ac:dyDescent="0.25">
      <c r="A55" s="7"/>
      <c r="B55" s="548" t="str">
        <f>TUR!B55</f>
        <v>Ventes totales d'importations aux utilisateurs finals au Canada</v>
      </c>
      <c r="C55" s="549"/>
      <c r="D55" s="689" t="str">
        <f t="shared" si="3"/>
        <v>tonnes</v>
      </c>
      <c r="E55" s="689"/>
      <c r="F55" s="689"/>
      <c r="G55" s="190">
        <f>G49+G52</f>
        <v>0</v>
      </c>
      <c r="H55" s="190">
        <f t="shared" ref="H55:K56" si="4">H49+H52</f>
        <v>0</v>
      </c>
      <c r="I55" s="190">
        <f t="shared" si="4"/>
        <v>0</v>
      </c>
      <c r="J55" s="190">
        <f t="shared" si="4"/>
        <v>0</v>
      </c>
      <c r="K55" s="190">
        <f t="shared" si="4"/>
        <v>0</v>
      </c>
      <c r="L55" s="150"/>
      <c r="M55" s="82"/>
      <c r="N55" s="263"/>
      <c r="O55" s="64" t="str">
        <f>"Total Sales to "&amp;Variables!$B$27&amp;" in Canada"</f>
        <v>Total Sales to end users in Canada</v>
      </c>
      <c r="P55" s="64" t="str">
        <f>"Ventes totales aux "&amp;Variables!$C$27&amp;" au Canada"</f>
        <v>Ventes totales aux utilisateurs finals au Canada</v>
      </c>
    </row>
    <row r="56" spans="1:22" x14ac:dyDescent="0.25">
      <c r="A56" s="7"/>
      <c r="B56" s="540"/>
      <c r="C56" s="541"/>
      <c r="D56" s="680" t="str">
        <f t="shared" si="3"/>
        <v>valeur de vente nette rendue (CAD)</v>
      </c>
      <c r="E56" s="680"/>
      <c r="F56" s="680"/>
      <c r="G56" s="191">
        <f>G50+G53</f>
        <v>0</v>
      </c>
      <c r="H56" s="191">
        <f t="shared" si="4"/>
        <v>0</v>
      </c>
      <c r="I56" s="191">
        <f t="shared" si="4"/>
        <v>0</v>
      </c>
      <c r="J56" s="191">
        <f t="shared" si="4"/>
        <v>0</v>
      </c>
      <c r="K56" s="191">
        <f t="shared" si="4"/>
        <v>0</v>
      </c>
      <c r="L56" s="150"/>
      <c r="M56" s="82"/>
      <c r="N56" s="263"/>
      <c r="O56" s="261" t="s">
        <v>391</v>
      </c>
      <c r="P56" s="82" t="s">
        <v>336</v>
      </c>
    </row>
    <row r="57" spans="1:22" x14ac:dyDescent="0.25">
      <c r="A57" s="7"/>
      <c r="B57" s="540"/>
      <c r="C57" s="541"/>
      <c r="D57" s="690" t="str">
        <f t="shared" si="3"/>
        <v>$ / tonne</v>
      </c>
      <c r="E57" s="690"/>
      <c r="F57" s="690"/>
      <c r="G57" s="131" t="str">
        <f>IF(G55=0,"-",G56/G55)</f>
        <v>-</v>
      </c>
      <c r="H57" s="131" t="str">
        <f t="shared" ref="H57:K57" si="5">IF(H55=0,"-",H56/H55)</f>
        <v>-</v>
      </c>
      <c r="I57" s="131" t="str">
        <f t="shared" si="5"/>
        <v>-</v>
      </c>
      <c r="J57" s="131" t="str">
        <f t="shared" si="5"/>
        <v>-</v>
      </c>
      <c r="K57" s="131" t="str">
        <f t="shared" si="5"/>
        <v>-</v>
      </c>
      <c r="L57" s="150"/>
      <c r="M57" s="82"/>
      <c r="N57" s="263"/>
    </row>
    <row r="58" spans="1:22" s="9" customFormat="1" x14ac:dyDescent="0.25">
      <c r="A58" s="117"/>
      <c r="B58" s="219"/>
      <c r="C58" s="220"/>
      <c r="D58" s="699"/>
      <c r="E58" s="699"/>
      <c r="F58" s="221"/>
      <c r="G58" s="221"/>
      <c r="H58" s="221"/>
      <c r="I58" s="221"/>
      <c r="J58" s="221"/>
      <c r="K58" s="222"/>
      <c r="L58" s="223"/>
      <c r="N58" s="263"/>
    </row>
    <row r="59" spans="1:22" x14ac:dyDescent="0.25">
      <c r="A59" s="7"/>
      <c r="B59" s="583" t="s">
        <v>15</v>
      </c>
      <c r="C59" s="584"/>
      <c r="D59" s="584"/>
      <c r="E59" s="584"/>
      <c r="F59" s="584"/>
      <c r="G59" s="584"/>
      <c r="H59" s="584"/>
      <c r="I59" s="584"/>
      <c r="J59" s="584"/>
      <c r="K59" s="584"/>
      <c r="L59" s="585"/>
      <c r="M59" s="82"/>
    </row>
    <row r="60" spans="1:22" x14ac:dyDescent="0.25">
      <c r="A60" s="7"/>
      <c r="B60" s="75"/>
      <c r="C60" s="76"/>
      <c r="D60" s="76"/>
      <c r="E60" s="77"/>
      <c r="F60" s="77"/>
      <c r="G60" s="77"/>
      <c r="H60" s="77"/>
      <c r="I60" s="77"/>
      <c r="J60" s="77"/>
      <c r="K60" s="77"/>
      <c r="L60" s="78"/>
      <c r="M60" s="82"/>
    </row>
    <row r="61" spans="1:22" s="266" customFormat="1" x14ac:dyDescent="0.25">
      <c r="A61" s="7"/>
      <c r="B61" s="686" t="str">
        <f>IF(Intro!$G$26="English",O61,P61)</f>
        <v>Indiquez la proportion de la valeur de vente nette rendue de vos importations qui est représentée par les frais de livraison.</v>
      </c>
      <c r="C61" s="687"/>
      <c r="D61" s="687"/>
      <c r="E61" s="687"/>
      <c r="F61" s="687"/>
      <c r="G61" s="687"/>
      <c r="H61" s="687"/>
      <c r="I61" s="687"/>
      <c r="J61" s="687"/>
      <c r="K61" s="687"/>
      <c r="L61" s="688"/>
      <c r="M61" s="62"/>
      <c r="N61" s="62"/>
      <c r="O61" s="82" t="s">
        <v>353</v>
      </c>
      <c r="P61" s="82" t="s">
        <v>355</v>
      </c>
      <c r="Q61" s="64"/>
      <c r="R61" s="63"/>
      <c r="S61" s="63"/>
      <c r="T61" s="62"/>
      <c r="U61" s="62"/>
      <c r="V61" s="62"/>
    </row>
    <row r="62" spans="1:22" s="266" customFormat="1" x14ac:dyDescent="0.25">
      <c r="A62" s="7"/>
      <c r="B62" s="686" t="str">
        <f>Pro!B23</f>
        <v>Note - Ne répondez à cette question que si votre entreprise a vendu les marchandises du 1er janvier 2023 au 31 décembre 2025.</v>
      </c>
      <c r="C62" s="687"/>
      <c r="D62" s="687"/>
      <c r="E62" s="687"/>
      <c r="F62" s="687"/>
      <c r="G62" s="687"/>
      <c r="H62" s="687"/>
      <c r="I62" s="687"/>
      <c r="J62" s="687"/>
      <c r="K62" s="687"/>
      <c r="L62" s="688"/>
      <c r="M62" s="62"/>
      <c r="N62" s="62"/>
      <c r="O62" s="19"/>
      <c r="P62" s="82"/>
      <c r="Q62" s="64"/>
      <c r="R62" s="63"/>
      <c r="S62" s="63"/>
      <c r="T62" s="62"/>
      <c r="U62" s="62"/>
      <c r="V62" s="62"/>
    </row>
    <row r="63" spans="1:22" x14ac:dyDescent="0.25">
      <c r="A63" s="7"/>
      <c r="B63" s="694"/>
      <c r="C63" s="695"/>
      <c r="D63" s="695"/>
      <c r="E63" s="695"/>
      <c r="F63" s="695"/>
      <c r="G63" s="695"/>
      <c r="H63" s="695"/>
      <c r="I63" s="695"/>
      <c r="J63" s="695"/>
      <c r="K63" s="695"/>
      <c r="L63" s="696"/>
      <c r="M63" s="62"/>
      <c r="N63" s="62"/>
      <c r="Q63" s="60"/>
      <c r="R63" s="63"/>
      <c r="S63" s="63"/>
      <c r="T63" s="62"/>
      <c r="U63" s="62"/>
      <c r="V63" s="62"/>
    </row>
    <row r="64" spans="1:22" x14ac:dyDescent="0.25">
      <c r="A64" s="7"/>
      <c r="B64" s="262"/>
      <c r="C64" s="73"/>
      <c r="D64" s="671">
        <f>Variables!$B$6</f>
        <v>2023</v>
      </c>
      <c r="E64" s="671">
        <f>D64+1</f>
        <v>2024</v>
      </c>
      <c r="F64" s="671">
        <f>E64+1</f>
        <v>2025</v>
      </c>
      <c r="G64" s="692"/>
      <c r="H64" s="693"/>
      <c r="I64" s="82"/>
      <c r="J64" s="63"/>
      <c r="K64" s="63"/>
      <c r="L64" s="61"/>
      <c r="M64" s="62"/>
      <c r="N64" s="62"/>
      <c r="Q64" s="60"/>
      <c r="R64" s="63"/>
      <c r="S64" s="63"/>
      <c r="T64" s="62"/>
      <c r="U64" s="62"/>
      <c r="V64" s="62"/>
    </row>
    <row r="65" spans="1:22" x14ac:dyDescent="0.25">
      <c r="A65" s="7"/>
      <c r="B65" s="262"/>
      <c r="C65" s="73"/>
      <c r="D65" s="673"/>
      <c r="E65" s="673"/>
      <c r="F65" s="673"/>
      <c r="G65" s="692"/>
      <c r="H65" s="693"/>
      <c r="I65" s="82"/>
      <c r="J65" s="63"/>
      <c r="K65" s="63"/>
      <c r="L65" s="61"/>
      <c r="M65" s="62"/>
      <c r="N65" s="62"/>
      <c r="Q65" s="60"/>
      <c r="R65" s="63"/>
      <c r="S65" s="63"/>
      <c r="T65" s="62"/>
      <c r="U65" s="62"/>
      <c r="V65" s="62"/>
    </row>
    <row r="66" spans="1:22" x14ac:dyDescent="0.25">
      <c r="A66" s="7"/>
      <c r="B66" s="129"/>
      <c r="C66" s="135" t="str">
        <f>IF(Intro!$G$26="English",O66,P66)</f>
        <v>Coût de livraison (%)</v>
      </c>
      <c r="D66" s="193"/>
      <c r="E66" s="193"/>
      <c r="F66" s="193"/>
      <c r="G66" s="257"/>
      <c r="H66" s="258"/>
      <c r="I66" s="82"/>
      <c r="J66" s="268"/>
      <c r="K66" s="268"/>
      <c r="L66" s="269"/>
      <c r="M66" s="62"/>
      <c r="N66" s="62"/>
      <c r="O66" s="82" t="s">
        <v>289</v>
      </c>
      <c r="P66" s="82" t="s">
        <v>290</v>
      </c>
      <c r="Q66" s="64"/>
      <c r="R66" s="63"/>
      <c r="S66" s="63"/>
      <c r="T66" s="62"/>
      <c r="U66" s="62"/>
      <c r="V66" s="62"/>
    </row>
    <row r="67" spans="1:22" x14ac:dyDescent="0.25">
      <c r="A67" s="7"/>
      <c r="B67" s="267"/>
      <c r="C67" s="120"/>
      <c r="D67" s="121"/>
      <c r="E67" s="120"/>
      <c r="F67" s="120"/>
      <c r="G67" s="120"/>
      <c r="H67" s="120"/>
      <c r="I67" s="120"/>
      <c r="J67" s="268"/>
      <c r="K67" s="268"/>
      <c r="L67" s="269"/>
      <c r="M67" s="62"/>
      <c r="N67" s="62"/>
      <c r="Q67" s="64"/>
      <c r="R67" s="63"/>
      <c r="S67" s="63"/>
      <c r="T67" s="62"/>
      <c r="U67" s="62"/>
      <c r="V67" s="62"/>
    </row>
    <row r="68" spans="1:22" x14ac:dyDescent="0.25">
      <c r="A68" s="7"/>
      <c r="B68" s="686" t="str">
        <f>IF(Intro!$G$26="English",O68,P68)</f>
        <v>Expliquez les raisons pour lesquelles la proportion de la valeur de vente nette rendue de vos importations représentée par les frais de livraison a changé depuis le 1er janvier 2023.</v>
      </c>
      <c r="C68" s="687"/>
      <c r="D68" s="687"/>
      <c r="E68" s="687"/>
      <c r="F68" s="687"/>
      <c r="G68" s="687"/>
      <c r="H68" s="687"/>
      <c r="I68" s="687"/>
      <c r="J68" s="687"/>
      <c r="K68" s="687"/>
      <c r="L68" s="688"/>
      <c r="M68" s="62"/>
      <c r="N68" s="62"/>
      <c r="O68" s="82" t="str">
        <f>"Explain the reasons why the proportion of your import net delivered selling value represented by delivery costs has changed since January 1, "&amp;Variables!B6&amp;"."</f>
        <v>Explain the reasons why the proportion of your import net delivered selling value represented by delivery costs has changed since January 1, 2023.</v>
      </c>
      <c r="P68" s="263" t="str">
        <f>"Expliquez les raisons pour lesquelles la proportion de la valeur de vente nette rendue de vos importations représentée par les frais de livraison a changé depuis le 1er janvier "&amp;Variables!B6&amp;"."</f>
        <v>Expliquez les raisons pour lesquelles la proportion de la valeur de vente nette rendue de vos importations représentée par les frais de livraison a changé depuis le 1er janvier 2023.</v>
      </c>
      <c r="Q68" s="64"/>
      <c r="R68" s="63"/>
      <c r="S68" s="63"/>
      <c r="T68" s="62"/>
      <c r="U68" s="62"/>
      <c r="V68" s="62"/>
    </row>
    <row r="69" spans="1:22" x14ac:dyDescent="0.25">
      <c r="A69" s="7"/>
      <c r="B69" s="267"/>
      <c r="C69" s="120"/>
      <c r="D69" s="121"/>
      <c r="E69" s="120"/>
      <c r="F69" s="120"/>
      <c r="G69" s="120"/>
      <c r="H69" s="120"/>
      <c r="I69" s="120"/>
      <c r="J69" s="268"/>
      <c r="K69" s="268"/>
      <c r="L69" s="269"/>
      <c r="M69" s="62"/>
      <c r="N69" s="62"/>
      <c r="Q69" s="64"/>
      <c r="R69" s="63"/>
      <c r="S69" s="63"/>
      <c r="T69" s="62"/>
      <c r="U69" s="62"/>
      <c r="V69" s="62"/>
    </row>
    <row r="70" spans="1:22" x14ac:dyDescent="0.25">
      <c r="A70" s="7"/>
      <c r="B70" s="668"/>
      <c r="C70" s="669"/>
      <c r="D70" s="669"/>
      <c r="E70" s="669"/>
      <c r="F70" s="669"/>
      <c r="G70" s="669"/>
      <c r="H70" s="669"/>
      <c r="I70" s="669"/>
      <c r="J70" s="669"/>
      <c r="K70" s="669"/>
      <c r="L70" s="670"/>
      <c r="M70" s="62"/>
      <c r="N70" s="62"/>
      <c r="Q70" s="63"/>
      <c r="R70" s="63"/>
      <c r="S70" s="63"/>
      <c r="T70" s="62"/>
      <c r="U70" s="62"/>
      <c r="V70" s="62"/>
    </row>
    <row r="71" spans="1:22" x14ac:dyDescent="0.25">
      <c r="A71" s="7"/>
      <c r="B71" s="668"/>
      <c r="C71" s="669"/>
      <c r="D71" s="669"/>
      <c r="E71" s="669"/>
      <c r="F71" s="669"/>
      <c r="G71" s="669"/>
      <c r="H71" s="669"/>
      <c r="I71" s="669"/>
      <c r="J71" s="669"/>
      <c r="K71" s="669"/>
      <c r="L71" s="670"/>
      <c r="M71" s="62"/>
      <c r="N71" s="62"/>
      <c r="Q71" s="63"/>
      <c r="R71" s="63"/>
      <c r="S71" s="63"/>
      <c r="T71" s="62"/>
      <c r="U71" s="62"/>
      <c r="V71" s="62"/>
    </row>
    <row r="72" spans="1:22" x14ac:dyDescent="0.25">
      <c r="A72" s="7"/>
      <c r="B72" s="668"/>
      <c r="C72" s="669"/>
      <c r="D72" s="669"/>
      <c r="E72" s="669"/>
      <c r="F72" s="669"/>
      <c r="G72" s="669"/>
      <c r="H72" s="669"/>
      <c r="I72" s="669"/>
      <c r="J72" s="669"/>
      <c r="K72" s="669"/>
      <c r="L72" s="670"/>
      <c r="M72" s="62"/>
      <c r="N72" s="62"/>
      <c r="Q72" s="63"/>
      <c r="R72" s="63"/>
      <c r="S72" s="63"/>
      <c r="T72" s="62"/>
      <c r="U72" s="62"/>
      <c r="V72" s="62"/>
    </row>
    <row r="73" spans="1:22" x14ac:dyDescent="0.25">
      <c r="A73" s="7"/>
      <c r="B73" s="668"/>
      <c r="C73" s="669"/>
      <c r="D73" s="669"/>
      <c r="E73" s="669"/>
      <c r="F73" s="669"/>
      <c r="G73" s="669"/>
      <c r="H73" s="669"/>
      <c r="I73" s="669"/>
      <c r="J73" s="669"/>
      <c r="K73" s="669"/>
      <c r="L73" s="670"/>
      <c r="M73" s="62"/>
      <c r="N73" s="62"/>
      <c r="Q73" s="63"/>
      <c r="R73" s="63"/>
      <c r="S73" s="63"/>
      <c r="T73" s="62"/>
      <c r="U73" s="62"/>
      <c r="V73" s="62"/>
    </row>
    <row r="74" spans="1:22" x14ac:dyDescent="0.25">
      <c r="A74" s="7"/>
      <c r="B74" s="668"/>
      <c r="C74" s="669"/>
      <c r="D74" s="669"/>
      <c r="E74" s="669"/>
      <c r="F74" s="669"/>
      <c r="G74" s="669"/>
      <c r="H74" s="669"/>
      <c r="I74" s="669"/>
      <c r="J74" s="669"/>
      <c r="K74" s="669"/>
      <c r="L74" s="670"/>
      <c r="M74" s="62"/>
      <c r="N74" s="62"/>
      <c r="Q74" s="63"/>
      <c r="R74" s="63"/>
      <c r="S74" s="63"/>
      <c r="T74" s="62"/>
      <c r="U74" s="62"/>
      <c r="V74" s="62"/>
    </row>
    <row r="75" spans="1:22" s="74" customFormat="1" x14ac:dyDescent="0.25">
      <c r="A75" s="122"/>
      <c r="B75" s="668"/>
      <c r="C75" s="669"/>
      <c r="D75" s="669"/>
      <c r="E75" s="669"/>
      <c r="F75" s="669"/>
      <c r="G75" s="669"/>
      <c r="H75" s="669"/>
      <c r="I75" s="669"/>
      <c r="J75" s="669"/>
      <c r="K75" s="669"/>
      <c r="L75" s="670"/>
      <c r="N75" s="123"/>
      <c r="O75" s="82"/>
      <c r="P75" s="82"/>
    </row>
    <row r="76" spans="1:22" s="74" customFormat="1" x14ac:dyDescent="0.25">
      <c r="A76" s="122"/>
      <c r="B76" s="668"/>
      <c r="C76" s="669"/>
      <c r="D76" s="669"/>
      <c r="E76" s="669"/>
      <c r="F76" s="669"/>
      <c r="G76" s="669"/>
      <c r="H76" s="669"/>
      <c r="I76" s="669"/>
      <c r="J76" s="669"/>
      <c r="K76" s="669"/>
      <c r="L76" s="670"/>
      <c r="N76" s="123"/>
    </row>
    <row r="77" spans="1:22" s="74" customFormat="1" x14ac:dyDescent="0.25">
      <c r="A77" s="122"/>
      <c r="B77" s="668"/>
      <c r="C77" s="669"/>
      <c r="D77" s="669"/>
      <c r="E77" s="669"/>
      <c r="F77" s="669"/>
      <c r="G77" s="669"/>
      <c r="H77" s="669"/>
      <c r="I77" s="669"/>
      <c r="J77" s="669"/>
      <c r="K77" s="669"/>
      <c r="L77" s="670"/>
      <c r="N77" s="123"/>
      <c r="O77" s="82"/>
      <c r="P77" s="82"/>
    </row>
    <row r="78" spans="1:22" s="74" customFormat="1" x14ac:dyDescent="0.25">
      <c r="A78" s="122"/>
      <c r="B78" s="224"/>
      <c r="C78" s="225"/>
      <c r="D78" s="225"/>
      <c r="E78" s="225"/>
      <c r="F78" s="225"/>
      <c r="G78" s="225"/>
      <c r="H78" s="225"/>
      <c r="I78" s="225"/>
      <c r="J78" s="225"/>
      <c r="K78" s="225"/>
      <c r="L78" s="226"/>
      <c r="N78" s="123"/>
      <c r="O78" s="82"/>
      <c r="P78" s="82"/>
    </row>
    <row r="79" spans="1:22" s="74" customFormat="1" x14ac:dyDescent="0.25">
      <c r="A79" s="122"/>
      <c r="B79" s="4"/>
      <c r="C79" s="62"/>
      <c r="D79" s="62"/>
      <c r="E79" s="62"/>
      <c r="F79" s="62"/>
      <c r="G79" s="62"/>
      <c r="H79" s="62"/>
      <c r="I79" s="62"/>
      <c r="J79" s="62"/>
      <c r="K79" s="62"/>
      <c r="L79" s="62"/>
      <c r="N79" s="123"/>
      <c r="O79" s="266"/>
      <c r="P79" s="266"/>
    </row>
    <row r="81" spans="15:16" x14ac:dyDescent="0.25">
      <c r="O81" s="266"/>
      <c r="P81" s="266"/>
    </row>
  </sheetData>
  <sheetProtection algorithmName="SHA-512" hashValue="KwvUPzHPfOCJ4HxoPPLDFeXD1AU3kraVppLYinDQPXU0SEorBNsaf7B5+sw91J0FdX6PCrYHF1p9OzAeX+ogDw==" saltValue="6TFkeeyhKGaN3R4Q8QnZZw==" spinCount="100000" sheet="1" objects="1" scenarios="1" selectLockedCells="1"/>
  <mergeCells count="72">
    <mergeCell ref="D56:F56"/>
    <mergeCell ref="D57:F57"/>
    <mergeCell ref="D58:E58"/>
    <mergeCell ref="B68:L68"/>
    <mergeCell ref="B70:L77"/>
    <mergeCell ref="B61:L61"/>
    <mergeCell ref="B62:L62"/>
    <mergeCell ref="B63:L63"/>
    <mergeCell ref="D64:D65"/>
    <mergeCell ref="E64:E65"/>
    <mergeCell ref="F64:F65"/>
    <mergeCell ref="G64:G65"/>
    <mergeCell ref="H64:H65"/>
    <mergeCell ref="B45:C47"/>
    <mergeCell ref="D45:F45"/>
    <mergeCell ref="D46:F46"/>
    <mergeCell ref="D47:F47"/>
    <mergeCell ref="B59:L59"/>
    <mergeCell ref="B48:I48"/>
    <mergeCell ref="B49:C51"/>
    <mergeCell ref="D49:F49"/>
    <mergeCell ref="D50:F50"/>
    <mergeCell ref="D51:F51"/>
    <mergeCell ref="B52:C54"/>
    <mergeCell ref="D52:F52"/>
    <mergeCell ref="D53:F53"/>
    <mergeCell ref="D54:F54"/>
    <mergeCell ref="B55:C57"/>
    <mergeCell ref="D55:F55"/>
    <mergeCell ref="B38:I38"/>
    <mergeCell ref="B42:C44"/>
    <mergeCell ref="D42:F42"/>
    <mergeCell ref="D43:F43"/>
    <mergeCell ref="D44:F44"/>
    <mergeCell ref="B39:C41"/>
    <mergeCell ref="D39:F39"/>
    <mergeCell ref="D40:F40"/>
    <mergeCell ref="D41:F41"/>
    <mergeCell ref="B28:I28"/>
    <mergeCell ref="B29:C31"/>
    <mergeCell ref="D29:F29"/>
    <mergeCell ref="D30:F30"/>
    <mergeCell ref="D31:F31"/>
    <mergeCell ref="B32:C34"/>
    <mergeCell ref="D32:F32"/>
    <mergeCell ref="D33:F33"/>
    <mergeCell ref="D34:F34"/>
    <mergeCell ref="B35:C37"/>
    <mergeCell ref="D35:F35"/>
    <mergeCell ref="D36:F36"/>
    <mergeCell ref="D37:F37"/>
    <mergeCell ref="B19:L19"/>
    <mergeCell ref="B20:L20"/>
    <mergeCell ref="B22:F23"/>
    <mergeCell ref="G22:I23"/>
    <mergeCell ref="G26:G27"/>
    <mergeCell ref="H26:H27"/>
    <mergeCell ref="I26:I27"/>
    <mergeCell ref="J26:J27"/>
    <mergeCell ref="K26:K27"/>
    <mergeCell ref="B17:L17"/>
    <mergeCell ref="B4:L4"/>
    <mergeCell ref="B5:L5"/>
    <mergeCell ref="B6:L6"/>
    <mergeCell ref="B8:L8"/>
    <mergeCell ref="B9:L9"/>
    <mergeCell ref="B10:L10"/>
    <mergeCell ref="B12:L12"/>
    <mergeCell ref="B13:L13"/>
    <mergeCell ref="B14:L14"/>
    <mergeCell ref="B15:L15"/>
    <mergeCell ref="B16:L16"/>
  </mergeCells>
  <dataValidations count="2">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63 B70:B74" xr:uid="{5BBD072C-44E1-4C94-A0F2-D43CF058F272}">
      <formula1>1001</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58:J58 G39:I47 J29:K47 G29:I37 G49:K57" xr:uid="{BCDA45E5-270F-472D-8AFC-46C121CFABDE}">
      <formula1>1000</formula1>
    </dataValidation>
  </dataValidations>
  <printOptions horizontalCentered="1"/>
  <pageMargins left="0.23622047244094491" right="0.23622047244094491" top="0.74803149606299213" bottom="0.74803149606299213" header="0.31496062992125984" footer="0.31496062992125984"/>
  <pageSetup scale="67" fitToHeight="0" orientation="portrait" r:id="rId1"/>
  <headerFooter>
    <oddFooter>&amp;L&amp;A</oddFooter>
  </headerFooter>
  <rowBreaks count="1" manualBreakCount="1">
    <brk id="57" min="1" max="11" man="1"/>
  </rowBreak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CACDD-ACB2-4AEB-AF0E-BEAE77A72933}">
  <sheetPr codeName="Sheet11">
    <tabColor rgb="FF92D050"/>
    <pageSetUpPr fitToPage="1"/>
  </sheetPr>
  <dimension ref="A2:V66"/>
  <sheetViews>
    <sheetView showGridLines="0" zoomScaleNormal="100" zoomScaleSheetLayoutView="98" workbookViewId="0">
      <selection activeCell="M27" sqref="M27"/>
    </sheetView>
  </sheetViews>
  <sheetFormatPr defaultColWidth="9.42578125" defaultRowHeight="14.25" x14ac:dyDescent="0.25"/>
  <cols>
    <col min="1" max="1" width="1.5703125" style="8" customWidth="1"/>
    <col min="2" max="9" width="14.5703125" style="1" customWidth="1"/>
    <col min="10" max="11" width="14.5703125" style="1" hidden="1" customWidth="1"/>
    <col min="12" max="12" width="14.5703125" style="1" customWidth="1"/>
    <col min="13" max="13" width="6.42578125" style="9" customWidth="1"/>
    <col min="14" max="14" width="9.42578125" style="82" customWidth="1"/>
    <col min="15" max="15" width="10.5703125" style="82" customWidth="1"/>
    <col min="16" max="16" width="8.5703125" style="82" customWidth="1"/>
    <col min="17" max="17" width="9.42578125" style="82" customWidth="1"/>
    <col min="18" max="16384" width="9.42578125" style="82"/>
  </cols>
  <sheetData>
    <row r="2" spans="1:16" x14ac:dyDescent="0.25">
      <c r="B2" s="11" t="str">
        <f>Pro!B2</f>
        <v>PROTÉGÉ</v>
      </c>
      <c r="C2" s="11"/>
      <c r="O2" s="203"/>
      <c r="P2" s="203"/>
    </row>
    <row r="3" spans="1:16" x14ac:dyDescent="0.25">
      <c r="B3" s="13"/>
      <c r="C3" s="13"/>
      <c r="N3" s="263"/>
      <c r="O3" s="2"/>
      <c r="P3" s="2"/>
    </row>
    <row r="4" spans="1:16" s="2" customFormat="1" x14ac:dyDescent="0.25">
      <c r="A4" s="4"/>
      <c r="B4" s="609" t="str">
        <f>Info!B4</f>
        <v>QUESTIONNAIRE À L'INTENTION DES IMPORTATEURS</v>
      </c>
      <c r="C4" s="609"/>
      <c r="D4" s="609"/>
      <c r="E4" s="609"/>
      <c r="F4" s="609"/>
      <c r="G4" s="609"/>
      <c r="H4" s="609"/>
      <c r="I4" s="609"/>
      <c r="J4" s="609"/>
      <c r="K4" s="609"/>
      <c r="L4" s="609"/>
      <c r="M4" s="23"/>
      <c r="N4" s="271"/>
      <c r="O4" s="21"/>
      <c r="P4" s="21"/>
    </row>
    <row r="5" spans="1:16" s="2" customFormat="1" x14ac:dyDescent="0.25">
      <c r="A5" s="4"/>
      <c r="B5" s="609" t="str">
        <f>Info!B5</f>
        <v>RR-2025-004</v>
      </c>
      <c r="C5" s="609"/>
      <c r="D5" s="609"/>
      <c r="E5" s="609"/>
      <c r="F5" s="609"/>
      <c r="G5" s="609"/>
      <c r="H5" s="609"/>
      <c r="I5" s="609"/>
      <c r="J5" s="609"/>
      <c r="K5" s="609"/>
      <c r="L5" s="609"/>
      <c r="M5" s="23"/>
      <c r="N5" s="271"/>
      <c r="O5" s="21"/>
      <c r="P5" s="21"/>
    </row>
    <row r="6" spans="1:16" s="6" customFormat="1" x14ac:dyDescent="0.25">
      <c r="A6" s="4"/>
      <c r="B6" s="609" t="str">
        <f>Info!B6</f>
        <v>FEUILLES D'ACIER RÉSISTANT À LA CORROSION II</v>
      </c>
      <c r="C6" s="609"/>
      <c r="D6" s="609"/>
      <c r="E6" s="609"/>
      <c r="F6" s="609"/>
      <c r="G6" s="609"/>
      <c r="H6" s="609"/>
      <c r="I6" s="609"/>
      <c r="J6" s="609"/>
      <c r="K6" s="609"/>
      <c r="L6" s="609"/>
      <c r="M6" s="21"/>
      <c r="N6" s="21"/>
      <c r="O6" s="16"/>
      <c r="P6" s="16"/>
    </row>
    <row r="7" spans="1:16" s="6" customFormat="1" x14ac:dyDescent="0.25">
      <c r="A7" s="4"/>
      <c r="B7" s="20"/>
      <c r="C7" s="20"/>
      <c r="D7" s="20"/>
      <c r="E7" s="20"/>
      <c r="F7" s="20"/>
      <c r="G7" s="20"/>
      <c r="H7" s="20"/>
      <c r="I7" s="20"/>
      <c r="J7" s="20"/>
      <c r="K7" s="20"/>
      <c r="L7" s="20"/>
      <c r="M7" s="21"/>
      <c r="N7" s="21"/>
      <c r="O7" s="22"/>
    </row>
    <row r="8" spans="1:16" s="6" customFormat="1" x14ac:dyDescent="0.25">
      <c r="A8" s="4"/>
      <c r="B8" s="610" t="str">
        <f>Pro!B8</f>
        <v>Les questions suivantes font référence aux marchandises comme définies dans la description du produit de l'onglet Intro.</v>
      </c>
      <c r="C8" s="610"/>
      <c r="D8" s="610"/>
      <c r="E8" s="610"/>
      <c r="F8" s="610"/>
      <c r="G8" s="610"/>
      <c r="H8" s="610"/>
      <c r="I8" s="610"/>
      <c r="J8" s="610"/>
      <c r="K8" s="610"/>
      <c r="L8" s="610"/>
      <c r="M8" s="21"/>
      <c r="N8" s="21"/>
      <c r="O8" s="22"/>
    </row>
    <row r="9" spans="1:16" s="6" customFormat="1" x14ac:dyDescent="0.25">
      <c r="A9" s="4"/>
      <c r="B9" s="610" t="str">
        <f>Pro!B9</f>
        <v>Des informations sur le produit et un glossaire de termes sont disponibles dans l'onglet Info.</v>
      </c>
      <c r="C9" s="610"/>
      <c r="D9" s="610"/>
      <c r="E9" s="610"/>
      <c r="F9" s="610"/>
      <c r="G9" s="610"/>
      <c r="H9" s="610"/>
      <c r="I9" s="610"/>
      <c r="J9" s="610"/>
      <c r="K9" s="610"/>
      <c r="L9" s="610"/>
      <c r="M9" s="21"/>
      <c r="N9" s="21"/>
      <c r="O9" s="16"/>
    </row>
    <row r="10" spans="1:16" s="6" customFormat="1" x14ac:dyDescent="0.25">
      <c r="A10" s="4"/>
      <c r="B10" s="610" t="str">
        <f>Pro!B10</f>
        <v>Utilisez l'onglet AddPro si vous avez besoin de plus d'espace.</v>
      </c>
      <c r="C10" s="610"/>
      <c r="D10" s="610"/>
      <c r="E10" s="610"/>
      <c r="F10" s="610"/>
      <c r="G10" s="610"/>
      <c r="H10" s="610"/>
      <c r="I10" s="610"/>
      <c r="J10" s="610"/>
      <c r="K10" s="610"/>
      <c r="L10" s="610"/>
      <c r="M10" s="21"/>
      <c r="N10" s="21"/>
      <c r="O10" s="16"/>
      <c r="P10" s="16"/>
    </row>
    <row r="11" spans="1:16" s="6" customFormat="1" x14ac:dyDescent="0.25">
      <c r="A11" s="4"/>
      <c r="B11" s="113"/>
      <c r="C11" s="113"/>
      <c r="D11" s="20"/>
      <c r="E11" s="20"/>
      <c r="F11" s="20"/>
      <c r="G11" s="20"/>
      <c r="H11" s="20"/>
      <c r="I11" s="20"/>
      <c r="J11" s="20"/>
      <c r="K11" s="20"/>
      <c r="L11" s="20"/>
      <c r="M11" s="21"/>
      <c r="N11" s="21"/>
      <c r="O11" s="16"/>
      <c r="P11" s="16"/>
    </row>
    <row r="12" spans="1:16" s="6" customFormat="1" x14ac:dyDescent="0.25">
      <c r="A12" s="4"/>
      <c r="B12" s="610" t="str">
        <f>Pro!B12</f>
        <v>Pour les questions de cet onglet, notez ce qui suit :</v>
      </c>
      <c r="C12" s="610"/>
      <c r="D12" s="610"/>
      <c r="E12" s="610"/>
      <c r="F12" s="610"/>
      <c r="G12" s="610"/>
      <c r="H12" s="610"/>
      <c r="I12" s="610"/>
      <c r="J12" s="610"/>
      <c r="K12" s="610"/>
      <c r="L12" s="610"/>
      <c r="M12" s="21"/>
      <c r="N12" s="21"/>
      <c r="O12" s="16"/>
      <c r="P12" s="16"/>
    </row>
    <row r="13" spans="1:16" s="6" customFormat="1" x14ac:dyDescent="0.25">
      <c r="A13" s="4"/>
      <c r="B13" s="691" t="str">
        <f>Pro!B13</f>
        <v xml:space="preserve">• Veuillez indiquer seulement les ventes effectuées à partir des importations de votre entreprise. Les ventes de marchandises achetées auprès de producteurs canadiens doivent être exclues. </v>
      </c>
      <c r="C13" s="691"/>
      <c r="D13" s="691"/>
      <c r="E13" s="691"/>
      <c r="F13" s="691"/>
      <c r="G13" s="691"/>
      <c r="H13" s="691"/>
      <c r="I13" s="691"/>
      <c r="J13" s="691"/>
      <c r="K13" s="691"/>
      <c r="L13" s="691"/>
      <c r="M13" s="21"/>
      <c r="N13" s="21"/>
      <c r="O13" s="16"/>
      <c r="P13" s="16"/>
    </row>
    <row r="14" spans="1:16" s="6" customFormat="1" x14ac:dyDescent="0.25">
      <c r="A14" s="4"/>
      <c r="B14" s="610" t="str">
        <f>Pro!B14</f>
        <v>• Déclarez toutes les ventes aux entreprises associées canadiennes et étrangères.</v>
      </c>
      <c r="C14" s="610"/>
      <c r="D14" s="610"/>
      <c r="E14" s="610"/>
      <c r="F14" s="610"/>
      <c r="G14" s="610"/>
      <c r="H14" s="610"/>
      <c r="I14" s="610"/>
      <c r="J14" s="610"/>
      <c r="K14" s="610"/>
      <c r="L14" s="610"/>
      <c r="M14" s="21"/>
      <c r="N14" s="21"/>
      <c r="O14" s="16"/>
      <c r="P14" s="16"/>
    </row>
    <row r="15" spans="1:16" s="6" customFormat="1" x14ac:dyDescent="0.25">
      <c r="A15" s="4"/>
      <c r="B15" s="610" t="str">
        <f>Pro!B15</f>
        <v>• Déclarez toutes les ventes à compter de la date de l’expédition au client ou à son entrepôt.</v>
      </c>
      <c r="C15" s="610"/>
      <c r="D15" s="610"/>
      <c r="E15" s="610"/>
      <c r="F15" s="610"/>
      <c r="G15" s="610"/>
      <c r="H15" s="610"/>
      <c r="I15" s="610"/>
      <c r="J15" s="610"/>
      <c r="K15" s="610"/>
      <c r="L15" s="610"/>
      <c r="M15" s="21"/>
      <c r="N15" s="21"/>
      <c r="O15" s="16"/>
      <c r="P15" s="16"/>
    </row>
    <row r="16" spans="1:16" s="6" customFormat="1" x14ac:dyDescent="0.25">
      <c r="A16" s="4"/>
      <c r="B16" s="610" t="str">
        <f>Pro!B16</f>
        <v>• Déclarez toutes les valeurs en dollars canadiens.</v>
      </c>
      <c r="C16" s="610"/>
      <c r="D16" s="610"/>
      <c r="E16" s="610"/>
      <c r="F16" s="610"/>
      <c r="G16" s="610"/>
      <c r="H16" s="610"/>
      <c r="I16" s="610"/>
      <c r="J16" s="610"/>
      <c r="K16" s="610"/>
      <c r="L16" s="610"/>
      <c r="M16" s="21"/>
      <c r="N16" s="21"/>
      <c r="O16" s="16"/>
      <c r="P16" s="16"/>
    </row>
    <row r="17" spans="1:16" s="6" customFormat="1" x14ac:dyDescent="0.25">
      <c r="A17" s="26"/>
      <c r="B17" s="610" t="str">
        <f>TUR!B17</f>
        <v>• Si votre entreprise est un utilisateur final ou un détaillant, elle n’a pas besoin de déclarer ses ventes d’importations ou ses stocks d’importations.</v>
      </c>
      <c r="C17" s="610"/>
      <c r="D17" s="610"/>
      <c r="E17" s="610"/>
      <c r="F17" s="610"/>
      <c r="G17" s="610"/>
      <c r="H17" s="610"/>
      <c r="I17" s="610"/>
      <c r="J17" s="610"/>
      <c r="K17" s="610"/>
      <c r="L17" s="610"/>
      <c r="M17" s="21"/>
      <c r="N17" s="21"/>
      <c r="O17" s="16"/>
      <c r="P17" s="16"/>
    </row>
    <row r="18" spans="1:16" s="6" customFormat="1" x14ac:dyDescent="0.25">
      <c r="A18" s="4"/>
      <c r="B18" s="15"/>
      <c r="C18" s="15"/>
      <c r="D18" s="3"/>
      <c r="E18" s="3"/>
      <c r="F18" s="3"/>
      <c r="G18" s="3"/>
      <c r="H18" s="3"/>
      <c r="I18" s="3"/>
      <c r="J18" s="3"/>
      <c r="K18" s="3"/>
      <c r="L18" s="3"/>
      <c r="O18" s="16"/>
      <c r="P18" s="16"/>
    </row>
    <row r="19" spans="1:16" x14ac:dyDescent="0.25">
      <c r="A19" s="7"/>
      <c r="B19" s="422" t="str">
        <f>TUR!B19</f>
        <v>IMPORTATIONS ET STOCKS</v>
      </c>
      <c r="C19" s="423"/>
      <c r="D19" s="423"/>
      <c r="E19" s="423"/>
      <c r="F19" s="423"/>
      <c r="G19" s="423"/>
      <c r="H19" s="423"/>
      <c r="I19" s="423"/>
      <c r="J19" s="423"/>
      <c r="K19" s="423"/>
      <c r="L19" s="424"/>
      <c r="M19" s="82"/>
    </row>
    <row r="20" spans="1:16" x14ac:dyDescent="0.25">
      <c r="A20" s="7"/>
      <c r="B20" s="586" t="s">
        <v>12</v>
      </c>
      <c r="C20" s="587"/>
      <c r="D20" s="587"/>
      <c r="E20" s="587"/>
      <c r="F20" s="587"/>
      <c r="G20" s="587"/>
      <c r="H20" s="587"/>
      <c r="I20" s="587"/>
      <c r="J20" s="587"/>
      <c r="K20" s="587"/>
      <c r="L20" s="588"/>
      <c r="M20" s="82"/>
    </row>
    <row r="21" spans="1:16" x14ac:dyDescent="0.25">
      <c r="A21" s="7"/>
      <c r="B21" s="17"/>
      <c r="C21" s="27"/>
      <c r="D21" s="28"/>
      <c r="E21" s="28"/>
      <c r="F21" s="28"/>
      <c r="G21" s="28"/>
      <c r="H21" s="28"/>
      <c r="I21" s="28"/>
      <c r="J21" s="28"/>
      <c r="K21" s="28"/>
      <c r="L21" s="18"/>
      <c r="M21" s="82"/>
    </row>
    <row r="22" spans="1:16" ht="15.75" customHeight="1" x14ac:dyDescent="0.25">
      <c r="A22" s="7"/>
      <c r="B22" s="428" t="str">
        <f>TUR!B22</f>
        <v xml:space="preserve">Indiquez les importations et les ventes de marchandises de votre entreprise originaires de : </v>
      </c>
      <c r="C22" s="429"/>
      <c r="D22" s="429"/>
      <c r="E22" s="429"/>
      <c r="F22" s="429"/>
      <c r="G22" s="523" t="str">
        <f>IF(Intro!$G$26="English",Variables!B36,Variables!C36)</f>
        <v>États-Unis d'Amérique</v>
      </c>
      <c r="H22" s="524"/>
      <c r="I22" s="524"/>
      <c r="J22" s="524"/>
      <c r="K22" s="525"/>
      <c r="L22" s="18"/>
      <c r="M22" s="82"/>
    </row>
    <row r="23" spans="1:16" ht="15.75" customHeight="1" x14ac:dyDescent="0.25">
      <c r="A23" s="7"/>
      <c r="B23" s="428"/>
      <c r="C23" s="429"/>
      <c r="D23" s="429"/>
      <c r="E23" s="429"/>
      <c r="F23" s="429"/>
      <c r="G23" s="526"/>
      <c r="H23" s="527"/>
      <c r="I23" s="527"/>
      <c r="J23" s="527"/>
      <c r="K23" s="528"/>
      <c r="L23" s="18"/>
      <c r="M23" s="82"/>
    </row>
    <row r="24" spans="1:16" x14ac:dyDescent="0.25">
      <c r="A24" s="7"/>
      <c r="B24" s="213"/>
      <c r="C24" s="214"/>
      <c r="D24" s="215"/>
      <c r="E24" s="215"/>
      <c r="F24" s="215"/>
      <c r="G24" s="215"/>
      <c r="H24" s="215"/>
      <c r="I24" s="215"/>
      <c r="J24" s="215"/>
      <c r="K24" s="215"/>
      <c r="L24" s="18"/>
      <c r="M24" s="82"/>
    </row>
    <row r="25" spans="1:16" x14ac:dyDescent="0.25">
      <c r="A25" s="7"/>
      <c r="B25" s="216"/>
      <c r="C25" s="214"/>
      <c r="D25" s="215"/>
      <c r="E25" s="215"/>
      <c r="F25" s="215"/>
      <c r="G25" s="215"/>
      <c r="H25" s="215"/>
      <c r="I25" s="215"/>
      <c r="J25" s="215"/>
      <c r="K25" s="215"/>
      <c r="L25" s="18"/>
      <c r="M25" s="82"/>
      <c r="O25" s="19"/>
    </row>
    <row r="26" spans="1:16" x14ac:dyDescent="0.25">
      <c r="A26" s="7"/>
      <c r="B26" s="105"/>
      <c r="E26" s="27"/>
      <c r="F26" s="82"/>
      <c r="G26" s="671">
        <f>Variables!$B$6</f>
        <v>2023</v>
      </c>
      <c r="H26" s="671">
        <f>G26+1</f>
        <v>2024</v>
      </c>
      <c r="I26" s="671">
        <f>H26+1</f>
        <v>2025</v>
      </c>
      <c r="J26" s="671">
        <f>IF(Intro!$G$26="English",Variables!B9,Variables!C9)</f>
        <v>0</v>
      </c>
      <c r="K26" s="671">
        <f>IF(Intro!$G$26="English",Variables!B10,Variables!C10)</f>
        <v>0</v>
      </c>
      <c r="L26" s="116"/>
      <c r="M26" s="82"/>
      <c r="O26" s="19"/>
    </row>
    <row r="27" spans="1:16" x14ac:dyDescent="0.25">
      <c r="A27" s="7"/>
      <c r="B27" s="105"/>
      <c r="E27" s="27"/>
      <c r="F27" s="82"/>
      <c r="G27" s="672"/>
      <c r="H27" s="673"/>
      <c r="I27" s="673"/>
      <c r="J27" s="673"/>
      <c r="K27" s="673"/>
      <c r="L27" s="116"/>
      <c r="M27" s="82"/>
      <c r="O27" s="19"/>
    </row>
    <row r="28" spans="1:16" x14ac:dyDescent="0.25">
      <c r="A28" s="7"/>
      <c r="B28" s="710" t="str">
        <f>TUR!B28</f>
        <v>Importations</v>
      </c>
      <c r="C28" s="711"/>
      <c r="D28" s="711"/>
      <c r="E28" s="711"/>
      <c r="F28" s="711"/>
      <c r="G28" s="711"/>
      <c r="H28" s="711"/>
      <c r="I28" s="711"/>
      <c r="J28" s="711"/>
      <c r="K28" s="711"/>
      <c r="L28" s="116"/>
      <c r="M28" s="82"/>
      <c r="O28" s="24"/>
      <c r="P28" s="10"/>
    </row>
    <row r="29" spans="1:16" x14ac:dyDescent="0.25">
      <c r="A29" s="7"/>
      <c r="B29" s="678" t="str">
        <f>TUR!B29</f>
        <v>Marchandises de premier choix</v>
      </c>
      <c r="C29" s="544"/>
      <c r="D29" s="674" t="str">
        <f>TUR!D29</f>
        <v>tonnes</v>
      </c>
      <c r="E29" s="674"/>
      <c r="F29" s="674"/>
      <c r="G29" s="187"/>
      <c r="H29" s="187"/>
      <c r="I29" s="187"/>
      <c r="J29" s="187"/>
      <c r="K29" s="187"/>
      <c r="L29" s="116"/>
      <c r="M29" s="82"/>
    </row>
    <row r="30" spans="1:16" x14ac:dyDescent="0.25">
      <c r="A30" s="7"/>
      <c r="B30" s="678"/>
      <c r="C30" s="544"/>
      <c r="D30" s="674" t="str">
        <f>TUR!D30</f>
        <v>valeur d'achat nette rendue (CAD)</v>
      </c>
      <c r="E30" s="674"/>
      <c r="F30" s="674"/>
      <c r="G30" s="187"/>
      <c r="H30" s="187"/>
      <c r="I30" s="187"/>
      <c r="J30" s="187"/>
      <c r="K30" s="187"/>
      <c r="L30" s="116"/>
      <c r="M30" s="82"/>
    </row>
    <row r="31" spans="1:16" x14ac:dyDescent="0.25">
      <c r="A31" s="7"/>
      <c r="B31" s="678"/>
      <c r="C31" s="544"/>
      <c r="D31" s="674" t="str">
        <f>TUR!D31</f>
        <v>$ / tonne</v>
      </c>
      <c r="E31" s="674"/>
      <c r="F31" s="674"/>
      <c r="G31" s="131" t="str">
        <f>IF(G29=0,"-",G30/G29)</f>
        <v>-</v>
      </c>
      <c r="H31" s="131" t="str">
        <f>IF(H29=0,"-",H30/H29)</f>
        <v>-</v>
      </c>
      <c r="I31" s="131" t="str">
        <f>IF(I29=0,"-",I30/I29)</f>
        <v>-</v>
      </c>
      <c r="J31" s="131" t="str">
        <f>IF(J29=0,"-",J30/J29)</f>
        <v>-</v>
      </c>
      <c r="K31" s="131" t="str">
        <f>IF(K29=0,"-",K30/K29)</f>
        <v>-</v>
      </c>
      <c r="L31" s="116"/>
      <c r="M31" s="82"/>
    </row>
    <row r="32" spans="1:16" x14ac:dyDescent="0.25">
      <c r="A32" s="7"/>
      <c r="B32" s="710" t="str">
        <f>TUR!B48</f>
        <v>Ventes d'importations aux utilisateurs finals au Canada</v>
      </c>
      <c r="C32" s="711"/>
      <c r="D32" s="711"/>
      <c r="E32" s="711"/>
      <c r="F32" s="711"/>
      <c r="G32" s="711"/>
      <c r="H32" s="711"/>
      <c r="I32" s="711"/>
      <c r="J32" s="711"/>
      <c r="K32" s="711"/>
      <c r="L32" s="116"/>
      <c r="M32" s="82"/>
      <c r="O32" s="79"/>
    </row>
    <row r="33" spans="1:22" x14ac:dyDescent="0.25">
      <c r="A33" s="7"/>
      <c r="B33" s="602" t="str">
        <f>TUR!B49</f>
        <v>Marchandises de premier choix</v>
      </c>
      <c r="C33" s="552"/>
      <c r="D33" s="674" t="str">
        <f>TUR!D49</f>
        <v>tonnes</v>
      </c>
      <c r="E33" s="674"/>
      <c r="F33" s="674"/>
      <c r="G33" s="187"/>
      <c r="H33" s="187"/>
      <c r="I33" s="187"/>
      <c r="J33" s="187"/>
      <c r="K33" s="187"/>
      <c r="L33" s="116"/>
      <c r="M33" s="82"/>
    </row>
    <row r="34" spans="1:22" x14ac:dyDescent="0.25">
      <c r="A34" s="7"/>
      <c r="B34" s="602"/>
      <c r="C34" s="552"/>
      <c r="D34" s="674" t="str">
        <f>TUR!D50</f>
        <v>valeur de vente nette rendue (CAD)</v>
      </c>
      <c r="E34" s="674"/>
      <c r="F34" s="674"/>
      <c r="G34" s="187"/>
      <c r="H34" s="187"/>
      <c r="I34" s="187"/>
      <c r="J34" s="187"/>
      <c r="K34" s="187"/>
      <c r="L34" s="116"/>
      <c r="M34" s="82"/>
    </row>
    <row r="35" spans="1:22" ht="15" thickBot="1" x14ac:dyDescent="0.3">
      <c r="A35" s="7"/>
      <c r="B35" s="684"/>
      <c r="C35" s="685"/>
      <c r="D35" s="717" t="str">
        <f>TUR!D51</f>
        <v>$ / tonne</v>
      </c>
      <c r="E35" s="717"/>
      <c r="F35" s="717"/>
      <c r="G35" s="134" t="str">
        <f>IF(G33=0,"-",G34/G33)</f>
        <v>-</v>
      </c>
      <c r="H35" s="134" t="str">
        <f>IF(H33=0,"-",H34/H33)</f>
        <v>-</v>
      </c>
      <c r="I35" s="134" t="str">
        <f>IF(I33=0,"-",I34/I33)</f>
        <v>-</v>
      </c>
      <c r="J35" s="134" t="str">
        <f>IF(J33=0,"-",J34/J33)</f>
        <v>-</v>
      </c>
      <c r="K35" s="134" t="str">
        <f>IF(K33=0,"-",K34/K33)</f>
        <v>-</v>
      </c>
      <c r="L35" s="116"/>
      <c r="M35" s="82"/>
      <c r="O35" s="64"/>
      <c r="P35" s="64"/>
    </row>
    <row r="36" spans="1:22" x14ac:dyDescent="0.25">
      <c r="A36" s="7"/>
      <c r="B36" s="697" t="str">
        <f>TUR!B52</f>
        <v>Marchandises de second choix</v>
      </c>
      <c r="C36" s="698"/>
      <c r="D36" s="677" t="str">
        <f>TUR!D52</f>
        <v>tonnes</v>
      </c>
      <c r="E36" s="677"/>
      <c r="F36" s="677"/>
      <c r="G36" s="188"/>
      <c r="H36" s="188"/>
      <c r="I36" s="188"/>
      <c r="J36" s="188"/>
      <c r="K36" s="188"/>
      <c r="L36" s="116"/>
      <c r="M36" s="82"/>
      <c r="O36" s="64"/>
      <c r="P36" s="64"/>
    </row>
    <row r="37" spans="1:22" x14ac:dyDescent="0.25">
      <c r="A37" s="7"/>
      <c r="B37" s="602"/>
      <c r="C37" s="552"/>
      <c r="D37" s="674" t="str">
        <f>TUR!D53</f>
        <v>valeur de vente nette rendue (CAD)</v>
      </c>
      <c r="E37" s="674"/>
      <c r="F37" s="674"/>
      <c r="G37" s="187"/>
      <c r="H37" s="187"/>
      <c r="I37" s="187"/>
      <c r="J37" s="187"/>
      <c r="K37" s="187"/>
      <c r="L37" s="116"/>
      <c r="M37" s="82"/>
      <c r="O37" s="64"/>
      <c r="P37" s="64"/>
    </row>
    <row r="38" spans="1:22" x14ac:dyDescent="0.25">
      <c r="A38" s="7"/>
      <c r="B38" s="684"/>
      <c r="C38" s="685"/>
      <c r="D38" s="717" t="str">
        <f>TUR!D54</f>
        <v>$ / tonne</v>
      </c>
      <c r="E38" s="717"/>
      <c r="F38" s="717"/>
      <c r="G38" s="134" t="str">
        <f>IF(G36=0,"-",G37/G36)</f>
        <v>-</v>
      </c>
      <c r="H38" s="134" t="str">
        <f>IF(H36=0,"-",H37/H36)</f>
        <v>-</v>
      </c>
      <c r="I38" s="134" t="str">
        <f>IF(I36=0,"-",I37/I36)</f>
        <v>-</v>
      </c>
      <c r="J38" s="134" t="str">
        <f>IF(J36=0,"-",J37/J36)</f>
        <v>-</v>
      </c>
      <c r="K38" s="134" t="str">
        <f>IF(K36=0,"-",K37/K36)</f>
        <v>-</v>
      </c>
      <c r="L38" s="116"/>
      <c r="M38" s="82"/>
      <c r="O38" s="60"/>
      <c r="P38" s="64"/>
    </row>
    <row r="39" spans="1:22" x14ac:dyDescent="0.25">
      <c r="A39" s="7"/>
      <c r="B39" s="548" t="str">
        <f>TUR!B55</f>
        <v>Ventes totales d'importations aux utilisateurs finals au Canada</v>
      </c>
      <c r="C39" s="549"/>
      <c r="D39" s="689" t="str">
        <f>TUR!D55</f>
        <v>tonnes</v>
      </c>
      <c r="E39" s="689"/>
      <c r="F39" s="689"/>
      <c r="G39" s="190">
        <f>G33+G36</f>
        <v>0</v>
      </c>
      <c r="H39" s="190">
        <f t="shared" ref="H39:K40" si="0">H33+H36</f>
        <v>0</v>
      </c>
      <c r="I39" s="190">
        <f t="shared" si="0"/>
        <v>0</v>
      </c>
      <c r="J39" s="190">
        <f t="shared" si="0"/>
        <v>0</v>
      </c>
      <c r="K39" s="190">
        <f t="shared" si="0"/>
        <v>0</v>
      </c>
      <c r="L39" s="150"/>
      <c r="M39" s="82"/>
    </row>
    <row r="40" spans="1:22" x14ac:dyDescent="0.25">
      <c r="A40" s="7"/>
      <c r="B40" s="540"/>
      <c r="C40" s="541"/>
      <c r="D40" s="680" t="str">
        <f>TUR!D56</f>
        <v>valeur de vente nette rendue (CAD)</v>
      </c>
      <c r="E40" s="680"/>
      <c r="F40" s="680"/>
      <c r="G40" s="191">
        <f>G34+G37</f>
        <v>0</v>
      </c>
      <c r="H40" s="191">
        <f t="shared" si="0"/>
        <v>0</v>
      </c>
      <c r="I40" s="191">
        <f t="shared" si="0"/>
        <v>0</v>
      </c>
      <c r="J40" s="191">
        <f t="shared" si="0"/>
        <v>0</v>
      </c>
      <c r="K40" s="191">
        <f t="shared" si="0"/>
        <v>0</v>
      </c>
      <c r="L40" s="150"/>
      <c r="M40" s="82"/>
    </row>
    <row r="41" spans="1:22" x14ac:dyDescent="0.25">
      <c r="A41" s="7"/>
      <c r="B41" s="540"/>
      <c r="C41" s="541"/>
      <c r="D41" s="680" t="str">
        <f>TUR!D57</f>
        <v>$ / tonne</v>
      </c>
      <c r="E41" s="680"/>
      <c r="F41" s="680"/>
      <c r="G41" s="131" t="str">
        <f>IF(G39=0,"-",G40/G39)</f>
        <v>-</v>
      </c>
      <c r="H41" s="131" t="str">
        <f t="shared" ref="H41:K41" si="1">IF(H39=0,"-",H40/H39)</f>
        <v>-</v>
      </c>
      <c r="I41" s="131" t="str">
        <f t="shared" si="1"/>
        <v>-</v>
      </c>
      <c r="J41" s="131" t="str">
        <f t="shared" si="1"/>
        <v>-</v>
      </c>
      <c r="K41" s="131" t="str">
        <f t="shared" si="1"/>
        <v>-</v>
      </c>
      <c r="L41" s="150"/>
      <c r="M41" s="82"/>
    </row>
    <row r="42" spans="1:22" s="9" customFormat="1" x14ac:dyDescent="0.25">
      <c r="A42" s="117"/>
      <c r="B42" s="219"/>
      <c r="C42" s="220"/>
      <c r="D42" s="699"/>
      <c r="E42" s="699"/>
      <c r="F42" s="221"/>
      <c r="G42" s="221"/>
      <c r="H42" s="221"/>
      <c r="I42" s="221"/>
      <c r="J42" s="221"/>
      <c r="K42" s="222"/>
      <c r="L42" s="223"/>
    </row>
    <row r="43" spans="1:22" x14ac:dyDescent="0.25">
      <c r="A43" s="7"/>
      <c r="B43" s="583" t="s">
        <v>15</v>
      </c>
      <c r="C43" s="584"/>
      <c r="D43" s="584"/>
      <c r="E43" s="584"/>
      <c r="F43" s="584"/>
      <c r="G43" s="584"/>
      <c r="H43" s="584"/>
      <c r="I43" s="584"/>
      <c r="J43" s="584"/>
      <c r="K43" s="584"/>
      <c r="L43" s="585"/>
      <c r="M43" s="82"/>
    </row>
    <row r="44" spans="1:22" x14ac:dyDescent="0.25">
      <c r="A44" s="7"/>
      <c r="B44" s="75"/>
      <c r="C44" s="76"/>
      <c r="D44" s="76"/>
      <c r="E44" s="77"/>
      <c r="F44" s="77"/>
      <c r="G44" s="77"/>
      <c r="H44" s="77"/>
      <c r="I44" s="77"/>
      <c r="J44" s="77"/>
      <c r="K44" s="77"/>
      <c r="L44" s="78"/>
      <c r="M44" s="82"/>
    </row>
    <row r="45" spans="1:22" s="10" customFormat="1" x14ac:dyDescent="0.25">
      <c r="A45" s="7"/>
      <c r="B45" s="686" t="str">
        <f>TUR!B61</f>
        <v>Indiquez la proportion de la valeur de vente nette rendue de vos importations qui est représentée par les frais de livraison.</v>
      </c>
      <c r="C45" s="715"/>
      <c r="D45" s="715"/>
      <c r="E45" s="715"/>
      <c r="F45" s="715"/>
      <c r="G45" s="715"/>
      <c r="H45" s="715"/>
      <c r="I45" s="715"/>
      <c r="J45" s="715"/>
      <c r="K45" s="715"/>
      <c r="L45" s="716"/>
      <c r="M45" s="62"/>
      <c r="N45" s="62"/>
      <c r="O45" s="82"/>
      <c r="P45" s="82"/>
      <c r="Q45" s="64"/>
      <c r="R45" s="63"/>
      <c r="S45" s="63"/>
      <c r="T45" s="62"/>
      <c r="U45" s="62"/>
      <c r="V45" s="62"/>
    </row>
    <row r="46" spans="1:22" s="10" customFormat="1" x14ac:dyDescent="0.25">
      <c r="A46" s="7"/>
      <c r="B46" s="686" t="str">
        <f>TUR!B62</f>
        <v>Note - Ne répondez à cette question que si votre entreprise a vendu les marchandises du 1er janvier 2023 au 31 décembre 2025.</v>
      </c>
      <c r="C46" s="715"/>
      <c r="D46" s="715"/>
      <c r="E46" s="715"/>
      <c r="F46" s="715"/>
      <c r="G46" s="715"/>
      <c r="H46" s="715"/>
      <c r="I46" s="715"/>
      <c r="J46" s="715"/>
      <c r="K46" s="715"/>
      <c r="L46" s="716"/>
      <c r="M46" s="62"/>
      <c r="N46" s="62"/>
      <c r="O46" s="19"/>
      <c r="P46" s="82"/>
      <c r="Q46" s="64"/>
      <c r="R46" s="63"/>
      <c r="S46" s="63"/>
      <c r="T46" s="62"/>
      <c r="U46" s="62"/>
      <c r="V46" s="62"/>
    </row>
    <row r="47" spans="1:22" x14ac:dyDescent="0.25">
      <c r="A47" s="7"/>
      <c r="B47" s="694"/>
      <c r="C47" s="695"/>
      <c r="D47" s="695"/>
      <c r="E47" s="695"/>
      <c r="F47" s="695"/>
      <c r="G47" s="718"/>
      <c r="H47" s="718"/>
      <c r="I47" s="718"/>
      <c r="J47" s="718"/>
      <c r="K47" s="718"/>
      <c r="L47" s="719"/>
      <c r="M47" s="62"/>
      <c r="N47" s="62"/>
      <c r="Q47" s="60"/>
      <c r="R47" s="63"/>
      <c r="S47" s="63"/>
      <c r="T47" s="62"/>
      <c r="U47" s="62"/>
      <c r="V47" s="62"/>
    </row>
    <row r="48" spans="1:22" x14ac:dyDescent="0.25">
      <c r="A48" s="7"/>
      <c r="B48" s="105"/>
      <c r="C48" s="137"/>
      <c r="D48" s="671">
        <f>Variables!$B$6</f>
        <v>2023</v>
      </c>
      <c r="E48" s="671">
        <f>D48+1</f>
        <v>2024</v>
      </c>
      <c r="F48" s="671">
        <f>E48+1</f>
        <v>2025</v>
      </c>
      <c r="G48" s="671">
        <f>IF(Intro!$G$26="English",Variables!B9,Variables!C9)</f>
        <v>0</v>
      </c>
      <c r="H48" s="671">
        <f>IF(Intro!$G$26="English",Variables!B10,Variables!C10)</f>
        <v>0</v>
      </c>
      <c r="I48" s="82"/>
      <c r="J48" s="63"/>
      <c r="K48" s="63"/>
      <c r="L48" s="61"/>
      <c r="M48" s="62"/>
      <c r="N48" s="62"/>
      <c r="Q48" s="60"/>
      <c r="R48" s="63"/>
      <c r="S48" s="63"/>
      <c r="T48" s="62"/>
      <c r="U48" s="62"/>
      <c r="V48" s="62"/>
    </row>
    <row r="49" spans="1:22" x14ac:dyDescent="0.25">
      <c r="A49" s="7"/>
      <c r="B49" s="105"/>
      <c r="C49" s="138"/>
      <c r="D49" s="673"/>
      <c r="E49" s="673"/>
      <c r="F49" s="673"/>
      <c r="G49" s="673"/>
      <c r="H49" s="672"/>
      <c r="I49" s="82"/>
      <c r="J49" s="63"/>
      <c r="K49" s="63"/>
      <c r="L49" s="61"/>
      <c r="M49" s="62"/>
      <c r="N49" s="62"/>
      <c r="Q49" s="60"/>
      <c r="R49" s="63"/>
      <c r="S49" s="63"/>
      <c r="T49" s="62"/>
      <c r="U49" s="62"/>
      <c r="V49" s="62"/>
    </row>
    <row r="50" spans="1:22" x14ac:dyDescent="0.25">
      <c r="A50" s="7"/>
      <c r="B50" s="140"/>
      <c r="C50" s="139" t="str">
        <f>TUR!C66</f>
        <v>Coût de livraison (%)</v>
      </c>
      <c r="D50" s="192"/>
      <c r="E50" s="192"/>
      <c r="F50" s="192"/>
      <c r="G50" s="192"/>
      <c r="H50" s="192"/>
      <c r="I50" s="82"/>
      <c r="J50" s="63"/>
      <c r="K50" s="63"/>
      <c r="L50" s="61"/>
      <c r="M50" s="62"/>
      <c r="N50" s="62"/>
      <c r="Q50" s="60"/>
      <c r="R50" s="63"/>
      <c r="S50" s="63"/>
      <c r="T50" s="62"/>
      <c r="U50" s="62"/>
      <c r="V50" s="62"/>
    </row>
    <row r="51" spans="1:22" x14ac:dyDescent="0.25">
      <c r="A51" s="7"/>
      <c r="B51" s="69"/>
      <c r="C51" s="120"/>
      <c r="D51" s="121"/>
      <c r="E51" s="120"/>
      <c r="F51" s="120"/>
      <c r="G51" s="120"/>
      <c r="H51" s="120"/>
      <c r="I51" s="120"/>
      <c r="J51" s="210"/>
      <c r="K51" s="210"/>
      <c r="L51" s="211"/>
      <c r="M51" s="62"/>
      <c r="N51" s="62"/>
      <c r="Q51" s="64"/>
      <c r="R51" s="63"/>
      <c r="S51" s="63"/>
      <c r="T51" s="62"/>
      <c r="U51" s="62"/>
      <c r="V51" s="62"/>
    </row>
    <row r="52" spans="1:22" ht="14.25" customHeight="1" x14ac:dyDescent="0.25">
      <c r="A52" s="7"/>
      <c r="B52" s="686" t="str">
        <f>TUR!B68</f>
        <v>Expliquez les raisons pour lesquelles la proportion de la valeur de vente nette rendue de vos importations représentée par les frais de livraison a changé depuis le 1er janvier 2023.</v>
      </c>
      <c r="C52" s="687"/>
      <c r="D52" s="687"/>
      <c r="E52" s="687"/>
      <c r="F52" s="687"/>
      <c r="G52" s="687"/>
      <c r="H52" s="687"/>
      <c r="I52" s="687"/>
      <c r="J52" s="687"/>
      <c r="K52" s="687"/>
      <c r="L52" s="688"/>
      <c r="M52" s="62"/>
      <c r="N52" s="62"/>
      <c r="Q52" s="64"/>
      <c r="R52" s="63"/>
      <c r="S52" s="63"/>
      <c r="T52" s="62"/>
      <c r="U52" s="62"/>
      <c r="V52" s="62"/>
    </row>
    <row r="53" spans="1:22" x14ac:dyDescent="0.25">
      <c r="A53" s="7"/>
      <c r="B53" s="209"/>
      <c r="C53" s="210"/>
      <c r="D53" s="210"/>
      <c r="E53" s="210"/>
      <c r="F53" s="210"/>
      <c r="G53" s="210"/>
      <c r="H53" s="210"/>
      <c r="I53" s="210"/>
      <c r="J53" s="210"/>
      <c r="K53" s="210"/>
      <c r="L53" s="211"/>
      <c r="M53" s="62"/>
      <c r="N53" s="62"/>
      <c r="Q53" s="64"/>
      <c r="R53" s="63"/>
      <c r="S53" s="63"/>
      <c r="T53" s="62"/>
      <c r="U53" s="62"/>
      <c r="V53" s="62"/>
    </row>
    <row r="54" spans="1:22" x14ac:dyDescent="0.25">
      <c r="A54" s="7"/>
      <c r="B54" s="712"/>
      <c r="C54" s="713"/>
      <c r="D54" s="713"/>
      <c r="E54" s="713"/>
      <c r="F54" s="713"/>
      <c r="G54" s="713"/>
      <c r="H54" s="713"/>
      <c r="I54" s="713"/>
      <c r="J54" s="713"/>
      <c r="K54" s="713"/>
      <c r="L54" s="714"/>
      <c r="M54" s="62"/>
      <c r="N54" s="62"/>
      <c r="Q54" s="64"/>
      <c r="R54" s="63"/>
      <c r="S54" s="63"/>
      <c r="T54" s="62"/>
      <c r="U54" s="62"/>
      <c r="V54" s="62"/>
    </row>
    <row r="55" spans="1:22" x14ac:dyDescent="0.25">
      <c r="A55" s="7"/>
      <c r="B55" s="712"/>
      <c r="C55" s="713"/>
      <c r="D55" s="713"/>
      <c r="E55" s="713"/>
      <c r="F55" s="713"/>
      <c r="G55" s="713"/>
      <c r="H55" s="713"/>
      <c r="I55" s="713"/>
      <c r="J55" s="713"/>
      <c r="K55" s="713"/>
      <c r="L55" s="714"/>
      <c r="M55" s="62"/>
      <c r="N55" s="62"/>
      <c r="Q55" s="64"/>
      <c r="R55" s="63"/>
      <c r="S55" s="63"/>
      <c r="T55" s="62"/>
      <c r="U55" s="62"/>
      <c r="V55" s="62"/>
    </row>
    <row r="56" spans="1:22" x14ac:dyDescent="0.25">
      <c r="A56" s="7"/>
      <c r="B56" s="712"/>
      <c r="C56" s="713"/>
      <c r="D56" s="713"/>
      <c r="E56" s="713"/>
      <c r="F56" s="713"/>
      <c r="G56" s="713"/>
      <c r="H56" s="713"/>
      <c r="I56" s="713"/>
      <c r="J56" s="713"/>
      <c r="K56" s="713"/>
      <c r="L56" s="714"/>
      <c r="M56" s="62"/>
      <c r="N56" s="62"/>
      <c r="Q56" s="64"/>
      <c r="R56" s="63"/>
      <c r="S56" s="63"/>
      <c r="T56" s="62"/>
      <c r="U56" s="62"/>
      <c r="V56" s="62"/>
    </row>
    <row r="57" spans="1:22" x14ac:dyDescent="0.25">
      <c r="A57" s="7"/>
      <c r="B57" s="712"/>
      <c r="C57" s="713"/>
      <c r="D57" s="713"/>
      <c r="E57" s="713"/>
      <c r="F57" s="713"/>
      <c r="G57" s="713"/>
      <c r="H57" s="713"/>
      <c r="I57" s="713"/>
      <c r="J57" s="713"/>
      <c r="K57" s="713"/>
      <c r="L57" s="714"/>
      <c r="M57" s="62"/>
      <c r="N57" s="62"/>
      <c r="Q57" s="64"/>
      <c r="R57" s="63"/>
      <c r="S57" s="63"/>
      <c r="T57" s="62"/>
      <c r="U57" s="62"/>
      <c r="V57" s="62"/>
    </row>
    <row r="58" spans="1:22" x14ac:dyDescent="0.25">
      <c r="A58" s="7"/>
      <c r="B58" s="712"/>
      <c r="C58" s="713"/>
      <c r="D58" s="713"/>
      <c r="E58" s="713"/>
      <c r="F58" s="713"/>
      <c r="G58" s="713"/>
      <c r="H58" s="713"/>
      <c r="I58" s="713"/>
      <c r="J58" s="713"/>
      <c r="K58" s="713"/>
      <c r="L58" s="714"/>
      <c r="M58" s="62"/>
      <c r="N58" s="62"/>
      <c r="Q58" s="64"/>
      <c r="R58" s="63"/>
      <c r="S58" s="63"/>
      <c r="T58" s="62"/>
      <c r="U58" s="62"/>
      <c r="V58" s="62"/>
    </row>
    <row r="59" spans="1:22" x14ac:dyDescent="0.25">
      <c r="A59" s="7"/>
      <c r="B59" s="712"/>
      <c r="C59" s="713"/>
      <c r="D59" s="713"/>
      <c r="E59" s="713"/>
      <c r="F59" s="713"/>
      <c r="G59" s="713"/>
      <c r="H59" s="713"/>
      <c r="I59" s="713"/>
      <c r="J59" s="713"/>
      <c r="K59" s="713"/>
      <c r="L59" s="714"/>
      <c r="M59" s="62"/>
      <c r="N59" s="62"/>
      <c r="Q59" s="63"/>
      <c r="R59" s="63"/>
      <c r="S59" s="63"/>
      <c r="T59" s="62"/>
      <c r="U59" s="62"/>
      <c r="V59" s="62"/>
    </row>
    <row r="60" spans="1:22" s="74" customFormat="1" x14ac:dyDescent="0.25">
      <c r="A60" s="122"/>
      <c r="B60" s="712"/>
      <c r="C60" s="713"/>
      <c r="D60" s="713"/>
      <c r="E60" s="713"/>
      <c r="F60" s="713"/>
      <c r="G60" s="713"/>
      <c r="H60" s="713"/>
      <c r="I60" s="713"/>
      <c r="J60" s="713"/>
      <c r="K60" s="713"/>
      <c r="L60" s="714"/>
      <c r="N60" s="123"/>
      <c r="O60" s="82"/>
      <c r="P60" s="82"/>
    </row>
    <row r="61" spans="1:22" s="74" customFormat="1" x14ac:dyDescent="0.25">
      <c r="A61" s="122"/>
      <c r="B61" s="712"/>
      <c r="C61" s="713"/>
      <c r="D61" s="713"/>
      <c r="E61" s="713"/>
      <c r="F61" s="713"/>
      <c r="G61" s="713"/>
      <c r="H61" s="713"/>
      <c r="I61" s="713"/>
      <c r="J61" s="713"/>
      <c r="K61" s="713"/>
      <c r="L61" s="714"/>
      <c r="N61" s="123"/>
    </row>
    <row r="62" spans="1:22" s="74" customFormat="1" x14ac:dyDescent="0.25">
      <c r="A62" s="122"/>
      <c r="B62" s="227"/>
      <c r="C62" s="228"/>
      <c r="D62" s="228"/>
      <c r="E62" s="228"/>
      <c r="F62" s="228"/>
      <c r="G62" s="228"/>
      <c r="H62" s="228"/>
      <c r="I62" s="228"/>
      <c r="J62" s="228"/>
      <c r="K62" s="228"/>
      <c r="L62" s="229"/>
      <c r="N62" s="123"/>
    </row>
    <row r="63" spans="1:22" s="74" customFormat="1" x14ac:dyDescent="0.25">
      <c r="A63" s="122"/>
      <c r="B63" s="4"/>
      <c r="C63" s="62"/>
      <c r="D63" s="62"/>
      <c r="E63" s="62"/>
      <c r="F63" s="62"/>
      <c r="G63" s="62"/>
      <c r="H63" s="62"/>
      <c r="I63" s="62"/>
      <c r="J63" s="62"/>
      <c r="K63" s="62"/>
      <c r="L63" s="62"/>
      <c r="N63" s="123"/>
      <c r="O63" s="82"/>
      <c r="P63" s="82"/>
    </row>
    <row r="64" spans="1:22" s="74" customFormat="1" x14ac:dyDescent="0.25">
      <c r="A64" s="122"/>
      <c r="B64" s="4"/>
      <c r="C64" s="62"/>
      <c r="D64" s="62"/>
      <c r="E64" s="62"/>
      <c r="F64" s="62"/>
      <c r="G64" s="62"/>
      <c r="H64" s="62"/>
      <c r="I64" s="62"/>
      <c r="J64" s="62"/>
      <c r="K64" s="62"/>
      <c r="L64" s="62"/>
      <c r="N64" s="123"/>
      <c r="O64" s="10"/>
      <c r="P64" s="10"/>
    </row>
    <row r="66" spans="15:16" x14ac:dyDescent="0.25">
      <c r="O66" s="10"/>
      <c r="P66" s="10"/>
    </row>
  </sheetData>
  <sheetProtection algorithmName="SHA-512" hashValue="KK1kidnehdbyoJ/o+0FfJg+jxZLuTakOUtlK5C2SPizpb5q4xUdw8YL57Pg6rV4eaHETIb6mvtCCcCH72LVynQ==" saltValue="uuFC6cuUHPwpz1cZ6T91mQ==" spinCount="100000" sheet="1" objects="1" scenarios="1" selectLockedCells="1"/>
  <mergeCells count="51">
    <mergeCell ref="B8:L8"/>
    <mergeCell ref="B20:L20"/>
    <mergeCell ref="B43:L43"/>
    <mergeCell ref="B16:L16"/>
    <mergeCell ref="B17:L17"/>
    <mergeCell ref="B39:C41"/>
    <mergeCell ref="D36:F36"/>
    <mergeCell ref="D37:F37"/>
    <mergeCell ref="D30:F30"/>
    <mergeCell ref="D31:F31"/>
    <mergeCell ref="D41:F41"/>
    <mergeCell ref="B22:F23"/>
    <mergeCell ref="G22:K23"/>
    <mergeCell ref="H48:H49"/>
    <mergeCell ref="E48:E49"/>
    <mergeCell ref="F48:F49"/>
    <mergeCell ref="G48:G49"/>
    <mergeCell ref="B46:L46"/>
    <mergeCell ref="B47:L47"/>
    <mergeCell ref="B4:L4"/>
    <mergeCell ref="B5:L5"/>
    <mergeCell ref="B6:L6"/>
    <mergeCell ref="B13:L13"/>
    <mergeCell ref="B36:C38"/>
    <mergeCell ref="K26:K27"/>
    <mergeCell ref="D38:F38"/>
    <mergeCell ref="B28:K28"/>
    <mergeCell ref="B32:K32"/>
    <mergeCell ref="B33:C35"/>
    <mergeCell ref="B15:L15"/>
    <mergeCell ref="B9:L9"/>
    <mergeCell ref="B10:L10"/>
    <mergeCell ref="B12:L12"/>
    <mergeCell ref="B14:L14"/>
    <mergeCell ref="B19:L19"/>
    <mergeCell ref="B54:L61"/>
    <mergeCell ref="I26:I27"/>
    <mergeCell ref="J26:J27"/>
    <mergeCell ref="D29:F29"/>
    <mergeCell ref="D42:E42"/>
    <mergeCell ref="B45:L45"/>
    <mergeCell ref="D33:F33"/>
    <mergeCell ref="D34:F34"/>
    <mergeCell ref="D35:F35"/>
    <mergeCell ref="G26:G27"/>
    <mergeCell ref="H26:H27"/>
    <mergeCell ref="B29:C31"/>
    <mergeCell ref="B52:L52"/>
    <mergeCell ref="D48:D49"/>
    <mergeCell ref="D39:F39"/>
    <mergeCell ref="D40:F40"/>
  </mergeCells>
  <dataValidations disablePrompts="1" count="2">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29:K31 G33:K41 F42:J42" xr:uid="{E4549DBE-B1F1-49BE-926E-8D835CB37A18}">
      <formula1>1000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7" xr:uid="{32054E4F-9052-489A-9BDC-D207890178F8}">
      <formula1>1001</formula1>
    </dataValidation>
  </dataValidations>
  <printOptions horizontalCentered="1"/>
  <pageMargins left="0.25" right="0.25" top="0.75" bottom="0.75" header="0.3" footer="0.3"/>
  <pageSetup scale="76" fitToHeight="0" orientation="portrait" r:id="rId1"/>
  <headerFooter>
    <oddFooter>&amp;L&amp;A</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D94DE-E3EE-4383-BEA6-FDECE59389F8}">
  <sheetPr codeName="Sheet3">
    <tabColor rgb="FF00B0F0"/>
    <pageSetUpPr fitToPage="1"/>
  </sheetPr>
  <dimension ref="A1:R142"/>
  <sheetViews>
    <sheetView showGridLines="0" tabSelected="1" zoomScaleNormal="100" workbookViewId="0">
      <selection activeCell="G26" sqref="G26:G27"/>
    </sheetView>
  </sheetViews>
  <sheetFormatPr defaultColWidth="9.42578125" defaultRowHeight="14.25" x14ac:dyDescent="0.25"/>
  <cols>
    <col min="1" max="1" width="1.5703125" style="8" customWidth="1"/>
    <col min="2" max="12" width="14.5703125" style="1" customWidth="1"/>
    <col min="13" max="13" width="6.42578125" style="9" customWidth="1"/>
    <col min="14" max="14" width="9.42578125" style="82" customWidth="1"/>
    <col min="15" max="16" width="23.140625" style="82" hidden="1" customWidth="1"/>
    <col min="17" max="22" width="8.85546875" style="82" customWidth="1"/>
    <col min="23" max="23" width="9.42578125" style="82" customWidth="1"/>
    <col min="24" max="16384" width="9.42578125" style="82"/>
  </cols>
  <sheetData>
    <row r="1" spans="1:16" x14ac:dyDescent="0.25">
      <c r="O1" s="82" t="s">
        <v>352</v>
      </c>
      <c r="P1" s="82" t="s">
        <v>352</v>
      </c>
    </row>
    <row r="2" spans="1:16" x14ac:dyDescent="0.25">
      <c r="B2" s="11" t="s">
        <v>46</v>
      </c>
      <c r="C2" s="11"/>
      <c r="O2" s="203" t="s">
        <v>70</v>
      </c>
      <c r="P2" s="203" t="s">
        <v>83</v>
      </c>
    </row>
    <row r="3" spans="1:16" x14ac:dyDescent="0.25">
      <c r="B3" s="13"/>
      <c r="C3" s="13"/>
      <c r="O3" s="2"/>
      <c r="P3" s="2"/>
    </row>
    <row r="4" spans="1:16" s="2" customFormat="1" x14ac:dyDescent="0.25">
      <c r="A4" s="4"/>
      <c r="B4" s="483" t="s">
        <v>233</v>
      </c>
      <c r="C4" s="483"/>
      <c r="D4" s="483"/>
      <c r="E4" s="483"/>
      <c r="F4" s="483"/>
      <c r="G4" s="483"/>
      <c r="H4" s="483"/>
      <c r="I4" s="483"/>
      <c r="J4" s="483"/>
      <c r="K4" s="483"/>
      <c r="L4" s="483"/>
      <c r="M4" s="23"/>
      <c r="N4" s="23"/>
      <c r="O4" s="21"/>
      <c r="P4" s="21"/>
    </row>
    <row r="5" spans="1:16" s="2" customFormat="1" x14ac:dyDescent="0.25">
      <c r="A5" s="4"/>
      <c r="B5" s="483" t="str">
        <f>Variables!B2</f>
        <v>RR-2025-004</v>
      </c>
      <c r="C5" s="483"/>
      <c r="D5" s="483"/>
      <c r="E5" s="483"/>
      <c r="F5" s="483"/>
      <c r="G5" s="483"/>
      <c r="H5" s="483"/>
      <c r="I5" s="483"/>
      <c r="J5" s="483"/>
      <c r="K5" s="483"/>
      <c r="L5" s="483"/>
      <c r="M5" s="23"/>
      <c r="N5" s="23"/>
      <c r="O5" s="21"/>
      <c r="P5" s="21"/>
    </row>
    <row r="6" spans="1:16" s="6" customFormat="1" x14ac:dyDescent="0.25">
      <c r="A6" s="4"/>
      <c r="B6" s="483" t="str">
        <f>UPPER(Variables!B3&amp;" | "&amp;Variables!C3)</f>
        <v>CORROSION-RESISTANT STEEL SHEET II | FEUILLES D'ACIER RÉSISTANT À LA CORROSION II</v>
      </c>
      <c r="C6" s="483"/>
      <c r="D6" s="483"/>
      <c r="E6" s="483"/>
      <c r="F6" s="483"/>
      <c r="G6" s="483"/>
      <c r="H6" s="483"/>
      <c r="I6" s="483"/>
      <c r="J6" s="483"/>
      <c r="K6" s="483"/>
      <c r="L6" s="483"/>
      <c r="M6" s="21"/>
      <c r="N6" s="21"/>
      <c r="O6" s="16"/>
      <c r="P6" s="16"/>
    </row>
    <row r="7" spans="1:16" s="6" customFormat="1" x14ac:dyDescent="0.25">
      <c r="A7" s="4"/>
      <c r="B7" s="15"/>
      <c r="C7" s="15"/>
      <c r="D7" s="3"/>
      <c r="E7" s="3"/>
      <c r="F7" s="3"/>
      <c r="G7" s="3"/>
      <c r="H7" s="3"/>
      <c r="I7" s="3"/>
      <c r="J7" s="3"/>
      <c r="K7" s="3"/>
      <c r="L7" s="3"/>
      <c r="O7" s="16"/>
      <c r="P7" s="16"/>
    </row>
    <row r="8" spans="1:16" s="2" customFormat="1" x14ac:dyDescent="0.25">
      <c r="A8" s="4"/>
      <c r="B8" s="480" t="s">
        <v>234</v>
      </c>
      <c r="C8" s="481"/>
      <c r="D8" s="481"/>
      <c r="E8" s="481"/>
      <c r="F8" s="481"/>
      <c r="G8" s="481"/>
      <c r="H8" s="481"/>
      <c r="I8" s="481"/>
      <c r="J8" s="481"/>
      <c r="K8" s="481"/>
      <c r="L8" s="482"/>
      <c r="M8" s="23"/>
      <c r="N8" s="23"/>
      <c r="O8" s="21"/>
      <c r="P8" s="21"/>
    </row>
    <row r="9" spans="1:16" x14ac:dyDescent="0.25">
      <c r="B9" s="17"/>
      <c r="C9" s="27"/>
      <c r="D9" s="28"/>
      <c r="E9" s="28"/>
      <c r="F9" s="28"/>
      <c r="G9" s="28"/>
      <c r="H9" s="28"/>
      <c r="I9" s="28"/>
      <c r="J9" s="28"/>
      <c r="K9" s="28"/>
      <c r="L9" s="18"/>
      <c r="M9" s="82"/>
      <c r="O9" s="458" t="s">
        <v>346</v>
      </c>
      <c r="P9" s="458"/>
    </row>
    <row r="10" spans="1:16" x14ac:dyDescent="0.25">
      <c r="B10" s="419" t="str">
        <f>"The information requested in this questionnaire is for use by the Canadian International Trade Tribunal (the Tribunal) in connection with its expiry review concerning the dumping of "&amp;Variables!D3&amp;" (as defined below) originating in or exported from Türkiye (excluding those goods exported by Borçelik Çelik Sanayi Ticaret A.Ş.) and Vietnam, and the subsidizing of "&amp;Variables!D3&amp;" (as defined below) originating in or exported from Türkiye (excluding those goods exported by Atakaş Çelik Sanayi ve Ticaret A.Ş., Borçelik Çelik Sanayi Ticaret A.Ş. and Tatmetal Çelik Sanayi ve Ticaret A.Ş.)."</f>
        <v>The information requested in this questionnaire is for use by the Canadian International Trade Tribunal (the Tribunal) in connection with its expiry review concerning the dumping of corrosion-resistant steel sheet (as defined below) originating in or exported from Türkiye (excluding those goods exported by Borçelik Çelik Sanayi Ticaret A.Ş.) and Vietnam, and the subsidizing of corrosion-resistant steel sheet (as defined below) originating in or exported from Türkiye (excluding those goods exported by Atakaş Çelik Sanayi ve Ticaret A.Ş., Borçelik Çelik Sanayi Ticaret A.Ş. and Tatmetal Çelik Sanayi ve Ticaret A.Ş.).</v>
      </c>
      <c r="C10" s="420"/>
      <c r="D10" s="420"/>
      <c r="E10" s="420"/>
      <c r="F10" s="420"/>
      <c r="G10" s="111"/>
      <c r="H10" s="484" t="str">
        <f>"Les renseignements demandés dans le présent questionnaire seront utilisés par le Tribunal canadien du commerce extérieur (le Tribunal) dans le cadre de son réexamen relatif à l'expiration concernant le dumping de "&amp;Variables!E3&amp;" (telles que définies ci-dessous) originaires ou exportées de la Türkiye (à l’exclusion des marchandises exportées par Borçelik Çelik Sanayi Ticaret A.Ş.) et du Vietnam, et le subventionnement de "&amp;Variables!E3&amp;" (telles que définies ci-dessous) originaires ou exportées de la Türkiye (à l’exclusion des marchandises exportées par Atakaş Çelik Sanayi ve Ticaret A.Ş., Borçelik Çelik Sanayi Ticaret A.Ş. et Tatmetal Çelik Sanayi ve Ticaret A.Ş.)."</f>
        <v>Les renseignements demandés dans le présent questionnaire seront utilisés par le Tribunal canadien du commerce extérieur (le Tribunal) dans le cadre de son réexamen relatif à l'expiration concernant le dumping de feuilles d'acier résistant à la corrosion (telles que définies ci-dessous) originaires ou exportées de la Türkiye (à l’exclusion des marchandises exportées par Borçelik Çelik Sanayi Ticaret A.Ş.) et du Vietnam, et le subventionnement de feuilles d'acier résistant à la corrosion (telles que définies ci-dessous) originaires ou exportées de la Türkiye (à l’exclusion des marchandises exportées par Atakaş Çelik Sanayi ve Ticaret A.Ş., Borçelik Çelik Sanayi Ticaret A.Ş. et Tatmetal Çelik Sanayi ve Ticaret A.Ş.).</v>
      </c>
      <c r="I10" s="484"/>
      <c r="J10" s="484"/>
      <c r="K10" s="484"/>
      <c r="L10" s="485"/>
      <c r="M10" s="82"/>
      <c r="O10" s="458"/>
      <c r="P10" s="458"/>
    </row>
    <row r="11" spans="1:16" x14ac:dyDescent="0.25">
      <c r="B11" s="419"/>
      <c r="C11" s="420"/>
      <c r="D11" s="420"/>
      <c r="E11" s="420"/>
      <c r="F11" s="420"/>
      <c r="G11" s="233"/>
      <c r="H11" s="484"/>
      <c r="I11" s="484"/>
      <c r="J11" s="484"/>
      <c r="K11" s="484"/>
      <c r="L11" s="485"/>
      <c r="M11" s="270"/>
      <c r="N11" s="289"/>
      <c r="O11" s="458"/>
      <c r="P11" s="458"/>
    </row>
    <row r="12" spans="1:16" x14ac:dyDescent="0.25">
      <c r="B12" s="419"/>
      <c r="C12" s="420"/>
      <c r="D12" s="420"/>
      <c r="E12" s="420"/>
      <c r="F12" s="420"/>
      <c r="G12" s="111"/>
      <c r="H12" s="484"/>
      <c r="I12" s="484"/>
      <c r="J12" s="484"/>
      <c r="K12" s="484"/>
      <c r="L12" s="485"/>
      <c r="M12" s="82"/>
      <c r="O12" s="458"/>
      <c r="P12" s="458"/>
    </row>
    <row r="13" spans="1:16" x14ac:dyDescent="0.25">
      <c r="B13" s="419"/>
      <c r="C13" s="420"/>
      <c r="D13" s="420"/>
      <c r="E13" s="420"/>
      <c r="F13" s="420"/>
      <c r="G13" s="111"/>
      <c r="H13" s="484"/>
      <c r="I13" s="484"/>
      <c r="J13" s="484"/>
      <c r="K13" s="484"/>
      <c r="L13" s="485"/>
      <c r="M13" s="82"/>
      <c r="O13" s="458"/>
      <c r="P13" s="458"/>
    </row>
    <row r="14" spans="1:16" x14ac:dyDescent="0.25">
      <c r="B14" s="419"/>
      <c r="C14" s="420"/>
      <c r="D14" s="420"/>
      <c r="E14" s="420"/>
      <c r="F14" s="420"/>
      <c r="G14" s="111"/>
      <c r="H14" s="484"/>
      <c r="I14" s="484"/>
      <c r="J14" s="484"/>
      <c r="K14" s="484"/>
      <c r="L14" s="485"/>
      <c r="M14" s="82"/>
      <c r="O14" s="458"/>
      <c r="P14" s="458"/>
    </row>
    <row r="15" spans="1:16" x14ac:dyDescent="0.25">
      <c r="B15" s="419"/>
      <c r="C15" s="420"/>
      <c r="D15" s="420"/>
      <c r="E15" s="420"/>
      <c r="F15" s="420"/>
      <c r="G15" s="111"/>
      <c r="H15" s="484"/>
      <c r="I15" s="484"/>
      <c r="J15" s="484"/>
      <c r="K15" s="484"/>
      <c r="L15" s="485"/>
      <c r="M15" s="82"/>
      <c r="O15" s="458"/>
      <c r="P15" s="458"/>
    </row>
    <row r="16" spans="1:16" x14ac:dyDescent="0.25">
      <c r="B16" s="419"/>
      <c r="C16" s="420"/>
      <c r="D16" s="420"/>
      <c r="E16" s="420"/>
      <c r="F16" s="420"/>
      <c r="G16" s="111"/>
      <c r="H16" s="484"/>
      <c r="I16" s="484"/>
      <c r="J16" s="484"/>
      <c r="K16" s="484"/>
      <c r="L16" s="485"/>
      <c r="M16" s="82"/>
      <c r="O16" s="458"/>
      <c r="P16" s="458"/>
    </row>
    <row r="17" spans="1:16" ht="15.75" customHeight="1" x14ac:dyDescent="0.25">
      <c r="B17" s="419"/>
      <c r="C17" s="420"/>
      <c r="D17" s="420"/>
      <c r="E17" s="420"/>
      <c r="F17" s="420"/>
      <c r="G17" s="111"/>
      <c r="H17" s="484"/>
      <c r="I17" s="484"/>
      <c r="J17" s="484"/>
      <c r="K17" s="484"/>
      <c r="L17" s="485"/>
      <c r="M17" s="82"/>
      <c r="O17" s="458"/>
      <c r="P17" s="458"/>
    </row>
    <row r="18" spans="1:16" x14ac:dyDescent="0.25">
      <c r="B18" s="419" t="str">
        <f>"Your firm's knowledge and experience would aid the Tribunal in the proper conduct of its inquiry by helping it better understand the Canadian market for "&amp;Variables!D3&amp;". The Tribunal therefore requests a response to this questionnaire from your firm."</f>
        <v>Your firm's knowledge and experience would aid the Tribunal in the proper conduct of its inquiry by helping it better understand the Canadian market for corrosion-resistant steel sheet. The Tribunal therefore requests a response to this questionnaire from your firm.</v>
      </c>
      <c r="C18" s="517"/>
      <c r="D18" s="517"/>
      <c r="E18" s="517"/>
      <c r="F18" s="517"/>
      <c r="G18" s="298"/>
      <c r="H18" s="518" t="str">
        <f>"Les connaissances et l'expérience de votre entreprise aideraient le Tribunal à mener correctement son enquête en lui permettant de mieux comprendre le marché canadien de "&amp;Variables!E3&amp;". Le Tribunal demande donc à votre entreprise de répondre à ce questionnaire."</f>
        <v>Les connaissances et l'expérience de votre entreprise aideraient le Tribunal à mener correctement son enquête en lui permettant de mieux comprendre le marché canadien de feuilles d'acier résistant à la corrosion. Le Tribunal demande donc à votre entreprise de répondre à ce questionnaire.</v>
      </c>
      <c r="I18" s="518"/>
      <c r="J18" s="518"/>
      <c r="K18" s="518"/>
      <c r="L18" s="485"/>
      <c r="M18" s="82"/>
      <c r="O18" s="458"/>
      <c r="P18" s="458"/>
    </row>
    <row r="19" spans="1:16" x14ac:dyDescent="0.25">
      <c r="B19" s="419"/>
      <c r="C19" s="517"/>
      <c r="D19" s="517"/>
      <c r="E19" s="517"/>
      <c r="F19" s="517"/>
      <c r="G19" s="298"/>
      <c r="H19" s="518"/>
      <c r="I19" s="518"/>
      <c r="J19" s="518"/>
      <c r="K19" s="518"/>
      <c r="L19" s="485"/>
      <c r="M19" s="82"/>
      <c r="O19" s="458"/>
      <c r="P19" s="458"/>
    </row>
    <row r="20" spans="1:16" x14ac:dyDescent="0.25">
      <c r="B20" s="419"/>
      <c r="C20" s="517"/>
      <c r="D20" s="517"/>
      <c r="E20" s="517"/>
      <c r="F20" s="517"/>
      <c r="G20" s="298"/>
      <c r="H20" s="518"/>
      <c r="I20" s="518"/>
      <c r="J20" s="518"/>
      <c r="K20" s="518"/>
      <c r="L20" s="485"/>
      <c r="M20" s="82"/>
      <c r="O20" s="458"/>
      <c r="P20" s="458"/>
    </row>
    <row r="21" spans="1:16" x14ac:dyDescent="0.25">
      <c r="B21" s="419"/>
      <c r="C21" s="517"/>
      <c r="D21" s="517"/>
      <c r="E21" s="517"/>
      <c r="F21" s="517"/>
      <c r="G21" s="298"/>
      <c r="H21" s="518"/>
      <c r="I21" s="518"/>
      <c r="J21" s="518"/>
      <c r="K21" s="518"/>
      <c r="L21" s="485"/>
      <c r="M21" s="82"/>
      <c r="O21" s="458"/>
      <c r="P21" s="458"/>
    </row>
    <row r="22" spans="1:16" x14ac:dyDescent="0.25">
      <c r="B22" s="143"/>
      <c r="C22" s="144"/>
      <c r="D22" s="144"/>
      <c r="E22" s="144"/>
      <c r="F22" s="144"/>
      <c r="G22" s="144"/>
      <c r="H22" s="144"/>
      <c r="I22" s="144"/>
      <c r="J22" s="144"/>
      <c r="K22" s="144"/>
      <c r="L22" s="145"/>
      <c r="M22" s="82"/>
      <c r="O22" s="458"/>
      <c r="P22" s="458"/>
    </row>
    <row r="23" spans="1:16" s="6" customFormat="1" x14ac:dyDescent="0.25">
      <c r="A23" s="4"/>
      <c r="B23" s="15"/>
      <c r="C23" s="15"/>
      <c r="D23" s="3"/>
      <c r="E23" s="3"/>
      <c r="F23" s="3"/>
      <c r="G23" s="3"/>
      <c r="H23" s="3"/>
      <c r="I23" s="3"/>
      <c r="J23" s="3"/>
      <c r="K23" s="3"/>
      <c r="L23" s="3"/>
      <c r="O23" s="16"/>
      <c r="P23" s="16"/>
    </row>
    <row r="24" spans="1:16" s="2" customFormat="1" x14ac:dyDescent="0.25">
      <c r="A24" s="4"/>
      <c r="B24" s="422" t="s">
        <v>235</v>
      </c>
      <c r="C24" s="423"/>
      <c r="D24" s="423"/>
      <c r="E24" s="423"/>
      <c r="F24" s="423"/>
      <c r="G24" s="423"/>
      <c r="H24" s="423"/>
      <c r="I24" s="423"/>
      <c r="J24" s="423"/>
      <c r="K24" s="423"/>
      <c r="L24" s="424"/>
      <c r="M24" s="23"/>
      <c r="N24" s="23"/>
      <c r="O24" s="21"/>
      <c r="P24" s="21"/>
    </row>
    <row r="25" spans="1:16" x14ac:dyDescent="0.25">
      <c r="B25" s="17"/>
      <c r="C25" s="27"/>
      <c r="D25" s="28"/>
      <c r="E25" s="28"/>
      <c r="F25" s="28"/>
      <c r="G25" s="28"/>
      <c r="H25" s="28"/>
      <c r="I25" s="28"/>
      <c r="J25" s="28"/>
      <c r="K25" s="28"/>
      <c r="L25" s="18"/>
      <c r="M25" s="82"/>
    </row>
    <row r="26" spans="1:16" x14ac:dyDescent="0.25">
      <c r="B26" s="474" t="s">
        <v>84</v>
      </c>
      <c r="C26" s="475"/>
      <c r="D26" s="475"/>
      <c r="E26" s="475"/>
      <c r="F26" s="475"/>
      <c r="G26" s="476" t="s">
        <v>83</v>
      </c>
      <c r="H26" s="478" t="s">
        <v>156</v>
      </c>
      <c r="I26" s="478"/>
      <c r="J26" s="478"/>
      <c r="K26" s="478"/>
      <c r="L26" s="479"/>
      <c r="M26" s="82"/>
      <c r="O26" s="19"/>
    </row>
    <row r="27" spans="1:16" x14ac:dyDescent="0.25">
      <c r="B27" s="474"/>
      <c r="C27" s="475"/>
      <c r="D27" s="475"/>
      <c r="E27" s="475"/>
      <c r="F27" s="475"/>
      <c r="G27" s="477"/>
      <c r="H27" s="478"/>
      <c r="I27" s="478"/>
      <c r="J27" s="478"/>
      <c r="K27" s="478"/>
      <c r="L27" s="479"/>
      <c r="M27" s="82"/>
      <c r="O27" s="19"/>
    </row>
    <row r="28" spans="1:16" x14ac:dyDescent="0.25">
      <c r="B28" s="143"/>
      <c r="C28" s="144"/>
      <c r="D28" s="144"/>
      <c r="E28" s="144"/>
      <c r="F28" s="144"/>
      <c r="G28" s="144"/>
      <c r="H28" s="144"/>
      <c r="I28" s="144"/>
      <c r="J28" s="144"/>
      <c r="K28" s="144"/>
      <c r="L28" s="145"/>
      <c r="M28" s="82"/>
    </row>
    <row r="29" spans="1:16" s="6" customFormat="1" x14ac:dyDescent="0.25">
      <c r="A29" s="4"/>
      <c r="B29" s="15"/>
      <c r="C29" s="15"/>
      <c r="D29" s="3"/>
      <c r="E29" s="3"/>
      <c r="F29" s="3"/>
      <c r="G29" s="3"/>
      <c r="H29" s="3"/>
      <c r="I29" s="3"/>
      <c r="J29" s="3"/>
      <c r="K29" s="3"/>
      <c r="L29" s="3"/>
      <c r="O29" s="16"/>
      <c r="P29" s="16"/>
    </row>
    <row r="30" spans="1:16" s="2" customFormat="1" x14ac:dyDescent="0.25">
      <c r="A30" s="4"/>
      <c r="B30" s="480" t="str">
        <f>IF(Intro!$G$26="English",O30,P30)</f>
        <v>LA DÉFINITION "DES MARCHANDISES"</v>
      </c>
      <c r="C30" s="481" t="str">
        <f>UPPER(IF(Intro!$G$26="English",P30,Q30))</f>
        <v/>
      </c>
      <c r="D30" s="481" t="str">
        <f>UPPER(IF(Intro!$G$26="English",Q30,R30))</f>
        <v/>
      </c>
      <c r="E30" s="481" t="str">
        <f>UPPER(IF(Intro!$G$26="English",R30,S30))</f>
        <v/>
      </c>
      <c r="F30" s="481" t="str">
        <f>UPPER(IF(Intro!$G$26="English",S30,T30))</f>
        <v/>
      </c>
      <c r="G30" s="481"/>
      <c r="H30" s="481" t="str">
        <f>UPPER(IF(Intro!$G$26="English",T30,U30))</f>
        <v/>
      </c>
      <c r="I30" s="481" t="str">
        <f>UPPER(IF(Intro!$G$26="English",U30,V30))</f>
        <v/>
      </c>
      <c r="J30" s="481" t="str">
        <f>UPPER(IF(Intro!$G$26="English",V30,W30))</f>
        <v/>
      </c>
      <c r="K30" s="481" t="str">
        <f>UPPER(IF(Intro!$G$26="English",W30,X30))</f>
        <v/>
      </c>
      <c r="L30" s="482" t="str">
        <f>UPPER(IF(Intro!$G$26="English",X30,Y30))</f>
        <v/>
      </c>
      <c r="M30" s="6"/>
      <c r="N30" s="23"/>
      <c r="O30" s="21" t="s">
        <v>254</v>
      </c>
      <c r="P30" s="21" t="s">
        <v>255</v>
      </c>
    </row>
    <row r="31" spans="1:16" x14ac:dyDescent="0.25">
      <c r="B31" s="17"/>
      <c r="C31" s="27"/>
      <c r="D31" s="28"/>
      <c r="E31" s="28"/>
      <c r="F31" s="28"/>
      <c r="G31" s="28"/>
      <c r="H31" s="28"/>
      <c r="I31" s="28"/>
      <c r="J31" s="28"/>
      <c r="K31" s="28"/>
      <c r="L31" s="18"/>
      <c r="M31" s="82"/>
    </row>
    <row r="32" spans="1:16" x14ac:dyDescent="0.25">
      <c r="B32" s="419" t="str">
        <f>IF(Intro!$G$26="English",O32,P32)</f>
        <v>Les références aux « marchandises » dans ce questionnaire font référence à :</v>
      </c>
      <c r="C32" s="420"/>
      <c r="D32" s="420"/>
      <c r="E32" s="420"/>
      <c r="F32" s="420"/>
      <c r="G32" s="420"/>
      <c r="H32" s="420"/>
      <c r="I32" s="420"/>
      <c r="J32" s="420"/>
      <c r="K32" s="420"/>
      <c r="L32" s="421"/>
      <c r="M32" s="82"/>
      <c r="O32" s="82" t="s">
        <v>123</v>
      </c>
      <c r="P32" s="82" t="s">
        <v>124</v>
      </c>
    </row>
    <row r="33" spans="2:13" x14ac:dyDescent="0.25">
      <c r="B33" s="105"/>
      <c r="C33" s="106"/>
      <c r="D33" s="106"/>
      <c r="E33" s="106"/>
      <c r="F33" s="106"/>
      <c r="G33" s="106"/>
      <c r="H33" s="106"/>
      <c r="I33" s="106"/>
      <c r="J33" s="106"/>
      <c r="K33" s="106"/>
      <c r="L33" s="107"/>
      <c r="M33" s="82"/>
    </row>
    <row r="34" spans="2:13" x14ac:dyDescent="0.25">
      <c r="B34" s="92"/>
      <c r="C34" s="459" t="str">
        <f>IF(Intro!$G$26="English",Variables!B16,Variables!C16)</f>
        <v>Feuilles laminées à plat d’acier au carbone résistant à la corrosion, y compris celles contenant les éléments d’alliage suivants :
●  jusqu’à 0,01 % de bore (B);
●  jusqu’à 0,1 % de niobium (Nb);
●  jusqu’à 0,08 % de titane (Ti);
●  jusqu’à 0,3 % de vanadium (V);
en bobines ou coupées à longueur, d’une épaisseur jusque 0,168 po (4,267 mm) et d’une largeur jusque 72 po (1 828,8 mm), plus ou moins les écarts admis par les normes applicables, avec ou sans passivation et/ou traitements anti-empreintes digitales, et à l’exclusion cependant de tout ce qui suit :
●  les feuilles d’acier résistant à la corrosion devant servir à la fabrication d’automobiles, d’autobus, de camions, d’ambulances ou de corbillards ou encore de châssis ou autres parties, de pièces ou d’accessoires destinés à ces véhicules;
●  les produits d’acier pour la construction aéronautique;
●  les feuilles d’acier revêtu ou plaqué de fer-blanc, de plomb, de nickel, de cuivre, de chrome, d’oxydes de chrome, à la fois de fer-blanc et de plomb (fer mat), ou à la fois de chrome et d’oxydes de chrome (fer chromé);
●  les produits d’acier inoxydable laminés à plat;
●  les feuilles d’acier résistant à la corrosion déjà peintes, notamment avec des laques ou des vernis, ou revêtues de plastique de façon permanente;
●  le ruban de blindage galvanisé, ruban d’acier plat large de 3 po au plus, traité au zinc par une opération finale, soit de galvanisation par immersion à chaud, soit d’électrozingage, de sorte que toutes les surfaces, y compris les bords, sont recouvertes de zinc;
●  l’acier perforé;
●  et l’acier à outils.</v>
      </c>
      <c r="D34" s="460"/>
      <c r="E34" s="460"/>
      <c r="F34" s="460"/>
      <c r="G34" s="460"/>
      <c r="H34" s="460"/>
      <c r="I34" s="460"/>
      <c r="J34" s="460"/>
      <c r="K34" s="461"/>
      <c r="L34" s="112"/>
      <c r="M34" s="82"/>
    </row>
    <row r="35" spans="2:13" x14ac:dyDescent="0.25">
      <c r="B35" s="92"/>
      <c r="C35" s="462"/>
      <c r="D35" s="463"/>
      <c r="E35" s="463"/>
      <c r="F35" s="463"/>
      <c r="G35" s="463"/>
      <c r="H35" s="463"/>
      <c r="I35" s="463"/>
      <c r="J35" s="463"/>
      <c r="K35" s="464"/>
      <c r="L35" s="234"/>
      <c r="M35" s="82"/>
    </row>
    <row r="36" spans="2:13" x14ac:dyDescent="0.25">
      <c r="B36" s="92"/>
      <c r="C36" s="462"/>
      <c r="D36" s="463"/>
      <c r="E36" s="463"/>
      <c r="F36" s="463"/>
      <c r="G36" s="463"/>
      <c r="H36" s="463"/>
      <c r="I36" s="463"/>
      <c r="J36" s="463"/>
      <c r="K36" s="464"/>
      <c r="L36" s="234"/>
      <c r="M36" s="82"/>
    </row>
    <row r="37" spans="2:13" x14ac:dyDescent="0.25">
      <c r="B37" s="92"/>
      <c r="C37" s="462"/>
      <c r="D37" s="463"/>
      <c r="E37" s="463"/>
      <c r="F37" s="463"/>
      <c r="G37" s="463"/>
      <c r="H37" s="463"/>
      <c r="I37" s="463"/>
      <c r="J37" s="463"/>
      <c r="K37" s="464"/>
      <c r="L37" s="234"/>
      <c r="M37" s="82"/>
    </row>
    <row r="38" spans="2:13" x14ac:dyDescent="0.25">
      <c r="B38" s="92"/>
      <c r="C38" s="462"/>
      <c r="D38" s="463"/>
      <c r="E38" s="463"/>
      <c r="F38" s="463"/>
      <c r="G38" s="463"/>
      <c r="H38" s="463"/>
      <c r="I38" s="463"/>
      <c r="J38" s="463"/>
      <c r="K38" s="464"/>
      <c r="L38" s="234"/>
      <c r="M38" s="82"/>
    </row>
    <row r="39" spans="2:13" x14ac:dyDescent="0.25">
      <c r="B39" s="92"/>
      <c r="C39" s="462"/>
      <c r="D39" s="463"/>
      <c r="E39" s="463"/>
      <c r="F39" s="463"/>
      <c r="G39" s="463"/>
      <c r="H39" s="463"/>
      <c r="I39" s="463"/>
      <c r="J39" s="463"/>
      <c r="K39" s="464"/>
      <c r="L39" s="234"/>
      <c r="M39" s="82"/>
    </row>
    <row r="40" spans="2:13" x14ac:dyDescent="0.25">
      <c r="B40" s="92"/>
      <c r="C40" s="462"/>
      <c r="D40" s="463"/>
      <c r="E40" s="463"/>
      <c r="F40" s="463"/>
      <c r="G40" s="463"/>
      <c r="H40" s="463"/>
      <c r="I40" s="463"/>
      <c r="J40" s="463"/>
      <c r="K40" s="464"/>
      <c r="L40" s="234"/>
      <c r="M40" s="82"/>
    </row>
    <row r="41" spans="2:13" x14ac:dyDescent="0.25">
      <c r="B41" s="92"/>
      <c r="C41" s="462"/>
      <c r="D41" s="463"/>
      <c r="E41" s="463"/>
      <c r="F41" s="463"/>
      <c r="G41" s="463"/>
      <c r="H41" s="463"/>
      <c r="I41" s="463"/>
      <c r="J41" s="463"/>
      <c r="K41" s="464"/>
      <c r="L41" s="234"/>
      <c r="M41" s="82"/>
    </row>
    <row r="42" spans="2:13" x14ac:dyDescent="0.25">
      <c r="B42" s="92"/>
      <c r="C42" s="462"/>
      <c r="D42" s="463"/>
      <c r="E42" s="463"/>
      <c r="F42" s="463"/>
      <c r="G42" s="463"/>
      <c r="H42" s="463"/>
      <c r="I42" s="463"/>
      <c r="J42" s="463"/>
      <c r="K42" s="464"/>
      <c r="L42" s="234"/>
      <c r="M42" s="82"/>
    </row>
    <row r="43" spans="2:13" x14ac:dyDescent="0.25">
      <c r="B43" s="92"/>
      <c r="C43" s="462"/>
      <c r="D43" s="463"/>
      <c r="E43" s="463"/>
      <c r="F43" s="463"/>
      <c r="G43" s="463"/>
      <c r="H43" s="463"/>
      <c r="I43" s="463"/>
      <c r="J43" s="463"/>
      <c r="K43" s="464"/>
      <c r="L43" s="234"/>
      <c r="M43" s="82"/>
    </row>
    <row r="44" spans="2:13" x14ac:dyDescent="0.25">
      <c r="B44" s="92"/>
      <c r="C44" s="462"/>
      <c r="D44" s="463"/>
      <c r="E44" s="463"/>
      <c r="F44" s="463"/>
      <c r="G44" s="463"/>
      <c r="H44" s="463"/>
      <c r="I44" s="463"/>
      <c r="J44" s="463"/>
      <c r="K44" s="464"/>
      <c r="L44" s="234"/>
      <c r="M44" s="82"/>
    </row>
    <row r="45" spans="2:13" x14ac:dyDescent="0.25">
      <c r="B45" s="92"/>
      <c r="C45" s="462"/>
      <c r="D45" s="463"/>
      <c r="E45" s="463"/>
      <c r="F45" s="463"/>
      <c r="G45" s="463"/>
      <c r="H45" s="463"/>
      <c r="I45" s="463"/>
      <c r="J45" s="463"/>
      <c r="K45" s="464"/>
      <c r="L45" s="234"/>
      <c r="M45" s="82"/>
    </row>
    <row r="46" spans="2:13" x14ac:dyDescent="0.25">
      <c r="B46" s="92"/>
      <c r="C46" s="462"/>
      <c r="D46" s="463"/>
      <c r="E46" s="463"/>
      <c r="F46" s="463"/>
      <c r="G46" s="463"/>
      <c r="H46" s="463"/>
      <c r="I46" s="463"/>
      <c r="J46" s="463"/>
      <c r="K46" s="464"/>
      <c r="L46" s="234"/>
      <c r="M46" s="82"/>
    </row>
    <row r="47" spans="2:13" x14ac:dyDescent="0.25">
      <c r="B47" s="92"/>
      <c r="C47" s="462"/>
      <c r="D47" s="463"/>
      <c r="E47" s="463"/>
      <c r="F47" s="463"/>
      <c r="G47" s="463"/>
      <c r="H47" s="463"/>
      <c r="I47" s="463"/>
      <c r="J47" s="463"/>
      <c r="K47" s="464"/>
      <c r="L47" s="234"/>
      <c r="M47" s="82"/>
    </row>
    <row r="48" spans="2:13" x14ac:dyDescent="0.25">
      <c r="B48" s="92"/>
      <c r="C48" s="462"/>
      <c r="D48" s="463"/>
      <c r="E48" s="463"/>
      <c r="F48" s="463"/>
      <c r="G48" s="463"/>
      <c r="H48" s="463"/>
      <c r="I48" s="463"/>
      <c r="J48" s="463"/>
      <c r="K48" s="464"/>
      <c r="L48" s="234"/>
      <c r="M48" s="82"/>
    </row>
    <row r="49" spans="1:16" x14ac:dyDescent="0.25">
      <c r="B49" s="92"/>
      <c r="C49" s="462"/>
      <c r="D49" s="463"/>
      <c r="E49" s="463"/>
      <c r="F49" s="463"/>
      <c r="G49" s="463"/>
      <c r="H49" s="463"/>
      <c r="I49" s="463"/>
      <c r="J49" s="463"/>
      <c r="K49" s="464"/>
      <c r="L49" s="234"/>
      <c r="M49" s="82"/>
    </row>
    <row r="50" spans="1:16" x14ac:dyDescent="0.25">
      <c r="B50" s="92"/>
      <c r="C50" s="462"/>
      <c r="D50" s="463"/>
      <c r="E50" s="463"/>
      <c r="F50" s="463"/>
      <c r="G50" s="463"/>
      <c r="H50" s="463"/>
      <c r="I50" s="463"/>
      <c r="J50" s="463"/>
      <c r="K50" s="464"/>
      <c r="L50" s="234"/>
      <c r="M50" s="82"/>
    </row>
    <row r="51" spans="1:16" x14ac:dyDescent="0.25">
      <c r="B51" s="92"/>
      <c r="C51" s="462"/>
      <c r="D51" s="463"/>
      <c r="E51" s="463"/>
      <c r="F51" s="463"/>
      <c r="G51" s="463"/>
      <c r="H51" s="463"/>
      <c r="I51" s="463"/>
      <c r="J51" s="463"/>
      <c r="K51" s="464"/>
      <c r="L51" s="112"/>
      <c r="M51" s="82"/>
    </row>
    <row r="52" spans="1:16" x14ac:dyDescent="0.25">
      <c r="B52" s="92"/>
      <c r="C52" s="465"/>
      <c r="D52" s="466"/>
      <c r="E52" s="466"/>
      <c r="F52" s="466"/>
      <c r="G52" s="466"/>
      <c r="H52" s="466"/>
      <c r="I52" s="466"/>
      <c r="J52" s="466"/>
      <c r="K52" s="467"/>
      <c r="L52" s="112"/>
      <c r="M52" s="82"/>
    </row>
    <row r="53" spans="1:16" x14ac:dyDescent="0.25">
      <c r="B53" s="105"/>
      <c r="C53" s="106"/>
      <c r="D53" s="106"/>
      <c r="E53" s="106"/>
      <c r="F53" s="106"/>
      <c r="G53" s="106"/>
      <c r="H53" s="106"/>
      <c r="I53" s="106"/>
      <c r="J53" s="106"/>
      <c r="K53" s="106"/>
      <c r="L53" s="107"/>
      <c r="M53" s="82"/>
    </row>
    <row r="54" spans="1:16" x14ac:dyDescent="0.25">
      <c r="B54" s="419" t="str">
        <f>IF(Intro!$G$26="English",O54,P54)</f>
        <v>Pour plus de détails, consultez l'onglet Info.</v>
      </c>
      <c r="C54" s="420"/>
      <c r="D54" s="420"/>
      <c r="E54" s="420"/>
      <c r="F54" s="420"/>
      <c r="G54" s="420"/>
      <c r="H54" s="420"/>
      <c r="I54" s="420"/>
      <c r="J54" s="420"/>
      <c r="K54" s="420"/>
      <c r="L54" s="421"/>
      <c r="M54" s="82"/>
      <c r="O54" s="82" t="s">
        <v>118</v>
      </c>
      <c r="P54" s="82" t="s">
        <v>119</v>
      </c>
    </row>
    <row r="55" spans="1:16" x14ac:dyDescent="0.25">
      <c r="B55" s="143"/>
      <c r="C55" s="144"/>
      <c r="D55" s="144"/>
      <c r="E55" s="144"/>
      <c r="F55" s="144"/>
      <c r="G55" s="144"/>
      <c r="H55" s="144"/>
      <c r="I55" s="144"/>
      <c r="J55" s="144"/>
      <c r="K55" s="144"/>
      <c r="L55" s="145"/>
      <c r="M55" s="82"/>
    </row>
    <row r="56" spans="1:16" s="6" customFormat="1" x14ac:dyDescent="0.25">
      <c r="A56" s="4"/>
      <c r="B56" s="15"/>
      <c r="C56" s="15"/>
      <c r="D56" s="3"/>
      <c r="E56" s="3"/>
      <c r="F56" s="3"/>
      <c r="G56" s="3"/>
      <c r="H56" s="3"/>
      <c r="I56" s="3"/>
      <c r="J56" s="3"/>
      <c r="K56" s="3"/>
      <c r="L56" s="3"/>
      <c r="O56" s="16"/>
      <c r="P56" s="16"/>
    </row>
    <row r="57" spans="1:16" s="2" customFormat="1" x14ac:dyDescent="0.25">
      <c r="A57" s="4"/>
      <c r="B57" s="480" t="str">
        <f>IF(Intro!$G$26="English",O57,P57)</f>
        <v>DEVEZ-VOUS REMPLIR CE QUESTIONNAIRE?</v>
      </c>
      <c r="C57" s="481"/>
      <c r="D57" s="481"/>
      <c r="E57" s="481"/>
      <c r="F57" s="481"/>
      <c r="G57" s="481"/>
      <c r="H57" s="481"/>
      <c r="I57" s="481"/>
      <c r="J57" s="481"/>
      <c r="K57" s="481"/>
      <c r="L57" s="482"/>
      <c r="M57" s="37"/>
      <c r="N57" s="38"/>
      <c r="O57" s="9" t="s">
        <v>239</v>
      </c>
      <c r="P57" s="9" t="s">
        <v>328</v>
      </c>
    </row>
    <row r="58" spans="1:16" x14ac:dyDescent="0.25">
      <c r="B58" s="17"/>
      <c r="C58" s="27"/>
      <c r="D58" s="28"/>
      <c r="E58" s="28"/>
      <c r="F58" s="28"/>
      <c r="G58" s="28"/>
      <c r="H58" s="28"/>
      <c r="I58" s="28"/>
      <c r="J58" s="28"/>
      <c r="K58" s="28"/>
      <c r="L58" s="28"/>
      <c r="M58" s="39"/>
      <c r="N58" s="81"/>
    </row>
    <row r="59" spans="1:16" x14ac:dyDescent="0.25">
      <c r="B59" s="428" t="str">
        <f>IF(Intro!$G$26="English",O59,P59)</f>
        <v>Votre entreprise a-t-elle importé des marchandises en tant qu'importateur officiel de n'importe quel pays depuis le 1er janvier 2023?</v>
      </c>
      <c r="C59" s="429"/>
      <c r="D59" s="430"/>
      <c r="E59" s="430"/>
      <c r="F59" s="431"/>
      <c r="G59" s="431"/>
      <c r="H59" s="431"/>
      <c r="I59" s="431"/>
      <c r="J59" s="431"/>
      <c r="K59" s="431"/>
      <c r="L59" s="432"/>
      <c r="M59" s="39"/>
      <c r="N59" s="81"/>
      <c r="O59" s="19" t="str">
        <f>"Has your firm imported the goods as the importer of record from any country since January 1, "&amp;Variables!B6&amp;"?"</f>
        <v>Has your firm imported the goods as the importer of record from any country since January 1, 2023?</v>
      </c>
      <c r="P59" s="19" t="str">
        <f>"Votre entreprise a-t-elle importé des marchandises en tant qu'importateur officiel de n'importe quel pays depuis le 1er janvier "&amp;Variables!C6 &amp;"?"</f>
        <v>Votre entreprise a-t-elle importé des marchandises en tant qu'importateur officiel de n'importe quel pays depuis le 1er janvier 2023?</v>
      </c>
    </row>
    <row r="60" spans="1:16" x14ac:dyDescent="0.25">
      <c r="B60" s="103"/>
      <c r="C60" s="104"/>
      <c r="D60" s="151"/>
      <c r="E60" s="151"/>
      <c r="F60" s="96"/>
      <c r="G60" s="96"/>
      <c r="H60" s="96"/>
      <c r="I60" s="96"/>
      <c r="J60" s="96"/>
      <c r="K60" s="96"/>
      <c r="L60" s="152"/>
      <c r="M60" s="81"/>
      <c r="N60" s="81"/>
    </row>
    <row r="61" spans="1:16" ht="14.45" customHeight="1" x14ac:dyDescent="0.25">
      <c r="B61" s="92"/>
      <c r="C61" s="496" t="str">
        <f>IF(Intro!$G$26="English",O61,P61)</f>
        <v>Sélectionnez Oui, 
Non, ou 
Non, importe seulement pour l'industrie automobile</v>
      </c>
      <c r="D61" s="497"/>
      <c r="E61" s="498"/>
      <c r="F61" s="490" t="s">
        <v>259</v>
      </c>
      <c r="G61" s="490"/>
      <c r="H61" s="490"/>
      <c r="I61" s="490"/>
      <c r="J61" s="490"/>
      <c r="K61" s="491"/>
      <c r="L61" s="152"/>
      <c r="M61" s="82"/>
      <c r="O61" s="313" t="s">
        <v>463</v>
      </c>
      <c r="P61" s="313" t="s">
        <v>466</v>
      </c>
    </row>
    <row r="62" spans="1:16" x14ac:dyDescent="0.25">
      <c r="B62" s="92"/>
      <c r="C62" s="499"/>
      <c r="D62" s="500"/>
      <c r="E62" s="501"/>
      <c r="F62" s="492"/>
      <c r="G62" s="492"/>
      <c r="H62" s="492"/>
      <c r="I62" s="492"/>
      <c r="J62" s="492"/>
      <c r="K62" s="493"/>
      <c r="L62" s="310"/>
      <c r="M62" s="82"/>
    </row>
    <row r="63" spans="1:16" x14ac:dyDescent="0.25">
      <c r="B63" s="92"/>
      <c r="C63" s="499"/>
      <c r="D63" s="500"/>
      <c r="E63" s="501"/>
      <c r="F63" s="492"/>
      <c r="G63" s="492"/>
      <c r="H63" s="492"/>
      <c r="I63" s="492"/>
      <c r="J63" s="492"/>
      <c r="K63" s="493"/>
      <c r="L63" s="310"/>
      <c r="M63" s="82"/>
    </row>
    <row r="64" spans="1:16" x14ac:dyDescent="0.25">
      <c r="B64" s="92"/>
      <c r="C64" s="502"/>
      <c r="D64" s="503"/>
      <c r="E64" s="504"/>
      <c r="F64" s="494"/>
      <c r="G64" s="494"/>
      <c r="H64" s="494"/>
      <c r="I64" s="494"/>
      <c r="J64" s="494"/>
      <c r="K64" s="495"/>
      <c r="L64" s="310"/>
      <c r="M64" s="82"/>
    </row>
    <row r="65" spans="1:18" ht="14.45" customHeight="1" x14ac:dyDescent="0.25">
      <c r="B65" s="84"/>
      <c r="C65" s="511"/>
      <c r="D65" s="512"/>
      <c r="E65" s="513"/>
      <c r="F65" s="505" t="str">
        <f>IF(C65="Yes",O65,IF(C65="Oui",P65,IF(C65="No",O66,IF(C65="Non",P66,IF(C65="No, only imported for use in the automotive industry",O66,IF(C65="Non, importe seulement pour l'industrie automobile",P66,""))))))</f>
        <v/>
      </c>
      <c r="G65" s="506"/>
      <c r="H65" s="506"/>
      <c r="I65" s="506"/>
      <c r="J65" s="506"/>
      <c r="K65" s="507"/>
      <c r="L65" s="152"/>
      <c r="M65" s="82"/>
      <c r="O65" s="82" t="str">
        <f>"Complete all tabs in this questionnaire and return by "&amp;Variables!B11&amp;"."</f>
        <v>Complete all tabs in this questionnaire and return by March 2, 2026.</v>
      </c>
      <c r="P65" s="82" t="str">
        <f>"Remplissez tous les onglets de ce questionnaire et retournez-le avant le "&amp;Variables!C11&amp;"."</f>
        <v>Remplissez tous les onglets de ce questionnaire et retournez-le avant le 2 mars 2026.</v>
      </c>
    </row>
    <row r="66" spans="1:18" x14ac:dyDescent="0.25">
      <c r="B66" s="84"/>
      <c r="C66" s="514"/>
      <c r="D66" s="515"/>
      <c r="E66" s="516"/>
      <c r="F66" s="508"/>
      <c r="G66" s="509"/>
      <c r="H66" s="509"/>
      <c r="I66" s="509"/>
      <c r="J66" s="509"/>
      <c r="K66" s="510"/>
      <c r="L66" s="152"/>
      <c r="M66" s="82"/>
      <c r="O66" s="82" t="str">
        <f>"Complete this tab only and return by "&amp;Variables!B11&amp;"."</f>
        <v>Complete this tab only and return by March 2, 2026.</v>
      </c>
      <c r="P66" s="82" t="str">
        <f>"Remplissez cet onglet uniquement et retournez-le avant le "&amp;Variables!C11&amp;"."</f>
        <v>Remplissez cet onglet uniquement et retournez-le avant le 2 mars 2026.</v>
      </c>
    </row>
    <row r="67" spans="1:18" x14ac:dyDescent="0.25">
      <c r="B67" s="92"/>
      <c r="C67" s="147"/>
      <c r="D67" s="147"/>
      <c r="E67" s="147"/>
      <c r="F67" s="147"/>
      <c r="G67" s="147"/>
      <c r="H67" s="147"/>
      <c r="I67" s="147"/>
      <c r="J67" s="147"/>
      <c r="K67" s="147"/>
      <c r="L67" s="148"/>
      <c r="M67" s="82"/>
      <c r="Q67" s="31"/>
      <c r="R67" s="31"/>
    </row>
    <row r="68" spans="1:18" x14ac:dyDescent="0.25">
      <c r="B68" s="529" t="str">
        <f>IF(Intro!$G$26="English",O68,P68)</f>
        <v>Si non, expliquez pourquoi les données d'importation indiquent que vous avez importé au cours de cette période.</v>
      </c>
      <c r="C68" s="530"/>
      <c r="D68" s="530"/>
      <c r="E68" s="530"/>
      <c r="F68" s="531"/>
      <c r="G68" s="531"/>
      <c r="H68" s="531"/>
      <c r="I68" s="531"/>
      <c r="J68" s="531"/>
      <c r="K68" s="531"/>
      <c r="L68" s="532"/>
      <c r="M68" s="82"/>
      <c r="O68" s="81" t="s">
        <v>323</v>
      </c>
      <c r="P68" s="82" t="s">
        <v>324</v>
      </c>
    </row>
    <row r="69" spans="1:18" x14ac:dyDescent="0.25">
      <c r="B69" s="92"/>
      <c r="C69" s="81"/>
      <c r="D69" s="81"/>
      <c r="E69" s="81"/>
      <c r="F69" s="82"/>
      <c r="G69" s="82"/>
      <c r="H69" s="82"/>
      <c r="I69" s="82"/>
      <c r="J69" s="82"/>
      <c r="K69" s="82"/>
      <c r="L69" s="153"/>
      <c r="M69" s="82"/>
      <c r="O69" s="81"/>
    </row>
    <row r="70" spans="1:18" x14ac:dyDescent="0.25">
      <c r="B70" s="468"/>
      <c r="C70" s="469"/>
      <c r="D70" s="469"/>
      <c r="E70" s="469"/>
      <c r="F70" s="469"/>
      <c r="G70" s="469"/>
      <c r="H70" s="469"/>
      <c r="I70" s="469"/>
      <c r="J70" s="469"/>
      <c r="K70" s="469"/>
      <c r="L70" s="470"/>
      <c r="M70" s="82"/>
      <c r="O70" s="81"/>
    </row>
    <row r="71" spans="1:18" x14ac:dyDescent="0.25">
      <c r="B71" s="468"/>
      <c r="C71" s="469"/>
      <c r="D71" s="469"/>
      <c r="E71" s="469"/>
      <c r="F71" s="469"/>
      <c r="G71" s="469"/>
      <c r="H71" s="469"/>
      <c r="I71" s="469"/>
      <c r="J71" s="469"/>
      <c r="K71" s="469"/>
      <c r="L71" s="470"/>
      <c r="M71" s="82"/>
      <c r="O71" s="81"/>
    </row>
    <row r="72" spans="1:18" x14ac:dyDescent="0.25">
      <c r="B72" s="468"/>
      <c r="C72" s="469"/>
      <c r="D72" s="469"/>
      <c r="E72" s="469"/>
      <c r="F72" s="469"/>
      <c r="G72" s="469"/>
      <c r="H72" s="469"/>
      <c r="I72" s="469"/>
      <c r="J72" s="469"/>
      <c r="K72" s="469"/>
      <c r="L72" s="470"/>
      <c r="M72" s="82"/>
      <c r="O72" s="81"/>
    </row>
    <row r="73" spans="1:18" x14ac:dyDescent="0.25">
      <c r="B73" s="468"/>
      <c r="C73" s="469"/>
      <c r="D73" s="469"/>
      <c r="E73" s="469"/>
      <c r="F73" s="469"/>
      <c r="G73" s="469"/>
      <c r="H73" s="469"/>
      <c r="I73" s="469"/>
      <c r="J73" s="469"/>
      <c r="K73" s="469"/>
      <c r="L73" s="470"/>
      <c r="M73" s="82"/>
      <c r="O73" s="81"/>
    </row>
    <row r="74" spans="1:18" x14ac:dyDescent="0.25">
      <c r="B74" s="468"/>
      <c r="C74" s="469"/>
      <c r="D74" s="469"/>
      <c r="E74" s="469"/>
      <c r="F74" s="469"/>
      <c r="G74" s="469"/>
      <c r="H74" s="469"/>
      <c r="I74" s="469"/>
      <c r="J74" s="469"/>
      <c r="K74" s="469"/>
      <c r="L74" s="470"/>
      <c r="M74" s="82"/>
      <c r="O74" s="81"/>
    </row>
    <row r="75" spans="1:18" x14ac:dyDescent="0.25">
      <c r="B75" s="468"/>
      <c r="C75" s="469"/>
      <c r="D75" s="469"/>
      <c r="E75" s="469"/>
      <c r="F75" s="469"/>
      <c r="G75" s="469"/>
      <c r="H75" s="469"/>
      <c r="I75" s="469"/>
      <c r="J75" s="469"/>
      <c r="K75" s="469"/>
      <c r="L75" s="470"/>
      <c r="M75" s="82"/>
      <c r="O75" s="81"/>
    </row>
    <row r="76" spans="1:18" x14ac:dyDescent="0.25">
      <c r="B76" s="468"/>
      <c r="C76" s="469"/>
      <c r="D76" s="469"/>
      <c r="E76" s="469"/>
      <c r="F76" s="469"/>
      <c r="G76" s="469"/>
      <c r="H76" s="469"/>
      <c r="I76" s="469"/>
      <c r="J76" s="469"/>
      <c r="K76" s="469"/>
      <c r="L76" s="470"/>
      <c r="M76" s="82"/>
      <c r="O76" s="81"/>
    </row>
    <row r="77" spans="1:18" x14ac:dyDescent="0.25">
      <c r="B77" s="468"/>
      <c r="C77" s="469"/>
      <c r="D77" s="469"/>
      <c r="E77" s="469"/>
      <c r="F77" s="469"/>
      <c r="G77" s="469"/>
      <c r="H77" s="469"/>
      <c r="I77" s="469"/>
      <c r="J77" s="469"/>
      <c r="K77" s="469"/>
      <c r="L77" s="470"/>
      <c r="M77" s="82"/>
      <c r="O77" s="81"/>
    </row>
    <row r="78" spans="1:18" x14ac:dyDescent="0.25">
      <c r="B78" s="175"/>
      <c r="C78" s="176"/>
      <c r="D78" s="176"/>
      <c r="E78" s="176"/>
      <c r="F78" s="176"/>
      <c r="G78" s="176"/>
      <c r="H78" s="176"/>
      <c r="I78" s="176"/>
      <c r="J78" s="176"/>
      <c r="K78" s="176"/>
      <c r="L78" s="177"/>
      <c r="M78" s="82"/>
      <c r="O78" s="81"/>
    </row>
    <row r="79" spans="1:18" s="6" customFormat="1" x14ac:dyDescent="0.25">
      <c r="A79" s="4"/>
      <c r="B79" s="80"/>
      <c r="C79" s="40"/>
      <c r="D79" s="41"/>
      <c r="E79" s="41"/>
      <c r="F79" s="41"/>
      <c r="G79" s="41"/>
      <c r="H79" s="41"/>
      <c r="I79" s="41"/>
      <c r="J79" s="41"/>
      <c r="K79" s="41"/>
      <c r="L79" s="41"/>
      <c r="O79" s="16"/>
      <c r="P79" s="16"/>
    </row>
    <row r="80" spans="1:18" s="2" customFormat="1" x14ac:dyDescent="0.25">
      <c r="A80" s="4"/>
      <c r="B80" s="489" t="str">
        <f>IF(Intro!$G$26="English",O80,P80)</f>
        <v>DATE D'ÉCHÉANCE DU QUESTIONNAIRE</v>
      </c>
      <c r="C80" s="481" t="str">
        <f>UPPER(IF(Intro!$G$26="English",P80,Q80))</f>
        <v/>
      </c>
      <c r="D80" s="481" t="str">
        <f>UPPER(IF(Intro!$G$26="English",Q80,R80))</f>
        <v/>
      </c>
      <c r="E80" s="481" t="str">
        <f>UPPER(IF(Intro!$G$26="English",R80,S80))</f>
        <v/>
      </c>
      <c r="F80" s="481" t="str">
        <f>UPPER(IF(Intro!$G$26="English",S80,T80))</f>
        <v/>
      </c>
      <c r="G80" s="481"/>
      <c r="H80" s="481" t="str">
        <f>UPPER(IF(Intro!$G$26="English",T80,U80))</f>
        <v/>
      </c>
      <c r="I80" s="481" t="str">
        <f>UPPER(IF(Intro!$G$26="English",U80,V80))</f>
        <v/>
      </c>
      <c r="J80" s="481" t="str">
        <f>UPPER(IF(Intro!$G$26="English",V80,W80))</f>
        <v/>
      </c>
      <c r="K80" s="481" t="str">
        <f>UPPER(IF(Intro!$G$26="English",W80,X80))</f>
        <v/>
      </c>
      <c r="L80" s="482" t="str">
        <f>UPPER(IF(Intro!$G$26="English",X80,Y80))</f>
        <v/>
      </c>
      <c r="M80" s="6"/>
      <c r="N80" s="23"/>
      <c r="O80" s="21" t="s">
        <v>38</v>
      </c>
      <c r="P80" s="21" t="s">
        <v>39</v>
      </c>
    </row>
    <row r="81" spans="1:16" x14ac:dyDescent="0.25">
      <c r="B81" s="17"/>
      <c r="C81" s="27"/>
      <c r="D81" s="28"/>
      <c r="E81" s="28"/>
      <c r="F81" s="28"/>
      <c r="G81" s="28"/>
      <c r="H81" s="28"/>
      <c r="I81" s="28"/>
      <c r="J81" s="28"/>
      <c r="K81" s="28"/>
      <c r="L81" s="18"/>
      <c r="M81" s="82"/>
    </row>
    <row r="82" spans="1:16" x14ac:dyDescent="0.25">
      <c r="B82" s="92"/>
      <c r="C82" s="82"/>
      <c r="D82" s="523" t="str">
        <f>IF(Intro!$G$26="English",Variables!B11,Variables!C11)</f>
        <v>2 mars 2026</v>
      </c>
      <c r="E82" s="524"/>
      <c r="F82" s="524"/>
      <c r="G82" s="524"/>
      <c r="H82" s="524"/>
      <c r="I82" s="524"/>
      <c r="J82" s="525"/>
      <c r="K82" s="81"/>
      <c r="L82" s="153"/>
      <c r="M82" s="82"/>
      <c r="O82" s="30"/>
      <c r="P82" s="30"/>
    </row>
    <row r="83" spans="1:16" x14ac:dyDescent="0.25">
      <c r="B83" s="92"/>
      <c r="C83" s="82"/>
      <c r="D83" s="526"/>
      <c r="E83" s="527"/>
      <c r="F83" s="527"/>
      <c r="G83" s="527"/>
      <c r="H83" s="527"/>
      <c r="I83" s="527"/>
      <c r="J83" s="528"/>
      <c r="K83" s="81"/>
      <c r="L83" s="153"/>
      <c r="M83" s="82"/>
      <c r="O83" s="30"/>
      <c r="P83" s="30"/>
    </row>
    <row r="84" spans="1:16" x14ac:dyDescent="0.25">
      <c r="B84" s="143"/>
      <c r="C84" s="144"/>
      <c r="D84" s="144"/>
      <c r="E84" s="144"/>
      <c r="F84" s="144"/>
      <c r="G84" s="144"/>
      <c r="H84" s="144"/>
      <c r="I84" s="144"/>
      <c r="J84" s="144"/>
      <c r="K84" s="144"/>
      <c r="L84" s="145"/>
      <c r="M84" s="82"/>
    </row>
    <row r="85" spans="1:16" s="6" customFormat="1" x14ac:dyDescent="0.25">
      <c r="A85" s="4"/>
      <c r="B85" s="15"/>
      <c r="C85" s="15"/>
      <c r="D85" s="3"/>
      <c r="E85" s="3"/>
      <c r="F85" s="3"/>
      <c r="G85" s="3"/>
      <c r="H85" s="3"/>
      <c r="I85" s="3"/>
      <c r="J85" s="3"/>
      <c r="K85" s="3"/>
      <c r="L85" s="3"/>
      <c r="O85" s="16"/>
      <c r="P85" s="16"/>
    </row>
    <row r="86" spans="1:16" s="2" customFormat="1" x14ac:dyDescent="0.25">
      <c r="A86" s="4"/>
      <c r="B86" s="480" t="str">
        <f>IF(Intro!$G$26="English",O86,P86)</f>
        <v>QUESTIONNAIRE NON REMPLI</v>
      </c>
      <c r="C86" s="481" t="str">
        <f>UPPER(IF(Intro!$G$26="English",P86,Q86))</f>
        <v/>
      </c>
      <c r="D86" s="481" t="str">
        <f>UPPER(IF(Intro!$G$26="English",Q86,R86))</f>
        <v/>
      </c>
      <c r="E86" s="481" t="str">
        <f>UPPER(IF(Intro!$G$26="English",R86,S86))</f>
        <v/>
      </c>
      <c r="F86" s="481" t="str">
        <f>UPPER(IF(Intro!$G$26="English",S86,T86))</f>
        <v/>
      </c>
      <c r="G86" s="481"/>
      <c r="H86" s="481" t="str">
        <f>UPPER(IF(Intro!$G$26="English",T86,U86))</f>
        <v/>
      </c>
      <c r="I86" s="481" t="str">
        <f>UPPER(IF(Intro!$G$26="English",U86,V86))</f>
        <v/>
      </c>
      <c r="J86" s="481" t="str">
        <f>UPPER(IF(Intro!$G$26="English",V86,W86))</f>
        <v/>
      </c>
      <c r="K86" s="481" t="str">
        <f>UPPER(IF(Intro!$G$26="English",W86,X86))</f>
        <v/>
      </c>
      <c r="L86" s="482" t="str">
        <f>UPPER(IF(Intro!$G$26="English",X86,Y86))</f>
        <v/>
      </c>
      <c r="M86" s="6"/>
      <c r="N86" s="23"/>
      <c r="O86" s="21" t="s">
        <v>240</v>
      </c>
      <c r="P86" s="21" t="s">
        <v>241</v>
      </c>
    </row>
    <row r="87" spans="1:16" x14ac:dyDescent="0.25">
      <c r="B87" s="17"/>
      <c r="C87" s="27"/>
      <c r="D87" s="28"/>
      <c r="E87" s="28"/>
      <c r="F87" s="28"/>
      <c r="G87" s="28"/>
      <c r="H87" s="28"/>
      <c r="I87" s="28"/>
      <c r="J87" s="28"/>
      <c r="K87" s="28"/>
      <c r="L87" s="18"/>
      <c r="M87" s="82"/>
    </row>
    <row r="88" spans="1:16" x14ac:dyDescent="0.25">
      <c r="B88" s="419" t="str">
        <f>IF(Intro!$G$26="English",O88,P88)</f>
        <v>Si le questionnaire n’est pas rempli dans les délais impartis, le Tribunal peut rendre une ordonnance de production, aux termes de l’article  17 de la Loi sur le Tribunal canadien du commerce extérieur, afin d’exiger la production d’une réponse au questionnaire.</v>
      </c>
      <c r="C88" s="420"/>
      <c r="D88" s="420"/>
      <c r="E88" s="420"/>
      <c r="F88" s="420"/>
      <c r="G88" s="420"/>
      <c r="H88" s="420"/>
      <c r="I88" s="420"/>
      <c r="J88" s="420"/>
      <c r="K88" s="420"/>
      <c r="L88" s="421"/>
      <c r="M88" s="82"/>
      <c r="O88" s="82" t="s">
        <v>85</v>
      </c>
      <c r="P88" s="82" t="s">
        <v>155</v>
      </c>
    </row>
    <row r="89" spans="1:16" x14ac:dyDescent="0.25">
      <c r="B89" s="419"/>
      <c r="C89" s="420"/>
      <c r="D89" s="420"/>
      <c r="E89" s="420"/>
      <c r="F89" s="420"/>
      <c r="G89" s="420"/>
      <c r="H89" s="420"/>
      <c r="I89" s="420"/>
      <c r="J89" s="420"/>
      <c r="K89" s="420"/>
      <c r="L89" s="421"/>
      <c r="M89" s="82"/>
    </row>
    <row r="90" spans="1:16" x14ac:dyDescent="0.25">
      <c r="B90" s="143"/>
      <c r="C90" s="144"/>
      <c r="D90" s="144"/>
      <c r="E90" s="144"/>
      <c r="F90" s="144"/>
      <c r="G90" s="144"/>
      <c r="H90" s="144"/>
      <c r="I90" s="144"/>
      <c r="J90" s="144"/>
      <c r="K90" s="144"/>
      <c r="L90" s="145"/>
      <c r="M90" s="82"/>
    </row>
    <row r="91" spans="1:16" s="6" customFormat="1" x14ac:dyDescent="0.25">
      <c r="A91" s="4"/>
      <c r="B91" s="15"/>
      <c r="C91" s="15"/>
      <c r="D91" s="3"/>
      <c r="E91" s="3"/>
      <c r="F91" s="3"/>
      <c r="G91" s="3"/>
      <c r="H91" s="3"/>
      <c r="I91" s="3"/>
      <c r="J91" s="3"/>
      <c r="K91" s="3"/>
      <c r="L91" s="3"/>
      <c r="O91" s="16"/>
      <c r="P91" s="16"/>
    </row>
    <row r="92" spans="1:16" x14ac:dyDescent="0.25">
      <c r="B92" s="422" t="str">
        <f>IF(Intro!$G$26="English",O92,P92)</f>
        <v>RENSEIGNEMENTS SUR L’ENTREPRISE</v>
      </c>
      <c r="C92" s="423"/>
      <c r="D92" s="423"/>
      <c r="E92" s="423"/>
      <c r="F92" s="423"/>
      <c r="G92" s="423"/>
      <c r="H92" s="423"/>
      <c r="I92" s="423"/>
      <c r="J92" s="423"/>
      <c r="K92" s="423"/>
      <c r="L92" s="424"/>
      <c r="M92" s="82"/>
      <c r="O92" s="82" t="s">
        <v>27</v>
      </c>
      <c r="P92" s="82" t="s">
        <v>28</v>
      </c>
    </row>
    <row r="93" spans="1:16" x14ac:dyDescent="0.25">
      <c r="B93" s="17"/>
      <c r="C93" s="27"/>
      <c r="D93" s="28"/>
      <c r="E93" s="28"/>
      <c r="F93" s="28"/>
      <c r="G93" s="28"/>
      <c r="H93" s="28"/>
      <c r="I93" s="28"/>
      <c r="J93" s="28"/>
      <c r="K93" s="28"/>
      <c r="L93" s="18"/>
      <c r="M93" s="82"/>
    </row>
    <row r="94" spans="1:16" x14ac:dyDescent="0.25">
      <c r="B94" s="433" t="str">
        <f>IF(Intro!$G$26="English",O94,P94)</f>
        <v>Dénomination sociale 
(en français et en anglais, le cas échéant)</v>
      </c>
      <c r="C94" s="434"/>
      <c r="D94" s="435"/>
      <c r="E94" s="448"/>
      <c r="F94" s="449"/>
      <c r="G94" s="449"/>
      <c r="H94" s="449"/>
      <c r="I94" s="449"/>
      <c r="J94" s="449"/>
      <c r="K94" s="449"/>
      <c r="L94" s="450"/>
      <c r="M94" s="82"/>
      <c r="O94" s="19" t="s">
        <v>185</v>
      </c>
      <c r="P94" s="82" t="s">
        <v>154</v>
      </c>
    </row>
    <row r="95" spans="1:16" x14ac:dyDescent="0.25">
      <c r="B95" s="433"/>
      <c r="C95" s="434"/>
      <c r="D95" s="435"/>
      <c r="E95" s="451"/>
      <c r="F95" s="452"/>
      <c r="G95" s="452"/>
      <c r="H95" s="452"/>
      <c r="I95" s="452"/>
      <c r="J95" s="452"/>
      <c r="K95" s="452"/>
      <c r="L95" s="453"/>
      <c r="M95" s="82"/>
      <c r="O95" s="19"/>
    </row>
    <row r="96" spans="1:16" x14ac:dyDescent="0.25">
      <c r="B96" s="433" t="str">
        <f>IF(Intro!$G$26="English",O96,P96)</f>
        <v>Adresse de l'entreprise</v>
      </c>
      <c r="C96" s="434"/>
      <c r="D96" s="435"/>
      <c r="E96" s="448"/>
      <c r="F96" s="449"/>
      <c r="G96" s="449"/>
      <c r="H96" s="449"/>
      <c r="I96" s="449"/>
      <c r="J96" s="449"/>
      <c r="K96" s="449"/>
      <c r="L96" s="450"/>
      <c r="M96" s="82"/>
      <c r="O96" s="19" t="s">
        <v>2</v>
      </c>
      <c r="P96" s="82" t="s">
        <v>3</v>
      </c>
    </row>
    <row r="97" spans="2:16" x14ac:dyDescent="0.25">
      <c r="B97" s="433"/>
      <c r="C97" s="434"/>
      <c r="D97" s="435"/>
      <c r="E97" s="451"/>
      <c r="F97" s="452"/>
      <c r="G97" s="452"/>
      <c r="H97" s="452"/>
      <c r="I97" s="452"/>
      <c r="J97" s="452"/>
      <c r="K97" s="452"/>
      <c r="L97" s="453"/>
      <c r="M97" s="82"/>
      <c r="O97" s="19"/>
    </row>
    <row r="98" spans="2:16" x14ac:dyDescent="0.25">
      <c r="B98" s="433" t="str">
        <f>IF(Intro!$G$26="English",O98,P98)</f>
        <v>Adresse du site Web</v>
      </c>
      <c r="C98" s="434"/>
      <c r="D98" s="435"/>
      <c r="E98" s="448"/>
      <c r="F98" s="449"/>
      <c r="G98" s="449"/>
      <c r="H98" s="449"/>
      <c r="I98" s="449"/>
      <c r="J98" s="449"/>
      <c r="K98" s="449"/>
      <c r="L98" s="450"/>
      <c r="M98" s="82"/>
      <c r="O98" s="19" t="s">
        <v>32</v>
      </c>
      <c r="P98" s="82" t="s">
        <v>4</v>
      </c>
    </row>
    <row r="99" spans="2:16" x14ac:dyDescent="0.25">
      <c r="B99" s="433"/>
      <c r="C99" s="434"/>
      <c r="D99" s="435"/>
      <c r="E99" s="451"/>
      <c r="F99" s="452"/>
      <c r="G99" s="452"/>
      <c r="H99" s="452"/>
      <c r="I99" s="452"/>
      <c r="J99" s="452"/>
      <c r="K99" s="452"/>
      <c r="L99" s="453"/>
      <c r="M99" s="82"/>
      <c r="O99" s="19"/>
    </row>
    <row r="100" spans="2:16" x14ac:dyDescent="0.25">
      <c r="B100" s="17"/>
      <c r="C100" s="27"/>
      <c r="D100" s="28"/>
      <c r="E100" s="28"/>
      <c r="F100" s="28"/>
      <c r="G100" s="28"/>
      <c r="H100" s="28"/>
      <c r="I100" s="28"/>
      <c r="J100" s="28"/>
      <c r="K100" s="28"/>
      <c r="L100" s="18"/>
      <c r="M100" s="82"/>
    </row>
    <row r="101" spans="2:16" x14ac:dyDescent="0.25">
      <c r="B101" s="419" t="str">
        <f>IF(Intro!$G$26="English",O101,P101)</f>
        <v xml:space="preserve">Si votre entreprise a plus d’un emplacement, d’une installation ou d’un point de vente, transmettez une réponse consolidée au questionnaire.
</v>
      </c>
      <c r="C101" s="420"/>
      <c r="D101" s="420"/>
      <c r="E101" s="420"/>
      <c r="F101" s="420"/>
      <c r="G101" s="420"/>
      <c r="H101" s="420"/>
      <c r="I101" s="420"/>
      <c r="J101" s="420"/>
      <c r="K101" s="420"/>
      <c r="L101" s="421"/>
      <c r="M101" s="82"/>
      <c r="O101" s="82" t="s">
        <v>138</v>
      </c>
      <c r="P101" s="82" t="s">
        <v>139</v>
      </c>
    </row>
    <row r="102" spans="2:16" x14ac:dyDescent="0.25">
      <c r="B102" s="436" t="str">
        <f>IF(Intro!$G$26="English",O102,P102)</f>
        <v>Fournissez les noms et adresses des autres emplacements, installations et points de vente au Canada au nom de laquelle votre entreprise répond. </v>
      </c>
      <c r="C102" s="437"/>
      <c r="D102" s="437"/>
      <c r="E102" s="442"/>
      <c r="F102" s="442"/>
      <c r="G102" s="442"/>
      <c r="H102" s="442"/>
      <c r="I102" s="442"/>
      <c r="J102" s="442"/>
      <c r="K102" s="442"/>
      <c r="L102" s="443"/>
      <c r="M102" s="82"/>
      <c r="O102" s="19" t="s">
        <v>25</v>
      </c>
      <c r="P102" s="82" t="s">
        <v>50</v>
      </c>
    </row>
    <row r="103" spans="2:16" x14ac:dyDescent="0.25">
      <c r="B103" s="438"/>
      <c r="C103" s="439"/>
      <c r="D103" s="439"/>
      <c r="E103" s="444"/>
      <c r="F103" s="444"/>
      <c r="G103" s="444"/>
      <c r="H103" s="444"/>
      <c r="I103" s="444"/>
      <c r="J103" s="444"/>
      <c r="K103" s="444"/>
      <c r="L103" s="445"/>
      <c r="M103" s="82"/>
      <c r="O103" s="19"/>
    </row>
    <row r="104" spans="2:16" x14ac:dyDescent="0.25">
      <c r="B104" s="438"/>
      <c r="C104" s="439"/>
      <c r="D104" s="439"/>
      <c r="E104" s="444"/>
      <c r="F104" s="444"/>
      <c r="G104" s="444"/>
      <c r="H104" s="444"/>
      <c r="I104" s="444"/>
      <c r="J104" s="444"/>
      <c r="K104" s="444"/>
      <c r="L104" s="445"/>
      <c r="M104" s="82"/>
      <c r="O104" s="19"/>
    </row>
    <row r="105" spans="2:16" x14ac:dyDescent="0.25">
      <c r="B105" s="438"/>
      <c r="C105" s="439"/>
      <c r="D105" s="439"/>
      <c r="E105" s="444"/>
      <c r="F105" s="444"/>
      <c r="G105" s="444"/>
      <c r="H105" s="444"/>
      <c r="I105" s="444"/>
      <c r="J105" s="444"/>
      <c r="K105" s="444"/>
      <c r="L105" s="445"/>
      <c r="M105" s="82"/>
      <c r="O105" s="19"/>
    </row>
    <row r="106" spans="2:16" x14ac:dyDescent="0.25">
      <c r="B106" s="440"/>
      <c r="C106" s="441"/>
      <c r="D106" s="441"/>
      <c r="E106" s="446"/>
      <c r="F106" s="446"/>
      <c r="G106" s="446"/>
      <c r="H106" s="446"/>
      <c r="I106" s="446"/>
      <c r="J106" s="446"/>
      <c r="K106" s="446"/>
      <c r="L106" s="447"/>
      <c r="M106" s="82"/>
      <c r="O106" s="19"/>
    </row>
    <row r="107" spans="2:16" x14ac:dyDescent="0.25">
      <c r="B107" s="143"/>
      <c r="C107" s="144"/>
      <c r="D107" s="144"/>
      <c r="E107" s="144"/>
      <c r="F107" s="144"/>
      <c r="G107" s="144"/>
      <c r="H107" s="144"/>
      <c r="I107" s="144"/>
      <c r="J107" s="144"/>
      <c r="K107" s="144"/>
      <c r="L107" s="145"/>
      <c r="M107" s="82"/>
    </row>
    <row r="109" spans="2:16" x14ac:dyDescent="0.25">
      <c r="B109" s="422" t="str">
        <f>IF(Intro!$G$26="English",O109,P109)</f>
        <v>ATTESTATION</v>
      </c>
      <c r="C109" s="423"/>
      <c r="D109" s="423"/>
      <c r="E109" s="423"/>
      <c r="F109" s="423"/>
      <c r="G109" s="423"/>
      <c r="H109" s="423"/>
      <c r="I109" s="423"/>
      <c r="J109" s="423"/>
      <c r="K109" s="423"/>
      <c r="L109" s="424"/>
      <c r="M109" s="82"/>
      <c r="O109" s="82" t="s">
        <v>30</v>
      </c>
      <c r="P109" s="82" t="s">
        <v>31</v>
      </c>
    </row>
    <row r="110" spans="2:16" x14ac:dyDescent="0.25">
      <c r="B110" s="17"/>
      <c r="C110" s="27"/>
      <c r="D110" s="28"/>
      <c r="E110" s="28"/>
      <c r="F110" s="28"/>
      <c r="G110" s="28"/>
      <c r="H110" s="28"/>
      <c r="I110" s="28"/>
      <c r="J110" s="28"/>
      <c r="K110" s="28"/>
      <c r="L110" s="18"/>
      <c r="M110" s="82"/>
    </row>
    <row r="111" spans="2:16" x14ac:dyDescent="0.25">
      <c r="B111" s="455" t="str">
        <f>IF(Intro!$G$26="English",O111,P111)</f>
        <v xml:space="preserve">Le soussigné déclare que, pour autant qu'il sache, les renseignements fournis aux présentes sont complets et exacts.
</v>
      </c>
      <c r="C111" s="456"/>
      <c r="D111" s="456"/>
      <c r="E111" s="456"/>
      <c r="F111" s="456"/>
      <c r="G111" s="456"/>
      <c r="H111" s="456"/>
      <c r="I111" s="456"/>
      <c r="J111" s="456"/>
      <c r="K111" s="456"/>
      <c r="L111" s="457"/>
      <c r="M111" s="82"/>
      <c r="O111" s="82" t="s">
        <v>183</v>
      </c>
      <c r="P111" s="9" t="s">
        <v>184</v>
      </c>
    </row>
    <row r="112" spans="2:16" x14ac:dyDescent="0.25">
      <c r="B112" s="92"/>
      <c r="C112" s="147"/>
      <c r="D112" s="147"/>
      <c r="E112" s="147"/>
      <c r="F112" s="147"/>
      <c r="G112" s="147"/>
      <c r="H112" s="147"/>
      <c r="I112" s="147"/>
      <c r="J112" s="147"/>
      <c r="K112" s="147"/>
      <c r="L112" s="148"/>
      <c r="M112" s="82"/>
    </row>
    <row r="113" spans="1:16" x14ac:dyDescent="0.25">
      <c r="B113" s="433" t="str">
        <f>IF(Intro!$G$26="English",O113,P113)</f>
        <v>Nom du représentant autorisé</v>
      </c>
      <c r="C113" s="434"/>
      <c r="D113" s="435"/>
      <c r="E113" s="448"/>
      <c r="F113" s="449"/>
      <c r="G113" s="449"/>
      <c r="H113" s="449"/>
      <c r="I113" s="449"/>
      <c r="J113" s="449"/>
      <c r="K113" s="449"/>
      <c r="L113" s="450"/>
      <c r="M113" s="82"/>
      <c r="O113" s="19" t="s">
        <v>5</v>
      </c>
      <c r="P113" s="82" t="s">
        <v>6</v>
      </c>
    </row>
    <row r="114" spans="1:16" x14ac:dyDescent="0.25">
      <c r="B114" s="433"/>
      <c r="C114" s="434"/>
      <c r="D114" s="435"/>
      <c r="E114" s="451"/>
      <c r="F114" s="452"/>
      <c r="G114" s="452"/>
      <c r="H114" s="452"/>
      <c r="I114" s="452"/>
      <c r="J114" s="452"/>
      <c r="K114" s="452"/>
      <c r="L114" s="453"/>
      <c r="M114" s="82"/>
      <c r="O114" s="19"/>
    </row>
    <row r="115" spans="1:16" x14ac:dyDescent="0.25">
      <c r="B115" s="433" t="str">
        <f>IF(Intro!$G$26="English",O115,P115)</f>
        <v>Titre du représentant autorisé</v>
      </c>
      <c r="C115" s="434"/>
      <c r="D115" s="435"/>
      <c r="E115" s="448"/>
      <c r="F115" s="449"/>
      <c r="G115" s="449"/>
      <c r="H115" s="449"/>
      <c r="I115" s="449"/>
      <c r="J115" s="449"/>
      <c r="K115" s="449"/>
      <c r="L115" s="450"/>
      <c r="M115" s="82"/>
      <c r="O115" s="19" t="s">
        <v>7</v>
      </c>
      <c r="P115" s="82" t="s">
        <v>8</v>
      </c>
    </row>
    <row r="116" spans="1:16" x14ac:dyDescent="0.25">
      <c r="B116" s="433"/>
      <c r="C116" s="434"/>
      <c r="D116" s="435"/>
      <c r="E116" s="451"/>
      <c r="F116" s="452"/>
      <c r="G116" s="452"/>
      <c r="H116" s="452"/>
      <c r="I116" s="452"/>
      <c r="J116" s="452"/>
      <c r="K116" s="452"/>
      <c r="L116" s="453"/>
      <c r="M116" s="82"/>
      <c r="O116" s="19"/>
    </row>
    <row r="117" spans="1:16" x14ac:dyDescent="0.25">
      <c r="B117" s="433" t="str">
        <f>IF(Intro!$G$26="English",O117,P117)</f>
        <v>Adresse de courrier électronique</v>
      </c>
      <c r="C117" s="434"/>
      <c r="D117" s="435"/>
      <c r="E117" s="448"/>
      <c r="F117" s="449"/>
      <c r="G117" s="449"/>
      <c r="H117" s="449"/>
      <c r="I117" s="449"/>
      <c r="J117" s="449"/>
      <c r="K117" s="449"/>
      <c r="L117" s="450"/>
      <c r="M117" s="82"/>
      <c r="O117" s="19" t="s">
        <v>9</v>
      </c>
      <c r="P117" s="82" t="s">
        <v>51</v>
      </c>
    </row>
    <row r="118" spans="1:16" x14ac:dyDescent="0.25">
      <c r="B118" s="433"/>
      <c r="C118" s="434"/>
      <c r="D118" s="435"/>
      <c r="E118" s="451"/>
      <c r="F118" s="452"/>
      <c r="G118" s="452"/>
      <c r="H118" s="452"/>
      <c r="I118" s="452"/>
      <c r="J118" s="452"/>
      <c r="K118" s="452"/>
      <c r="L118" s="453"/>
      <c r="M118" s="82"/>
      <c r="O118" s="19"/>
    </row>
    <row r="119" spans="1:16" x14ac:dyDescent="0.25">
      <c r="B119" s="433" t="str">
        <f>IF(Intro!$G$26="English",O119,P119)</f>
        <v>Téléphone</v>
      </c>
      <c r="C119" s="434"/>
      <c r="D119" s="435"/>
      <c r="E119" s="448"/>
      <c r="F119" s="449"/>
      <c r="G119" s="449"/>
      <c r="H119" s="449"/>
      <c r="I119" s="449"/>
      <c r="J119" s="449"/>
      <c r="K119" s="449"/>
      <c r="L119" s="450"/>
      <c r="M119" s="82"/>
      <c r="O119" s="19" t="s">
        <v>10</v>
      </c>
      <c r="P119" s="82" t="s">
        <v>11</v>
      </c>
    </row>
    <row r="120" spans="1:16" x14ac:dyDescent="0.25">
      <c r="B120" s="433"/>
      <c r="C120" s="434"/>
      <c r="D120" s="435"/>
      <c r="E120" s="451"/>
      <c r="F120" s="452"/>
      <c r="G120" s="452"/>
      <c r="H120" s="452"/>
      <c r="I120" s="452"/>
      <c r="J120" s="452"/>
      <c r="K120" s="452"/>
      <c r="L120" s="453"/>
      <c r="M120" s="82"/>
      <c r="O120" s="19"/>
    </row>
    <row r="121" spans="1:16" x14ac:dyDescent="0.25">
      <c r="B121" s="433" t="s">
        <v>52</v>
      </c>
      <c r="C121" s="434"/>
      <c r="D121" s="435"/>
      <c r="E121" s="522"/>
      <c r="F121" s="449"/>
      <c r="G121" s="449"/>
      <c r="H121" s="449"/>
      <c r="I121" s="449"/>
      <c r="J121" s="449"/>
      <c r="K121" s="449"/>
      <c r="L121" s="450"/>
      <c r="M121" s="82"/>
      <c r="O121" s="19"/>
    </row>
    <row r="122" spans="1:16" x14ac:dyDescent="0.25">
      <c r="B122" s="433"/>
      <c r="C122" s="434"/>
      <c r="D122" s="435"/>
      <c r="E122" s="451"/>
      <c r="F122" s="452"/>
      <c r="G122" s="452"/>
      <c r="H122" s="452"/>
      <c r="I122" s="452"/>
      <c r="J122" s="452"/>
      <c r="K122" s="452"/>
      <c r="L122" s="453"/>
      <c r="M122" s="82"/>
      <c r="O122" s="19"/>
    </row>
    <row r="123" spans="1:16" x14ac:dyDescent="0.25">
      <c r="B123" s="92"/>
      <c r="C123" s="147"/>
      <c r="D123" s="147"/>
      <c r="E123" s="147"/>
      <c r="F123" s="147"/>
      <c r="G123" s="147"/>
      <c r="H123" s="147"/>
      <c r="I123" s="147"/>
      <c r="J123" s="147"/>
      <c r="K123" s="147"/>
      <c r="L123" s="148"/>
      <c r="M123" s="82"/>
    </row>
    <row r="124" spans="1:16" ht="21" x14ac:dyDescent="0.25">
      <c r="B124" s="519" t="str">
        <f>IF(Intro!$G$26="English",O124,P124)</f>
        <v>Je comprends que le fait de cocher cette case constitue ma signature juridiquement contraignante.</v>
      </c>
      <c r="C124" s="520"/>
      <c r="D124" s="520"/>
      <c r="E124" s="520"/>
      <c r="F124" s="520"/>
      <c r="G124" s="520"/>
      <c r="H124" s="520"/>
      <c r="I124" s="521"/>
      <c r="J124" s="87"/>
      <c r="K124" s="33"/>
      <c r="L124" s="34"/>
      <c r="M124" s="82"/>
      <c r="O124" s="19" t="s">
        <v>41</v>
      </c>
      <c r="P124" s="82" t="s">
        <v>42</v>
      </c>
    </row>
    <row r="125" spans="1:16" x14ac:dyDescent="0.25">
      <c r="B125" s="143"/>
      <c r="C125" s="144"/>
      <c r="D125" s="144"/>
      <c r="E125" s="144"/>
      <c r="F125" s="144"/>
      <c r="G125" s="144"/>
      <c r="H125" s="144"/>
      <c r="I125" s="144"/>
      <c r="J125" s="144"/>
      <c r="K125" s="144"/>
      <c r="L125" s="145"/>
      <c r="M125" s="82"/>
    </row>
    <row r="126" spans="1:16" s="6" customFormat="1" x14ac:dyDescent="0.25">
      <c r="A126" s="4"/>
      <c r="B126" s="15"/>
      <c r="C126" s="15"/>
      <c r="D126" s="3"/>
      <c r="E126" s="3"/>
      <c r="F126" s="3"/>
      <c r="G126" s="3"/>
      <c r="H126" s="3"/>
      <c r="I126" s="3"/>
      <c r="J126" s="3"/>
      <c r="K126" s="3"/>
      <c r="L126" s="3"/>
      <c r="O126" s="16"/>
      <c r="P126" s="16"/>
    </row>
    <row r="127" spans="1:16" s="2" customFormat="1" x14ac:dyDescent="0.25">
      <c r="A127" s="4"/>
      <c r="B127" s="422" t="str">
        <f>IF(Intro!$G$26="English",O127,P127)</f>
        <v>TRANSMISSION DU QUESTIONNAIRE REMPLI</v>
      </c>
      <c r="C127" s="423" t="str">
        <f>UPPER(IF(Intro!$G$26="English",P127,Q127))</f>
        <v/>
      </c>
      <c r="D127" s="423" t="str">
        <f>UPPER(IF(Intro!$G$26="English",Q127,R127))</f>
        <v/>
      </c>
      <c r="E127" s="423" t="str">
        <f>UPPER(IF(Intro!$G$26="English",R127,S127))</f>
        <v/>
      </c>
      <c r="F127" s="423" t="str">
        <f>UPPER(IF(Intro!$G$26="English",S127,T127))</f>
        <v/>
      </c>
      <c r="G127" s="423"/>
      <c r="H127" s="423" t="str">
        <f>UPPER(IF(Intro!$G$26="English",T127,U127))</f>
        <v/>
      </c>
      <c r="I127" s="423" t="str">
        <f>UPPER(IF(Intro!$G$26="English",U127,V127))</f>
        <v/>
      </c>
      <c r="J127" s="423" t="str">
        <f>UPPER(IF(Intro!$G$26="English",V127,W127))</f>
        <v/>
      </c>
      <c r="K127" s="423" t="str">
        <f>UPPER(IF(Intro!$G$26="English",W127,X127))</f>
        <v/>
      </c>
      <c r="L127" s="424" t="str">
        <f>UPPER(IF(Intro!$G$26="English",X127,Y127))</f>
        <v/>
      </c>
      <c r="M127" s="6"/>
      <c r="N127" s="23"/>
      <c r="O127" s="21" t="s">
        <v>49</v>
      </c>
      <c r="P127" s="21" t="s">
        <v>0</v>
      </c>
    </row>
    <row r="128" spans="1:16" x14ac:dyDescent="0.25">
      <c r="B128" s="17"/>
      <c r="C128" s="27"/>
      <c r="D128" s="28"/>
      <c r="E128" s="28"/>
      <c r="F128" s="28"/>
      <c r="G128" s="28"/>
      <c r="H128" s="28"/>
      <c r="I128" s="28"/>
      <c r="J128" s="28"/>
      <c r="K128" s="28"/>
      <c r="L128" s="18"/>
      <c r="M128" s="82"/>
    </row>
    <row r="129" spans="1:16" x14ac:dyDescent="0.25">
      <c r="B129" s="419" t="str">
        <f>IF(Intro!$G$26="English",O129,P129)</f>
        <v>Retournez le questionnaire rempli en utilisant l’une des options suivantes :</v>
      </c>
      <c r="C129" s="420"/>
      <c r="D129" s="420"/>
      <c r="E129" s="420"/>
      <c r="F129" s="420"/>
      <c r="G129" s="420"/>
      <c r="H129" s="420"/>
      <c r="I129" s="420"/>
      <c r="J129" s="420"/>
      <c r="K129" s="420"/>
      <c r="L129" s="421"/>
      <c r="M129" s="82"/>
      <c r="O129" s="82" t="s">
        <v>86</v>
      </c>
      <c r="P129" s="82" t="s">
        <v>141</v>
      </c>
    </row>
    <row r="130" spans="1:16" x14ac:dyDescent="0.25">
      <c r="B130" s="425" t="str">
        <f>IF($G$26="English",HYPERLINK("https://e-filing-depot-electronique.citt-tcce.gc.ca/submitNonRegisteredUser-eng.aspx","1. Secure E-filing service;"),IF($G$26="Français",HYPERLINK("https://e-filing-depot-electronique.citt-tcce.gc.ca/submitNonRegisteredUser-fra.aspx?","1. Service sécurisé de dépôt électronique;"),""))</f>
        <v>1. Service sécurisé de dépôt électronique;</v>
      </c>
      <c r="C130" s="426"/>
      <c r="D130" s="426"/>
      <c r="E130" s="426"/>
      <c r="F130" s="426"/>
      <c r="G130" s="426"/>
      <c r="H130" s="426"/>
      <c r="I130" s="426"/>
      <c r="J130" s="426"/>
      <c r="K130" s="426"/>
      <c r="L130" s="427"/>
      <c r="M130" s="82"/>
      <c r="O130" s="86"/>
      <c r="P130" s="86"/>
    </row>
    <row r="131" spans="1:16" x14ac:dyDescent="0.25">
      <c r="B131" s="471" t="str">
        <f>IF(Intro!$G$26="English",O131,P131)</f>
        <v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v>
      </c>
      <c r="C131" s="472"/>
      <c r="D131" s="472"/>
      <c r="E131" s="472"/>
      <c r="F131" s="472"/>
      <c r="G131" s="472"/>
      <c r="H131" s="472"/>
      <c r="I131" s="472"/>
      <c r="J131" s="472"/>
      <c r="K131" s="472"/>
      <c r="L131" s="473"/>
      <c r="M131" s="82"/>
      <c r="O131" s="82" t="s">
        <v>140</v>
      </c>
      <c r="P131" s="82" t="s">
        <v>142</v>
      </c>
    </row>
    <row r="132" spans="1:16" x14ac:dyDescent="0.25">
      <c r="B132" s="471"/>
      <c r="C132" s="472"/>
      <c r="D132" s="472"/>
      <c r="E132" s="472"/>
      <c r="F132" s="472"/>
      <c r="G132" s="472"/>
      <c r="H132" s="472"/>
      <c r="I132" s="472"/>
      <c r="J132" s="472"/>
      <c r="K132" s="472"/>
      <c r="L132" s="473"/>
      <c r="M132" s="82"/>
    </row>
    <row r="133" spans="1:16" x14ac:dyDescent="0.25">
      <c r="B133" s="428" t="str">
        <f>IF(Intro!$G$26="English",O133,P133)</f>
        <v>2. Par courriel à l'adresse tcce-citt@tribunal.gc.ca si vous acceptez les risques connexes et vous transmettez des renseignements qui sont ceux de votre entreprise seulement.</v>
      </c>
      <c r="C133" s="429"/>
      <c r="D133" s="429"/>
      <c r="E133" s="429"/>
      <c r="F133" s="429"/>
      <c r="G133" s="429"/>
      <c r="H133" s="429"/>
      <c r="I133" s="429"/>
      <c r="J133" s="429"/>
      <c r="K133" s="429"/>
      <c r="L133" s="454"/>
      <c r="M133" s="82"/>
      <c r="O133" s="82" t="s">
        <v>236</v>
      </c>
      <c r="P133" s="82" t="s">
        <v>237</v>
      </c>
    </row>
    <row r="134" spans="1:16" x14ac:dyDescent="0.25">
      <c r="B134" s="143"/>
      <c r="C134" s="144"/>
      <c r="D134" s="144"/>
      <c r="E134" s="144"/>
      <c r="F134" s="144"/>
      <c r="G134" s="144"/>
      <c r="H134" s="144"/>
      <c r="I134" s="144"/>
      <c r="J134" s="144"/>
      <c r="K134" s="144"/>
      <c r="L134" s="145"/>
      <c r="M134" s="82"/>
    </row>
    <row r="136" spans="1:16" s="2" customFormat="1" x14ac:dyDescent="0.25">
      <c r="A136" s="4"/>
      <c r="B136" s="422" t="s">
        <v>238</v>
      </c>
      <c r="C136" s="423" t="s">
        <v>151</v>
      </c>
      <c r="D136" s="423" t="s">
        <v>151</v>
      </c>
      <c r="E136" s="423" t="s">
        <v>151</v>
      </c>
      <c r="F136" s="423" t="s">
        <v>151</v>
      </c>
      <c r="G136" s="423"/>
      <c r="H136" s="423" t="s">
        <v>151</v>
      </c>
      <c r="I136" s="423" t="s">
        <v>151</v>
      </c>
      <c r="J136" s="423" t="s">
        <v>151</v>
      </c>
      <c r="K136" s="423" t="s">
        <v>151</v>
      </c>
      <c r="L136" s="424" t="s">
        <v>151</v>
      </c>
      <c r="M136" s="6"/>
      <c r="N136" s="23"/>
      <c r="O136" s="21"/>
      <c r="P136" s="21"/>
    </row>
    <row r="137" spans="1:16" x14ac:dyDescent="0.25">
      <c r="B137" s="17"/>
      <c r="C137" s="27"/>
      <c r="D137" s="28"/>
      <c r="E137" s="28"/>
      <c r="F137" s="28"/>
      <c r="G137" s="28"/>
      <c r="H137" s="28"/>
      <c r="I137" s="28"/>
      <c r="J137" s="28"/>
      <c r="K137" s="28"/>
      <c r="L137" s="18"/>
      <c r="M137" s="82"/>
    </row>
    <row r="138" spans="1:16" x14ac:dyDescent="0.25">
      <c r="B138" s="419" t="str">
        <f>IF(Intro!$G$26="English",O138,P138)</f>
        <v xml:space="preserve">Toutes les questions relatives au présent questionnaire doivent être adressées à :
</v>
      </c>
      <c r="C138" s="420"/>
      <c r="D138" s="420"/>
      <c r="E138" s="420"/>
      <c r="F138" s="420"/>
      <c r="G138" s="420"/>
      <c r="H138" s="420"/>
      <c r="I138" s="420"/>
      <c r="J138" s="420"/>
      <c r="K138" s="420"/>
      <c r="L138" s="421"/>
      <c r="M138" s="82"/>
      <c r="O138" s="82" t="s">
        <v>152</v>
      </c>
      <c r="P138" s="82" t="s">
        <v>153</v>
      </c>
    </row>
    <row r="139" spans="1:16" x14ac:dyDescent="0.25">
      <c r="B139" s="172"/>
      <c r="C139" s="173"/>
      <c r="D139" s="173"/>
      <c r="E139" s="173"/>
      <c r="F139" s="173"/>
      <c r="G139" s="173"/>
      <c r="H139" s="173"/>
      <c r="I139" s="173"/>
      <c r="J139" s="173"/>
      <c r="K139" s="173"/>
      <c r="L139" s="174"/>
      <c r="M139" s="82"/>
    </row>
    <row r="140" spans="1:16" x14ac:dyDescent="0.25">
      <c r="B140" s="486" t="str">
        <f>Variables!B13</f>
        <v>Nicole Lalonde</v>
      </c>
      <c r="C140" s="487"/>
      <c r="D140" s="487"/>
      <c r="E140" s="487" t="str">
        <f>Variables!C13</f>
        <v>nicole.lalonde@tribunal.gc.ca</v>
      </c>
      <c r="F140" s="487"/>
      <c r="G140" s="487"/>
      <c r="H140" s="487"/>
      <c r="I140" s="487"/>
      <c r="J140" s="487" t="str">
        <f>Variables!D13</f>
        <v>343-574-8274</v>
      </c>
      <c r="K140" s="487"/>
      <c r="L140" s="488"/>
      <c r="M140" s="82"/>
      <c r="O140" s="19"/>
    </row>
    <row r="141" spans="1:16" x14ac:dyDescent="0.25">
      <c r="B141" s="486" t="str">
        <f>Variables!B14</f>
        <v>Josée St-Amand</v>
      </c>
      <c r="C141" s="487"/>
      <c r="D141" s="487"/>
      <c r="E141" s="487" t="str">
        <f>Variables!C14</f>
        <v>josee.st-amand@tribunal.gc.ca</v>
      </c>
      <c r="F141" s="487"/>
      <c r="G141" s="487"/>
      <c r="H141" s="487"/>
      <c r="I141" s="487"/>
      <c r="J141" s="487" t="str">
        <f>Variables!D14</f>
        <v>613-558-8439</v>
      </c>
      <c r="K141" s="487"/>
      <c r="L141" s="488"/>
      <c r="M141" s="82"/>
      <c r="O141" s="19"/>
    </row>
    <row r="142" spans="1:16" x14ac:dyDescent="0.25">
      <c r="B142" s="143"/>
      <c r="C142" s="144"/>
      <c r="D142" s="144"/>
      <c r="E142" s="144"/>
      <c r="F142" s="144"/>
      <c r="G142" s="144"/>
      <c r="H142" s="144"/>
      <c r="I142" s="144"/>
      <c r="J142" s="144"/>
      <c r="K142" s="144"/>
      <c r="L142" s="145"/>
      <c r="M142" s="82"/>
    </row>
  </sheetData>
  <sheetProtection algorithmName="SHA-512" hashValue="oRoiU2R1+k+/rWZHHgsx+EFMcKmxTN18jLdndsw9YDUs1alyzKAkr0Eq08vZcJtBh0nmMCSeAPmdtDQHwh9Oug==" saltValue="YkoYXK63TEG7Jpmkw4/8sg==" spinCount="100000" sheet="1" objects="1" scenarios="1" selectLockedCells="1"/>
  <mergeCells count="65">
    <mergeCell ref="B18:F21"/>
    <mergeCell ref="H18:L21"/>
    <mergeCell ref="B124:I124"/>
    <mergeCell ref="E121:L122"/>
    <mergeCell ref="B115:D116"/>
    <mergeCell ref="B117:D118"/>
    <mergeCell ref="B119:D120"/>
    <mergeCell ref="B121:D122"/>
    <mergeCell ref="E119:L120"/>
    <mergeCell ref="E94:L95"/>
    <mergeCell ref="E96:L97"/>
    <mergeCell ref="E98:L99"/>
    <mergeCell ref="B57:L57"/>
    <mergeCell ref="D82:J83"/>
    <mergeCell ref="B96:D97"/>
    <mergeCell ref="B68:L68"/>
    <mergeCell ref="B80:L80"/>
    <mergeCell ref="F61:K64"/>
    <mergeCell ref="C61:E64"/>
    <mergeCell ref="F65:K66"/>
    <mergeCell ref="C65:E66"/>
    <mergeCell ref="B141:D141"/>
    <mergeCell ref="E140:I140"/>
    <mergeCell ref="E141:I141"/>
    <mergeCell ref="J140:L140"/>
    <mergeCell ref="J141:L141"/>
    <mergeCell ref="B140:D140"/>
    <mergeCell ref="B4:L4"/>
    <mergeCell ref="B5:L5"/>
    <mergeCell ref="B8:L8"/>
    <mergeCell ref="B10:F17"/>
    <mergeCell ref="H10:L17"/>
    <mergeCell ref="B6:L6"/>
    <mergeCell ref="O9:P22"/>
    <mergeCell ref="C34:K52"/>
    <mergeCell ref="B70:L77"/>
    <mergeCell ref="B131:L132"/>
    <mergeCell ref="B26:F27"/>
    <mergeCell ref="G26:G27"/>
    <mergeCell ref="H26:L27"/>
    <mergeCell ref="B30:L30"/>
    <mergeCell ref="B32:L32"/>
    <mergeCell ref="B24:L24"/>
    <mergeCell ref="B92:L92"/>
    <mergeCell ref="B109:L109"/>
    <mergeCell ref="B86:L86"/>
    <mergeCell ref="E115:L116"/>
    <mergeCell ref="E117:L118"/>
    <mergeCell ref="B88:L89"/>
    <mergeCell ref="B138:L138"/>
    <mergeCell ref="B136:L136"/>
    <mergeCell ref="B127:L127"/>
    <mergeCell ref="B130:L130"/>
    <mergeCell ref="B54:L54"/>
    <mergeCell ref="B59:L59"/>
    <mergeCell ref="B129:L129"/>
    <mergeCell ref="B98:D99"/>
    <mergeCell ref="B102:D106"/>
    <mergeCell ref="E102:L106"/>
    <mergeCell ref="B113:D114"/>
    <mergeCell ref="E113:L114"/>
    <mergeCell ref="B133:L133"/>
    <mergeCell ref="B101:L101"/>
    <mergeCell ref="B111:L111"/>
    <mergeCell ref="B94:D95"/>
  </mergeCells>
  <dataValidations count="2">
    <dataValidation type="list" allowBlank="1" showInputMessage="1" showErrorMessage="1" sqref="J124" xr:uid="{EA43E088-98E8-4631-9262-1DAFC17B3891}">
      <formula1>"X"</formula1>
    </dataValidation>
    <dataValidation type="list" allowBlank="1" showInputMessage="1" showErrorMessage="1" sqref="G26" xr:uid="{4AE6BBE5-7FC5-4DF0-963E-0A0A408B8D64}">
      <formula1>"English, Français"</formula1>
    </dataValidation>
  </dataValidations>
  <printOptions horizontalCentered="1"/>
  <pageMargins left="0.23622047244094491" right="0.23622047244094491" top="0.74803149606299213" bottom="0.74803149606299213" header="0.31496062992125984" footer="0.31496062992125984"/>
  <pageSetup scale="63" fitToHeight="0" orientation="portrait" r:id="rId1"/>
  <headerFooter>
    <oddFooter>&amp;L&amp;A</oddFooter>
  </headerFooter>
  <rowBreaks count="1" manualBreakCount="1">
    <brk id="78" min="1" max="11" man="1"/>
  </rowBreaks>
  <ignoredErrors>
    <ignoredError sqref="B130" unlocked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2EFA424-D8E2-41DB-8B74-0E3F250CD63B}">
          <x14:formula1>
            <xm:f>Variables!$D$40:$D$42</xm:f>
          </x14:formula1>
          <xm:sqref>C65</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3BEDD-D2C9-402D-BAC6-B348B908D4B4}">
  <sheetPr codeName="Sheet12">
    <tabColor rgb="FF92D050"/>
    <pageSetUpPr fitToPage="1"/>
  </sheetPr>
  <dimension ref="A1:V66"/>
  <sheetViews>
    <sheetView showGridLines="0" zoomScaleNormal="100" zoomScaleSheetLayoutView="98" workbookViewId="0">
      <selection activeCell="O24" sqref="O24:P24"/>
    </sheetView>
  </sheetViews>
  <sheetFormatPr defaultColWidth="9.42578125" defaultRowHeight="14.25" x14ac:dyDescent="0.25"/>
  <cols>
    <col min="1" max="1" width="1.5703125" style="8" customWidth="1"/>
    <col min="2" max="12" width="14.5703125" style="1" customWidth="1"/>
    <col min="13" max="13" width="6.42578125" style="9" customWidth="1"/>
    <col min="14" max="14" width="9.42578125" style="82" customWidth="1"/>
    <col min="15" max="15" width="10.5703125" style="82" customWidth="1"/>
    <col min="16" max="16" width="8.5703125" style="82" customWidth="1"/>
    <col min="17" max="18" width="9.42578125" style="82" customWidth="1"/>
    <col min="19" max="16384" width="9.42578125" style="82"/>
  </cols>
  <sheetData>
    <row r="1" spans="1:16" x14ac:dyDescent="0.25">
      <c r="O1" s="82" t="s">
        <v>352</v>
      </c>
      <c r="P1" s="82" t="s">
        <v>352</v>
      </c>
    </row>
    <row r="2" spans="1:16" x14ac:dyDescent="0.25">
      <c r="B2" s="11" t="str">
        <f>Pro!B2</f>
        <v>PROTÉGÉ</v>
      </c>
      <c r="C2" s="11"/>
      <c r="O2" s="203" t="s">
        <v>70</v>
      </c>
      <c r="P2" s="203" t="s">
        <v>83</v>
      </c>
    </row>
    <row r="3" spans="1:16" x14ac:dyDescent="0.25">
      <c r="B3" s="13"/>
      <c r="C3" s="13"/>
      <c r="O3" s="2"/>
      <c r="P3" s="2"/>
    </row>
    <row r="4" spans="1:16" s="2" customFormat="1" x14ac:dyDescent="0.25">
      <c r="A4" s="4"/>
      <c r="B4" s="609" t="str">
        <f>Info!B4</f>
        <v>QUESTIONNAIRE À L'INTENTION DES IMPORTATEURS</v>
      </c>
      <c r="C4" s="609"/>
      <c r="D4" s="609"/>
      <c r="E4" s="609"/>
      <c r="F4" s="609"/>
      <c r="G4" s="609"/>
      <c r="H4" s="609"/>
      <c r="I4" s="609"/>
      <c r="J4" s="609"/>
      <c r="K4" s="609"/>
      <c r="L4" s="609"/>
      <c r="M4" s="23"/>
      <c r="N4" s="23"/>
      <c r="O4" s="21"/>
      <c r="P4" s="21"/>
    </row>
    <row r="5" spans="1:16" s="2" customFormat="1" x14ac:dyDescent="0.25">
      <c r="A5" s="4"/>
      <c r="B5" s="609" t="str">
        <f>Info!B5</f>
        <v>RR-2025-004</v>
      </c>
      <c r="C5" s="609"/>
      <c r="D5" s="609"/>
      <c r="E5" s="609"/>
      <c r="F5" s="609"/>
      <c r="G5" s="609"/>
      <c r="H5" s="609"/>
      <c r="I5" s="609"/>
      <c r="J5" s="609"/>
      <c r="K5" s="609"/>
      <c r="L5" s="609"/>
      <c r="M5" s="23"/>
      <c r="N5" s="23"/>
      <c r="O5" s="21"/>
      <c r="P5" s="21"/>
    </row>
    <row r="6" spans="1:16" s="6" customFormat="1" x14ac:dyDescent="0.25">
      <c r="A6" s="4"/>
      <c r="B6" s="609" t="str">
        <f>Info!B6</f>
        <v>FEUILLES D'ACIER RÉSISTANT À LA CORROSION II</v>
      </c>
      <c r="C6" s="609"/>
      <c r="D6" s="609"/>
      <c r="E6" s="609"/>
      <c r="F6" s="609"/>
      <c r="G6" s="609"/>
      <c r="H6" s="609"/>
      <c r="I6" s="609"/>
      <c r="J6" s="609"/>
      <c r="K6" s="609"/>
      <c r="L6" s="609"/>
      <c r="M6" s="21"/>
      <c r="N6" s="21"/>
      <c r="O6" s="16"/>
      <c r="P6" s="16"/>
    </row>
    <row r="7" spans="1:16" s="6" customFormat="1" x14ac:dyDescent="0.25">
      <c r="A7" s="4"/>
      <c r="B7" s="20"/>
      <c r="C7" s="20"/>
      <c r="D7" s="20"/>
      <c r="E7" s="20"/>
      <c r="F7" s="20"/>
      <c r="G7" s="20"/>
      <c r="H7" s="20"/>
      <c r="I7" s="20"/>
      <c r="J7" s="20"/>
      <c r="K7" s="20"/>
      <c r="L7" s="20"/>
      <c r="M7" s="21"/>
      <c r="N7" s="21"/>
      <c r="O7" s="22"/>
    </row>
    <row r="8" spans="1:16" s="6" customFormat="1" x14ac:dyDescent="0.25">
      <c r="A8" s="4"/>
      <c r="B8" s="610" t="str">
        <f>Pro!B8</f>
        <v>Les questions suivantes font référence aux marchandises comme définies dans la description du produit de l'onglet Intro.</v>
      </c>
      <c r="C8" s="610"/>
      <c r="D8" s="610"/>
      <c r="E8" s="610"/>
      <c r="F8" s="610"/>
      <c r="G8" s="610"/>
      <c r="H8" s="610"/>
      <c r="I8" s="610"/>
      <c r="J8" s="610"/>
      <c r="K8" s="610"/>
      <c r="L8" s="610"/>
      <c r="M8" s="21"/>
      <c r="N8" s="21"/>
      <c r="O8" s="22"/>
    </row>
    <row r="9" spans="1:16" s="6" customFormat="1" x14ac:dyDescent="0.25">
      <c r="A9" s="4"/>
      <c r="B9" s="610" t="str">
        <f>Pro!B9</f>
        <v>Des informations sur le produit et un glossaire de termes sont disponibles dans l'onglet Info.</v>
      </c>
      <c r="C9" s="610"/>
      <c r="D9" s="610"/>
      <c r="E9" s="610"/>
      <c r="F9" s="610"/>
      <c r="G9" s="610"/>
      <c r="H9" s="610"/>
      <c r="I9" s="610"/>
      <c r="J9" s="610"/>
      <c r="K9" s="610"/>
      <c r="L9" s="610"/>
      <c r="M9" s="21"/>
      <c r="N9" s="21"/>
      <c r="O9" s="16"/>
    </row>
    <row r="10" spans="1:16" s="6" customFormat="1" x14ac:dyDescent="0.25">
      <c r="A10" s="4"/>
      <c r="B10" s="610" t="str">
        <f>Pro!B10</f>
        <v>Utilisez l'onglet AddPro si vous avez besoin de plus d'espace.</v>
      </c>
      <c r="C10" s="610"/>
      <c r="D10" s="610"/>
      <c r="E10" s="610"/>
      <c r="F10" s="610"/>
      <c r="G10" s="610"/>
      <c r="H10" s="610"/>
      <c r="I10" s="610"/>
      <c r="J10" s="610"/>
      <c r="K10" s="610"/>
      <c r="L10" s="610"/>
      <c r="M10" s="21"/>
      <c r="N10" s="21"/>
      <c r="O10" s="16"/>
      <c r="P10" s="16"/>
    </row>
    <row r="11" spans="1:16" s="6" customFormat="1" x14ac:dyDescent="0.25">
      <c r="A11" s="4"/>
      <c r="B11" s="113"/>
      <c r="C11" s="113"/>
      <c r="D11" s="20"/>
      <c r="E11" s="20"/>
      <c r="F11" s="20"/>
      <c r="G11" s="20"/>
      <c r="H11" s="20"/>
      <c r="I11" s="20"/>
      <c r="J11" s="20"/>
      <c r="K11" s="20"/>
      <c r="L11" s="20"/>
      <c r="M11" s="21"/>
      <c r="N11" s="21"/>
      <c r="O11" s="16"/>
      <c r="P11" s="16"/>
    </row>
    <row r="12" spans="1:16" s="6" customFormat="1" x14ac:dyDescent="0.25">
      <c r="A12" s="4"/>
      <c r="B12" s="610" t="str">
        <f>Pro!B12</f>
        <v>Pour les questions de cet onglet, notez ce qui suit :</v>
      </c>
      <c r="C12" s="610"/>
      <c r="D12" s="610"/>
      <c r="E12" s="610"/>
      <c r="F12" s="610"/>
      <c r="G12" s="610"/>
      <c r="H12" s="610"/>
      <c r="I12" s="610"/>
      <c r="J12" s="610"/>
      <c r="K12" s="610"/>
      <c r="L12" s="610"/>
      <c r="M12" s="21"/>
      <c r="N12" s="21"/>
      <c r="O12" s="16"/>
      <c r="P12" s="16"/>
    </row>
    <row r="13" spans="1:16" s="6" customFormat="1" x14ac:dyDescent="0.25">
      <c r="A13" s="4"/>
      <c r="B13" s="691" t="str">
        <f>Pro!B13</f>
        <v xml:space="preserve">• Veuillez indiquer seulement les ventes effectuées à partir des importations de votre entreprise. Les ventes de marchandises achetées auprès de producteurs canadiens doivent être exclues. </v>
      </c>
      <c r="C13" s="691"/>
      <c r="D13" s="691"/>
      <c r="E13" s="691"/>
      <c r="F13" s="691"/>
      <c r="G13" s="691"/>
      <c r="H13" s="691"/>
      <c r="I13" s="691"/>
      <c r="J13" s="691"/>
      <c r="K13" s="691"/>
      <c r="L13" s="691"/>
      <c r="M13" s="21"/>
      <c r="N13" s="21"/>
      <c r="O13" s="16"/>
      <c r="P13" s="16"/>
    </row>
    <row r="14" spans="1:16" s="6" customFormat="1" x14ac:dyDescent="0.25">
      <c r="A14" s="4"/>
      <c r="B14" s="610" t="str">
        <f>Pro!B14</f>
        <v>• Déclarez toutes les ventes aux entreprises associées canadiennes et étrangères.</v>
      </c>
      <c r="C14" s="610"/>
      <c r="D14" s="610"/>
      <c r="E14" s="610"/>
      <c r="F14" s="610"/>
      <c r="G14" s="610"/>
      <c r="H14" s="610"/>
      <c r="I14" s="610"/>
      <c r="J14" s="610"/>
      <c r="K14" s="610"/>
      <c r="L14" s="610"/>
      <c r="M14" s="21"/>
      <c r="N14" s="21"/>
      <c r="O14" s="16"/>
      <c r="P14" s="16"/>
    </row>
    <row r="15" spans="1:16" s="6" customFormat="1" x14ac:dyDescent="0.25">
      <c r="A15" s="4"/>
      <c r="B15" s="610" t="str">
        <f>Pro!B15</f>
        <v>• Déclarez toutes les ventes à compter de la date de l’expédition au client ou à son entrepôt.</v>
      </c>
      <c r="C15" s="610"/>
      <c r="D15" s="610"/>
      <c r="E15" s="610"/>
      <c r="F15" s="610"/>
      <c r="G15" s="610"/>
      <c r="H15" s="610"/>
      <c r="I15" s="610"/>
      <c r="J15" s="610"/>
      <c r="K15" s="610"/>
      <c r="L15" s="610"/>
      <c r="M15" s="21"/>
      <c r="N15" s="21"/>
      <c r="O15" s="16"/>
      <c r="P15" s="16"/>
    </row>
    <row r="16" spans="1:16" s="6" customFormat="1" x14ac:dyDescent="0.25">
      <c r="A16" s="4"/>
      <c r="B16" s="610" t="str">
        <f>Pro!B16</f>
        <v>• Déclarez toutes les valeurs en dollars canadiens.</v>
      </c>
      <c r="C16" s="610"/>
      <c r="D16" s="610"/>
      <c r="E16" s="610"/>
      <c r="F16" s="610"/>
      <c r="G16" s="610"/>
      <c r="H16" s="610"/>
      <c r="I16" s="610"/>
      <c r="J16" s="610"/>
      <c r="K16" s="610"/>
      <c r="L16" s="610"/>
      <c r="M16" s="21"/>
      <c r="N16" s="21"/>
      <c r="O16" s="16"/>
      <c r="P16" s="16"/>
    </row>
    <row r="17" spans="1:16" s="6" customFormat="1" x14ac:dyDescent="0.25">
      <c r="A17" s="26"/>
      <c r="B17" s="610" t="str">
        <f>TUR!B17</f>
        <v>• Si votre entreprise est un utilisateur final ou un détaillant, elle n’a pas besoin de déclarer ses ventes d’importations ou ses stocks d’importations.</v>
      </c>
      <c r="C17" s="610"/>
      <c r="D17" s="610"/>
      <c r="E17" s="610"/>
      <c r="F17" s="610"/>
      <c r="G17" s="610"/>
      <c r="H17" s="610"/>
      <c r="I17" s="610"/>
      <c r="J17" s="610"/>
      <c r="K17" s="610"/>
      <c r="L17" s="610"/>
      <c r="M17" s="21"/>
      <c r="N17" s="21"/>
      <c r="O17" s="16"/>
      <c r="P17" s="16"/>
    </row>
    <row r="18" spans="1:16" s="6" customFormat="1" x14ac:dyDescent="0.25">
      <c r="A18" s="4"/>
      <c r="B18" s="15"/>
      <c r="C18" s="15"/>
      <c r="D18" s="3"/>
      <c r="E18" s="3"/>
      <c r="F18" s="3"/>
      <c r="G18" s="3"/>
      <c r="H18" s="3"/>
      <c r="I18" s="3"/>
      <c r="J18" s="3"/>
      <c r="K18" s="3"/>
      <c r="L18" s="3"/>
      <c r="O18" s="16"/>
      <c r="P18" s="16"/>
    </row>
    <row r="19" spans="1:16" x14ac:dyDescent="0.25">
      <c r="A19" s="7"/>
      <c r="B19" s="422" t="str">
        <f>TUR!B19</f>
        <v>IMPORTATIONS ET STOCKS</v>
      </c>
      <c r="C19" s="423"/>
      <c r="D19" s="423"/>
      <c r="E19" s="423"/>
      <c r="F19" s="423"/>
      <c r="G19" s="423"/>
      <c r="H19" s="423"/>
      <c r="I19" s="423"/>
      <c r="J19" s="423"/>
      <c r="K19" s="423"/>
      <c r="L19" s="424"/>
      <c r="M19" s="82"/>
    </row>
    <row r="20" spans="1:16" x14ac:dyDescent="0.25">
      <c r="A20" s="7"/>
      <c r="B20" s="586" t="s">
        <v>12</v>
      </c>
      <c r="C20" s="587"/>
      <c r="D20" s="587"/>
      <c r="E20" s="587"/>
      <c r="F20" s="587"/>
      <c r="G20" s="587"/>
      <c r="H20" s="587"/>
      <c r="I20" s="587"/>
      <c r="J20" s="587"/>
      <c r="K20" s="587"/>
      <c r="L20" s="588"/>
      <c r="M20" s="82"/>
    </row>
    <row r="21" spans="1:16" x14ac:dyDescent="0.25">
      <c r="A21" s="7"/>
      <c r="B21" s="17"/>
      <c r="C21" s="27"/>
      <c r="D21" s="28"/>
      <c r="E21" s="28"/>
      <c r="F21" s="28"/>
      <c r="G21" s="28"/>
      <c r="H21" s="28"/>
      <c r="I21" s="28"/>
      <c r="J21" s="28"/>
      <c r="K21" s="28"/>
      <c r="L21" s="18"/>
      <c r="M21" s="82"/>
    </row>
    <row r="22" spans="1:16" ht="15.75" customHeight="1" x14ac:dyDescent="0.25">
      <c r="A22" s="7"/>
      <c r="B22" s="428" t="str">
        <f>TUR!B22</f>
        <v xml:space="preserve">Indiquez les importations et les ventes de marchandises de votre entreprise originaires de : </v>
      </c>
      <c r="C22" s="429"/>
      <c r="D22" s="429"/>
      <c r="E22" s="429"/>
      <c r="F22" s="429"/>
      <c r="G22" s="724" t="str">
        <f>IF(Intro!$G$26="English",Variables!B37,Variables!C37)</f>
        <v>Autres pays</v>
      </c>
      <c r="H22" s="725"/>
      <c r="I22" s="725"/>
      <c r="J22" s="725"/>
      <c r="K22" s="726"/>
      <c r="L22" s="18"/>
      <c r="M22" s="82"/>
    </row>
    <row r="23" spans="1:16" ht="15.75" customHeight="1" x14ac:dyDescent="0.25">
      <c r="A23" s="7"/>
      <c r="B23" s="428"/>
      <c r="C23" s="429"/>
      <c r="D23" s="429"/>
      <c r="E23" s="429"/>
      <c r="F23" s="429"/>
      <c r="G23" s="727"/>
      <c r="H23" s="728"/>
      <c r="I23" s="728"/>
      <c r="J23" s="728"/>
      <c r="K23" s="729"/>
      <c r="L23" s="18"/>
      <c r="M23" s="82"/>
    </row>
    <row r="24" spans="1:16" ht="29.1" customHeight="1" x14ac:dyDescent="0.25">
      <c r="A24" s="7"/>
      <c r="B24" s="217" t="str">
        <f>IF(Intro!$G$26="English",O24,P24)</f>
        <v xml:space="preserve">Autres pays incluent : </v>
      </c>
      <c r="C24" s="218"/>
      <c r="D24" s="720"/>
      <c r="E24" s="721"/>
      <c r="F24" s="721"/>
      <c r="G24" s="722"/>
      <c r="H24" s="722"/>
      <c r="I24" s="722"/>
      <c r="J24" s="722"/>
      <c r="K24" s="723"/>
      <c r="L24" s="107"/>
      <c r="M24" s="82"/>
      <c r="O24" s="82" t="s">
        <v>310</v>
      </c>
      <c r="P24" s="82" t="s">
        <v>311</v>
      </c>
    </row>
    <row r="25" spans="1:16" x14ac:dyDescent="0.25">
      <c r="A25" s="7"/>
      <c r="B25" s="216"/>
      <c r="C25" s="214"/>
      <c r="D25" s="215"/>
      <c r="E25" s="215"/>
      <c r="F25" s="215"/>
      <c r="G25" s="215"/>
      <c r="H25" s="215"/>
      <c r="I25" s="215"/>
      <c r="J25" s="215"/>
      <c r="K25" s="215"/>
      <c r="L25" s="18"/>
      <c r="M25" s="82"/>
      <c r="O25" s="19"/>
    </row>
    <row r="26" spans="1:16" x14ac:dyDescent="0.25">
      <c r="A26" s="7"/>
      <c r="B26" s="105"/>
      <c r="E26" s="27"/>
      <c r="F26" s="82"/>
      <c r="G26" s="671">
        <f>Variables!$B$6</f>
        <v>2023</v>
      </c>
      <c r="H26" s="671">
        <f>G26+1</f>
        <v>2024</v>
      </c>
      <c r="I26" s="671">
        <f>H26+1</f>
        <v>2025</v>
      </c>
      <c r="J26" s="671">
        <f>IF(Intro!$G$26="English",Variables!B9,Variables!C9)</f>
        <v>0</v>
      </c>
      <c r="K26" s="671">
        <f>IF(Intro!$G$26="English",Variables!B10,Variables!C10)</f>
        <v>0</v>
      </c>
      <c r="L26" s="116"/>
      <c r="M26" s="82"/>
      <c r="O26" s="19"/>
    </row>
    <row r="27" spans="1:16" x14ac:dyDescent="0.25">
      <c r="A27" s="7"/>
      <c r="B27" s="105"/>
      <c r="E27" s="27"/>
      <c r="F27" s="82"/>
      <c r="G27" s="672"/>
      <c r="H27" s="673"/>
      <c r="I27" s="673"/>
      <c r="J27" s="673"/>
      <c r="K27" s="673"/>
      <c r="L27" s="116"/>
      <c r="M27" s="82"/>
      <c r="O27" s="19"/>
    </row>
    <row r="28" spans="1:16" x14ac:dyDescent="0.25">
      <c r="A28" s="7"/>
      <c r="B28" s="710" t="str">
        <f>TUR!B28</f>
        <v>Importations</v>
      </c>
      <c r="C28" s="711"/>
      <c r="D28" s="711"/>
      <c r="E28" s="711"/>
      <c r="F28" s="711"/>
      <c r="G28" s="711"/>
      <c r="H28" s="711"/>
      <c r="I28" s="711"/>
      <c r="J28" s="711"/>
      <c r="K28" s="711"/>
      <c r="L28" s="116"/>
      <c r="M28" s="82"/>
      <c r="O28" s="24"/>
      <c r="P28" s="10"/>
    </row>
    <row r="29" spans="1:16" x14ac:dyDescent="0.25">
      <c r="A29" s="7"/>
      <c r="B29" s="678" t="str">
        <f>TUR!B29</f>
        <v>Marchandises de premier choix</v>
      </c>
      <c r="C29" s="544"/>
      <c r="D29" s="674" t="str">
        <f>TUR!D29</f>
        <v>tonnes</v>
      </c>
      <c r="E29" s="674"/>
      <c r="F29" s="674"/>
      <c r="G29" s="130"/>
      <c r="H29" s="130"/>
      <c r="I29" s="130"/>
      <c r="J29" s="130"/>
      <c r="K29" s="130"/>
      <c r="L29" s="116"/>
      <c r="M29" s="82"/>
    </row>
    <row r="30" spans="1:16" x14ac:dyDescent="0.25">
      <c r="A30" s="7"/>
      <c r="B30" s="678"/>
      <c r="C30" s="544"/>
      <c r="D30" s="674" t="str">
        <f>TUR!D30</f>
        <v>valeur d'achat nette rendue (CAD)</v>
      </c>
      <c r="E30" s="674"/>
      <c r="F30" s="674"/>
      <c r="G30" s="130"/>
      <c r="H30" s="130"/>
      <c r="I30" s="130"/>
      <c r="J30" s="130"/>
      <c r="K30" s="130"/>
      <c r="L30" s="116"/>
      <c r="M30" s="82"/>
    </row>
    <row r="31" spans="1:16" x14ac:dyDescent="0.25">
      <c r="A31" s="7"/>
      <c r="B31" s="678"/>
      <c r="C31" s="544"/>
      <c r="D31" s="674" t="str">
        <f>TUR!D31</f>
        <v>$ / tonne</v>
      </c>
      <c r="E31" s="674"/>
      <c r="F31" s="674"/>
      <c r="G31" s="131" t="str">
        <f>IF(G29=0,"-",G30/G29)</f>
        <v>-</v>
      </c>
      <c r="H31" s="131" t="str">
        <f>IF(H29=0,"-",H30/H29)</f>
        <v>-</v>
      </c>
      <c r="I31" s="131" t="str">
        <f>IF(I29=0,"-",I30/I29)</f>
        <v>-</v>
      </c>
      <c r="J31" s="131" t="str">
        <f>IF(J29=0,"-",J30/J29)</f>
        <v>-</v>
      </c>
      <c r="K31" s="131" t="str">
        <f>IF(K29=0,"-",K30/K29)</f>
        <v>-</v>
      </c>
      <c r="L31" s="116"/>
      <c r="M31" s="82"/>
    </row>
    <row r="32" spans="1:16" x14ac:dyDescent="0.25">
      <c r="A32" s="7"/>
      <c r="B32" s="710" t="str">
        <f>TUR!B48</f>
        <v>Ventes d'importations aux utilisateurs finals au Canada</v>
      </c>
      <c r="C32" s="711"/>
      <c r="D32" s="711"/>
      <c r="E32" s="711"/>
      <c r="F32" s="711"/>
      <c r="G32" s="711"/>
      <c r="H32" s="711"/>
      <c r="I32" s="711"/>
      <c r="J32" s="711"/>
      <c r="K32" s="711"/>
      <c r="L32" s="116"/>
      <c r="M32" s="82"/>
      <c r="O32" s="79"/>
    </row>
    <row r="33" spans="1:22" x14ac:dyDescent="0.25">
      <c r="A33" s="7"/>
      <c r="B33" s="602" t="str">
        <f>TUR!B49</f>
        <v>Marchandises de premier choix</v>
      </c>
      <c r="C33" s="552"/>
      <c r="D33" s="674" t="str">
        <f>TUR!D49</f>
        <v>tonnes</v>
      </c>
      <c r="E33" s="674"/>
      <c r="F33" s="674"/>
      <c r="G33" s="130"/>
      <c r="H33" s="130"/>
      <c r="I33" s="130"/>
      <c r="J33" s="130"/>
      <c r="K33" s="130"/>
      <c r="L33" s="116"/>
      <c r="M33" s="82"/>
    </row>
    <row r="34" spans="1:22" x14ac:dyDescent="0.25">
      <c r="A34" s="7"/>
      <c r="B34" s="602"/>
      <c r="C34" s="552"/>
      <c r="D34" s="674" t="str">
        <f>TUR!D50</f>
        <v>valeur de vente nette rendue (CAD)</v>
      </c>
      <c r="E34" s="674"/>
      <c r="F34" s="674"/>
      <c r="G34" s="130"/>
      <c r="H34" s="130"/>
      <c r="I34" s="130"/>
      <c r="J34" s="130"/>
      <c r="K34" s="130"/>
      <c r="L34" s="116"/>
      <c r="M34" s="82"/>
    </row>
    <row r="35" spans="1:22" ht="15" thickBot="1" x14ac:dyDescent="0.3">
      <c r="A35" s="7"/>
      <c r="B35" s="684"/>
      <c r="C35" s="685"/>
      <c r="D35" s="717" t="str">
        <f>TUR!D51</f>
        <v>$ / tonne</v>
      </c>
      <c r="E35" s="717"/>
      <c r="F35" s="717"/>
      <c r="G35" s="134" t="str">
        <f>IF(G33=0,"-",G34/G33)</f>
        <v>-</v>
      </c>
      <c r="H35" s="134" t="str">
        <f>IF(H33=0,"-",H34/H33)</f>
        <v>-</v>
      </c>
      <c r="I35" s="134" t="str">
        <f>IF(I33=0,"-",I34/I33)</f>
        <v>-</v>
      </c>
      <c r="J35" s="134" t="str">
        <f>IF(J33=0,"-",J34/J33)</f>
        <v>-</v>
      </c>
      <c r="K35" s="134" t="str">
        <f>IF(K33=0,"-",K34/K33)</f>
        <v>-</v>
      </c>
      <c r="L35" s="116"/>
      <c r="M35" s="82"/>
      <c r="O35" s="64"/>
      <c r="P35" s="64"/>
    </row>
    <row r="36" spans="1:22" x14ac:dyDescent="0.25">
      <c r="A36" s="7"/>
      <c r="B36" s="697" t="str">
        <f>TUR!B52</f>
        <v>Marchandises de second choix</v>
      </c>
      <c r="C36" s="698"/>
      <c r="D36" s="677" t="str">
        <f>TUR!D52</f>
        <v>tonnes</v>
      </c>
      <c r="E36" s="677"/>
      <c r="F36" s="677"/>
      <c r="G36" s="136"/>
      <c r="H36" s="136"/>
      <c r="I36" s="136"/>
      <c r="J36" s="136"/>
      <c r="K36" s="136"/>
      <c r="L36" s="116"/>
      <c r="M36" s="82"/>
      <c r="O36" s="64"/>
      <c r="P36" s="64"/>
    </row>
    <row r="37" spans="1:22" x14ac:dyDescent="0.25">
      <c r="A37" s="7"/>
      <c r="B37" s="602"/>
      <c r="C37" s="552"/>
      <c r="D37" s="674" t="str">
        <f>TUR!D53</f>
        <v>valeur de vente nette rendue (CAD)</v>
      </c>
      <c r="E37" s="674"/>
      <c r="F37" s="674"/>
      <c r="G37" s="130"/>
      <c r="H37" s="130"/>
      <c r="I37" s="130"/>
      <c r="J37" s="130"/>
      <c r="K37" s="130"/>
      <c r="L37" s="116"/>
      <c r="M37" s="82"/>
      <c r="O37" s="64"/>
      <c r="P37" s="64"/>
    </row>
    <row r="38" spans="1:22" ht="15" thickBot="1" x14ac:dyDescent="0.3">
      <c r="A38" s="7"/>
      <c r="B38" s="684"/>
      <c r="C38" s="685"/>
      <c r="D38" s="717" t="str">
        <f>TUR!D54</f>
        <v>$ / tonne</v>
      </c>
      <c r="E38" s="717"/>
      <c r="F38" s="717"/>
      <c r="G38" s="134" t="str">
        <f>IF(G36=0,"-",G37/G36)</f>
        <v>-</v>
      </c>
      <c r="H38" s="134" t="str">
        <f>IF(H36=0,"-",H37/H36)</f>
        <v>-</v>
      </c>
      <c r="I38" s="134" t="str">
        <f>IF(I36=0,"-",I37/I36)</f>
        <v>-</v>
      </c>
      <c r="J38" s="134" t="str">
        <f>IF(J36=0,"-",J37/J36)</f>
        <v>-</v>
      </c>
      <c r="K38" s="134" t="str">
        <f>IF(K36=0,"-",K37/K36)</f>
        <v>-</v>
      </c>
      <c r="L38" s="116"/>
      <c r="M38" s="82"/>
      <c r="O38" s="60"/>
      <c r="P38" s="64"/>
    </row>
    <row r="39" spans="1:22" x14ac:dyDescent="0.25">
      <c r="A39" s="7"/>
      <c r="B39" s="548" t="str">
        <f>TUR!B55</f>
        <v>Ventes totales d'importations aux utilisateurs finals au Canada</v>
      </c>
      <c r="C39" s="549"/>
      <c r="D39" s="689" t="str">
        <f>TUR!D55</f>
        <v>tonnes</v>
      </c>
      <c r="E39" s="689"/>
      <c r="F39" s="689"/>
      <c r="G39" s="189">
        <f>G33+G36</f>
        <v>0</v>
      </c>
      <c r="H39" s="189">
        <f t="shared" ref="H39:K40" si="0">H33+H36</f>
        <v>0</v>
      </c>
      <c r="I39" s="189">
        <f t="shared" si="0"/>
        <v>0</v>
      </c>
      <c r="J39" s="189">
        <f t="shared" si="0"/>
        <v>0</v>
      </c>
      <c r="K39" s="189">
        <f t="shared" si="0"/>
        <v>0</v>
      </c>
      <c r="L39" s="150"/>
      <c r="M39" s="82"/>
    </row>
    <row r="40" spans="1:22" x14ac:dyDescent="0.25">
      <c r="A40" s="7"/>
      <c r="B40" s="540"/>
      <c r="C40" s="541"/>
      <c r="D40" s="680" t="str">
        <f>TUR!D56</f>
        <v>valeur de vente nette rendue (CAD)</v>
      </c>
      <c r="E40" s="680"/>
      <c r="F40" s="680"/>
      <c r="G40" s="132">
        <f>G34+G37</f>
        <v>0</v>
      </c>
      <c r="H40" s="132">
        <f t="shared" si="0"/>
        <v>0</v>
      </c>
      <c r="I40" s="132">
        <f t="shared" si="0"/>
        <v>0</v>
      </c>
      <c r="J40" s="132">
        <f t="shared" si="0"/>
        <v>0</v>
      </c>
      <c r="K40" s="132">
        <f t="shared" si="0"/>
        <v>0</v>
      </c>
      <c r="L40" s="150"/>
      <c r="M40" s="82"/>
    </row>
    <row r="41" spans="1:22" x14ac:dyDescent="0.25">
      <c r="A41" s="7"/>
      <c r="B41" s="540"/>
      <c r="C41" s="541"/>
      <c r="D41" s="680" t="str">
        <f>TUR!D57</f>
        <v>$ / tonne</v>
      </c>
      <c r="E41" s="680"/>
      <c r="F41" s="680"/>
      <c r="G41" s="131" t="str">
        <f>IF(G39=0,"-",G40/G39)</f>
        <v>-</v>
      </c>
      <c r="H41" s="131" t="str">
        <f t="shared" ref="H41:K41" si="1">IF(H39=0,"-",H40/H39)</f>
        <v>-</v>
      </c>
      <c r="I41" s="131" t="str">
        <f t="shared" si="1"/>
        <v>-</v>
      </c>
      <c r="J41" s="131" t="str">
        <f t="shared" si="1"/>
        <v>-</v>
      </c>
      <c r="K41" s="131" t="str">
        <f t="shared" si="1"/>
        <v>-</v>
      </c>
      <c r="L41" s="150"/>
      <c r="M41" s="82"/>
    </row>
    <row r="42" spans="1:22" s="9" customFormat="1" x14ac:dyDescent="0.25">
      <c r="A42" s="117"/>
      <c r="B42" s="219"/>
      <c r="C42" s="220"/>
      <c r="D42" s="699"/>
      <c r="E42" s="699"/>
      <c r="F42" s="221"/>
      <c r="G42" s="221"/>
      <c r="H42" s="221"/>
      <c r="I42" s="221"/>
      <c r="J42" s="221"/>
      <c r="K42" s="222"/>
      <c r="L42" s="223"/>
    </row>
    <row r="43" spans="1:22" x14ac:dyDescent="0.25">
      <c r="A43" s="7"/>
      <c r="B43" s="583" t="s">
        <v>15</v>
      </c>
      <c r="C43" s="584"/>
      <c r="D43" s="584"/>
      <c r="E43" s="584"/>
      <c r="F43" s="584"/>
      <c r="G43" s="584"/>
      <c r="H43" s="584"/>
      <c r="I43" s="584"/>
      <c r="J43" s="584"/>
      <c r="K43" s="584"/>
      <c r="L43" s="585"/>
      <c r="M43" s="82"/>
    </row>
    <row r="44" spans="1:22" x14ac:dyDescent="0.25">
      <c r="A44" s="7"/>
      <c r="B44" s="75"/>
      <c r="C44" s="76"/>
      <c r="D44" s="76"/>
      <c r="E44" s="77"/>
      <c r="F44" s="77"/>
      <c r="G44" s="77"/>
      <c r="H44" s="77"/>
      <c r="I44" s="77"/>
      <c r="J44" s="77"/>
      <c r="K44" s="77"/>
      <c r="L44" s="78"/>
      <c r="M44" s="82"/>
    </row>
    <row r="45" spans="1:22" s="10" customFormat="1" x14ac:dyDescent="0.25">
      <c r="A45" s="7"/>
      <c r="B45" s="686" t="str">
        <f>TUR!B61</f>
        <v>Indiquez la proportion de la valeur de vente nette rendue de vos importations qui est représentée par les frais de livraison.</v>
      </c>
      <c r="C45" s="715"/>
      <c r="D45" s="715"/>
      <c r="E45" s="715"/>
      <c r="F45" s="715"/>
      <c r="G45" s="715"/>
      <c r="H45" s="715"/>
      <c r="I45" s="715"/>
      <c r="J45" s="715"/>
      <c r="K45" s="715"/>
      <c r="L45" s="716"/>
      <c r="M45" s="62"/>
      <c r="N45" s="62"/>
      <c r="O45" s="82"/>
      <c r="P45" s="82"/>
      <c r="Q45" s="64"/>
      <c r="R45" s="63"/>
      <c r="S45" s="63"/>
      <c r="T45" s="62"/>
      <c r="U45" s="62"/>
      <c r="V45" s="62"/>
    </row>
    <row r="46" spans="1:22" s="10" customFormat="1" x14ac:dyDescent="0.25">
      <c r="A46" s="7"/>
      <c r="B46" s="686" t="str">
        <f>TUR!B62</f>
        <v>Note - Ne répondez à cette question que si votre entreprise a vendu les marchandises du 1er janvier 2023 au 31 décembre 2025.</v>
      </c>
      <c r="C46" s="715"/>
      <c r="D46" s="715"/>
      <c r="E46" s="715"/>
      <c r="F46" s="715"/>
      <c r="G46" s="715"/>
      <c r="H46" s="715"/>
      <c r="I46" s="715"/>
      <c r="J46" s="715"/>
      <c r="K46" s="715"/>
      <c r="L46" s="716"/>
      <c r="M46" s="62"/>
      <c r="N46" s="62"/>
      <c r="O46" s="19"/>
      <c r="P46" s="82"/>
      <c r="Q46" s="64"/>
      <c r="R46" s="63"/>
      <c r="S46" s="63"/>
      <c r="T46" s="62"/>
      <c r="U46" s="62"/>
      <c r="V46" s="62"/>
    </row>
    <row r="47" spans="1:22" x14ac:dyDescent="0.25">
      <c r="A47" s="7"/>
      <c r="B47" s="694"/>
      <c r="C47" s="695"/>
      <c r="D47" s="695"/>
      <c r="E47" s="695"/>
      <c r="F47" s="695"/>
      <c r="G47" s="718"/>
      <c r="H47" s="718"/>
      <c r="I47" s="718"/>
      <c r="J47" s="718"/>
      <c r="K47" s="718"/>
      <c r="L47" s="719"/>
      <c r="M47" s="62"/>
      <c r="N47" s="62"/>
      <c r="Q47" s="60"/>
      <c r="R47" s="63"/>
      <c r="S47" s="63"/>
      <c r="T47" s="62"/>
      <c r="U47" s="62"/>
      <c r="V47" s="62"/>
    </row>
    <row r="48" spans="1:22" x14ac:dyDescent="0.25">
      <c r="A48" s="7"/>
      <c r="B48" s="105"/>
      <c r="C48" s="137"/>
      <c r="D48" s="671">
        <f>Variables!$B$6</f>
        <v>2023</v>
      </c>
      <c r="E48" s="671">
        <f>D48+1</f>
        <v>2024</v>
      </c>
      <c r="F48" s="671">
        <f>E48+1</f>
        <v>2025</v>
      </c>
      <c r="G48" s="671">
        <f>IF(Intro!$G$26="English",Variables!B9,Variables!C9)</f>
        <v>0</v>
      </c>
      <c r="H48" s="671">
        <f>IF(Intro!$G$26="English",Variables!B10,Variables!C10)</f>
        <v>0</v>
      </c>
      <c r="I48" s="82"/>
      <c r="J48" s="63"/>
      <c r="K48" s="63"/>
      <c r="L48" s="61"/>
      <c r="M48" s="62"/>
      <c r="N48" s="62"/>
      <c r="Q48" s="60"/>
      <c r="R48" s="63"/>
      <c r="S48" s="63"/>
      <c r="T48" s="62"/>
      <c r="U48" s="62"/>
      <c r="V48" s="62"/>
    </row>
    <row r="49" spans="1:22" x14ac:dyDescent="0.25">
      <c r="A49" s="7"/>
      <c r="B49" s="105"/>
      <c r="C49" s="138"/>
      <c r="D49" s="673"/>
      <c r="E49" s="673"/>
      <c r="F49" s="673"/>
      <c r="G49" s="673"/>
      <c r="H49" s="672"/>
      <c r="I49" s="82"/>
      <c r="J49" s="63"/>
      <c r="K49" s="63"/>
      <c r="L49" s="61"/>
      <c r="M49" s="62"/>
      <c r="N49" s="62"/>
      <c r="Q49" s="60"/>
      <c r="R49" s="63"/>
      <c r="S49" s="63"/>
      <c r="T49" s="62"/>
      <c r="U49" s="62"/>
      <c r="V49" s="62"/>
    </row>
    <row r="50" spans="1:22" x14ac:dyDescent="0.25">
      <c r="A50" s="7"/>
      <c r="B50" s="140"/>
      <c r="C50" s="139" t="str">
        <f>TUR!C66</f>
        <v>Coût de livraison (%)</v>
      </c>
      <c r="D50" s="183"/>
      <c r="E50" s="183"/>
      <c r="F50" s="183"/>
      <c r="G50" s="183"/>
      <c r="H50" s="183"/>
      <c r="I50" s="82"/>
      <c r="J50" s="63"/>
      <c r="K50" s="63"/>
      <c r="L50" s="61"/>
      <c r="M50" s="62"/>
      <c r="N50" s="62"/>
      <c r="Q50" s="60"/>
      <c r="R50" s="63"/>
      <c r="S50" s="63"/>
      <c r="T50" s="62"/>
      <c r="U50" s="62"/>
      <c r="V50" s="62"/>
    </row>
    <row r="51" spans="1:22" x14ac:dyDescent="0.25">
      <c r="A51" s="7"/>
      <c r="B51" s="69"/>
      <c r="C51" s="120"/>
      <c r="D51" s="121"/>
      <c r="E51" s="120"/>
      <c r="F51" s="120"/>
      <c r="G51" s="120"/>
      <c r="H51" s="120"/>
      <c r="I51" s="120"/>
      <c r="J51" s="210"/>
      <c r="K51" s="210"/>
      <c r="L51" s="211"/>
      <c r="M51" s="62"/>
      <c r="N51" s="62"/>
      <c r="Q51" s="64"/>
      <c r="R51" s="63"/>
      <c r="S51" s="63"/>
      <c r="T51" s="62"/>
      <c r="U51" s="62"/>
      <c r="V51" s="62"/>
    </row>
    <row r="52" spans="1:22" ht="14.25" customHeight="1" x14ac:dyDescent="0.25">
      <c r="A52" s="7"/>
      <c r="B52" s="686" t="str">
        <f>TUR!B68</f>
        <v>Expliquez les raisons pour lesquelles la proportion de la valeur de vente nette rendue de vos importations représentée par les frais de livraison a changé depuis le 1er janvier 2023.</v>
      </c>
      <c r="C52" s="687"/>
      <c r="D52" s="687"/>
      <c r="E52" s="687"/>
      <c r="F52" s="687"/>
      <c r="G52" s="687"/>
      <c r="H52" s="687"/>
      <c r="I52" s="687"/>
      <c r="J52" s="687"/>
      <c r="K52" s="687"/>
      <c r="L52" s="688"/>
      <c r="M52" s="62"/>
      <c r="N52" s="62"/>
      <c r="Q52" s="64"/>
      <c r="R52" s="63"/>
      <c r="S52" s="63"/>
      <c r="T52" s="62"/>
      <c r="U52" s="62"/>
      <c r="V52" s="62"/>
    </row>
    <row r="53" spans="1:22" x14ac:dyDescent="0.25">
      <c r="A53" s="7"/>
      <c r="B53" s="209"/>
      <c r="C53" s="210"/>
      <c r="D53" s="210"/>
      <c r="E53" s="210"/>
      <c r="F53" s="210"/>
      <c r="G53" s="210"/>
      <c r="H53" s="210"/>
      <c r="I53" s="210"/>
      <c r="J53" s="210"/>
      <c r="K53" s="210"/>
      <c r="L53" s="211"/>
      <c r="M53" s="62"/>
      <c r="N53" s="62"/>
      <c r="Q53" s="64"/>
      <c r="R53" s="63"/>
      <c r="S53" s="63"/>
      <c r="T53" s="62"/>
      <c r="U53" s="62"/>
      <c r="V53" s="62"/>
    </row>
    <row r="54" spans="1:22" x14ac:dyDescent="0.25">
      <c r="A54" s="7"/>
      <c r="B54" s="712"/>
      <c r="C54" s="713"/>
      <c r="D54" s="713"/>
      <c r="E54" s="713"/>
      <c r="F54" s="713"/>
      <c r="G54" s="713"/>
      <c r="H54" s="713"/>
      <c r="I54" s="713"/>
      <c r="J54" s="713"/>
      <c r="K54" s="713"/>
      <c r="L54" s="714"/>
      <c r="M54" s="62"/>
      <c r="N54" s="62"/>
      <c r="Q54" s="64"/>
      <c r="R54" s="63"/>
      <c r="S54" s="63"/>
      <c r="T54" s="62"/>
      <c r="U54" s="62"/>
      <c r="V54" s="62"/>
    </row>
    <row r="55" spans="1:22" x14ac:dyDescent="0.25">
      <c r="A55" s="7"/>
      <c r="B55" s="712"/>
      <c r="C55" s="713"/>
      <c r="D55" s="713"/>
      <c r="E55" s="713"/>
      <c r="F55" s="713"/>
      <c r="G55" s="713"/>
      <c r="H55" s="713"/>
      <c r="I55" s="713"/>
      <c r="J55" s="713"/>
      <c r="K55" s="713"/>
      <c r="L55" s="714"/>
      <c r="M55" s="62"/>
      <c r="N55" s="62"/>
      <c r="Q55" s="64"/>
      <c r="R55" s="63"/>
      <c r="S55" s="63"/>
      <c r="T55" s="62"/>
      <c r="U55" s="62"/>
      <c r="V55" s="62"/>
    </row>
    <row r="56" spans="1:22" x14ac:dyDescent="0.25">
      <c r="A56" s="7"/>
      <c r="B56" s="712"/>
      <c r="C56" s="713"/>
      <c r="D56" s="713"/>
      <c r="E56" s="713"/>
      <c r="F56" s="713"/>
      <c r="G56" s="713"/>
      <c r="H56" s="713"/>
      <c r="I56" s="713"/>
      <c r="J56" s="713"/>
      <c r="K56" s="713"/>
      <c r="L56" s="714"/>
      <c r="M56" s="62"/>
      <c r="N56" s="62"/>
      <c r="Q56" s="64"/>
      <c r="R56" s="63"/>
      <c r="S56" s="63"/>
      <c r="T56" s="62"/>
      <c r="U56" s="62"/>
      <c r="V56" s="62"/>
    </row>
    <row r="57" spans="1:22" x14ac:dyDescent="0.25">
      <c r="A57" s="7"/>
      <c r="B57" s="712"/>
      <c r="C57" s="713"/>
      <c r="D57" s="713"/>
      <c r="E57" s="713"/>
      <c r="F57" s="713"/>
      <c r="G57" s="713"/>
      <c r="H57" s="713"/>
      <c r="I57" s="713"/>
      <c r="J57" s="713"/>
      <c r="K57" s="713"/>
      <c r="L57" s="714"/>
      <c r="M57" s="62"/>
      <c r="N57" s="62"/>
      <c r="Q57" s="64"/>
      <c r="R57" s="63"/>
      <c r="S57" s="63"/>
      <c r="T57" s="62"/>
      <c r="U57" s="62"/>
      <c r="V57" s="62"/>
    </row>
    <row r="58" spans="1:22" x14ac:dyDescent="0.25">
      <c r="A58" s="7"/>
      <c r="B58" s="712"/>
      <c r="C58" s="713"/>
      <c r="D58" s="713"/>
      <c r="E58" s="713"/>
      <c r="F58" s="713"/>
      <c r="G58" s="713"/>
      <c r="H58" s="713"/>
      <c r="I58" s="713"/>
      <c r="J58" s="713"/>
      <c r="K58" s="713"/>
      <c r="L58" s="714"/>
      <c r="M58" s="62"/>
      <c r="N58" s="62"/>
      <c r="Q58" s="64"/>
      <c r="R58" s="63"/>
      <c r="S58" s="63"/>
      <c r="T58" s="62"/>
      <c r="U58" s="62"/>
      <c r="V58" s="62"/>
    </row>
    <row r="59" spans="1:22" x14ac:dyDescent="0.25">
      <c r="A59" s="7"/>
      <c r="B59" s="712"/>
      <c r="C59" s="713"/>
      <c r="D59" s="713"/>
      <c r="E59" s="713"/>
      <c r="F59" s="713"/>
      <c r="G59" s="713"/>
      <c r="H59" s="713"/>
      <c r="I59" s="713"/>
      <c r="J59" s="713"/>
      <c r="K59" s="713"/>
      <c r="L59" s="714"/>
      <c r="M59" s="62"/>
      <c r="N59" s="62"/>
      <c r="Q59" s="63"/>
      <c r="R59" s="63"/>
      <c r="S59" s="63"/>
      <c r="T59" s="62"/>
      <c r="U59" s="62"/>
      <c r="V59" s="62"/>
    </row>
    <row r="60" spans="1:22" s="74" customFormat="1" x14ac:dyDescent="0.25">
      <c r="A60" s="122"/>
      <c r="B60" s="712"/>
      <c r="C60" s="713"/>
      <c r="D60" s="713"/>
      <c r="E60" s="713"/>
      <c r="F60" s="713"/>
      <c r="G60" s="713"/>
      <c r="H60" s="713"/>
      <c r="I60" s="713"/>
      <c r="J60" s="713"/>
      <c r="K60" s="713"/>
      <c r="L60" s="714"/>
      <c r="N60" s="123"/>
      <c r="O60" s="82"/>
      <c r="P60" s="82"/>
    </row>
    <row r="61" spans="1:22" s="74" customFormat="1" x14ac:dyDescent="0.25">
      <c r="A61" s="122"/>
      <c r="B61" s="712"/>
      <c r="C61" s="713"/>
      <c r="D61" s="713"/>
      <c r="E61" s="713"/>
      <c r="F61" s="713"/>
      <c r="G61" s="713"/>
      <c r="H61" s="713"/>
      <c r="I61" s="713"/>
      <c r="J61" s="713"/>
      <c r="K61" s="713"/>
      <c r="L61" s="714"/>
      <c r="N61" s="123"/>
    </row>
    <row r="62" spans="1:22" s="74" customFormat="1" x14ac:dyDescent="0.25">
      <c r="A62" s="122"/>
      <c r="B62" s="227"/>
      <c r="C62" s="228"/>
      <c r="D62" s="228"/>
      <c r="E62" s="228"/>
      <c r="F62" s="228"/>
      <c r="G62" s="228"/>
      <c r="H62" s="228"/>
      <c r="I62" s="228"/>
      <c r="J62" s="228"/>
      <c r="K62" s="228"/>
      <c r="L62" s="229"/>
      <c r="N62" s="123"/>
    </row>
    <row r="63" spans="1:22" s="74" customFormat="1" x14ac:dyDescent="0.25">
      <c r="A63" s="122"/>
      <c r="B63" s="4"/>
      <c r="C63" s="62"/>
      <c r="D63" s="62"/>
      <c r="E63" s="62"/>
      <c r="F63" s="62"/>
      <c r="G63" s="62"/>
      <c r="H63" s="62"/>
      <c r="I63" s="62"/>
      <c r="J63" s="62"/>
      <c r="K63" s="62"/>
      <c r="L63" s="62"/>
      <c r="N63" s="123"/>
      <c r="O63" s="82"/>
      <c r="P63" s="82"/>
    </row>
    <row r="64" spans="1:22" s="74" customFormat="1" x14ac:dyDescent="0.25">
      <c r="A64" s="122"/>
      <c r="B64" s="4"/>
      <c r="C64" s="62"/>
      <c r="D64" s="62"/>
      <c r="E64" s="62"/>
      <c r="F64" s="62"/>
      <c r="G64" s="62"/>
      <c r="H64" s="62"/>
      <c r="I64" s="62"/>
      <c r="J64" s="62"/>
      <c r="K64" s="62"/>
      <c r="L64" s="62"/>
      <c r="N64" s="123"/>
      <c r="O64" s="10"/>
      <c r="P64" s="10"/>
    </row>
    <row r="66" spans="15:16" x14ac:dyDescent="0.25">
      <c r="O66" s="10"/>
      <c r="P66" s="10"/>
    </row>
  </sheetData>
  <sheetProtection algorithmName="SHA-512" hashValue="LS8RJfvWXNZyE0xW58qxMlvDZSo4PRC3HgsJ5oi5KJvH5D7s+Gpr2vUYR+BORFvKMFBu+1InsVVDAOf3zwRp5Q==" saltValue="nYt0mhp3NTMjR8lO/+6Jaw==" spinCount="100000" sheet="1" objects="1" scenarios="1" selectLockedCells="1"/>
  <mergeCells count="52">
    <mergeCell ref="B8:L8"/>
    <mergeCell ref="B14:L14"/>
    <mergeCell ref="B29:C31"/>
    <mergeCell ref="B16:L16"/>
    <mergeCell ref="B17:L17"/>
    <mergeCell ref="D24:K24"/>
    <mergeCell ref="B22:F23"/>
    <mergeCell ref="G22:K23"/>
    <mergeCell ref="B4:L4"/>
    <mergeCell ref="B5:L5"/>
    <mergeCell ref="B6:L6"/>
    <mergeCell ref="B13:L13"/>
    <mergeCell ref="B36:C38"/>
    <mergeCell ref="K26:K27"/>
    <mergeCell ref="D38:F38"/>
    <mergeCell ref="B28:K28"/>
    <mergeCell ref="B32:K32"/>
    <mergeCell ref="B19:L19"/>
    <mergeCell ref="B20:L20"/>
    <mergeCell ref="B33:C35"/>
    <mergeCell ref="B15:L15"/>
    <mergeCell ref="B9:L9"/>
    <mergeCell ref="B10:L10"/>
    <mergeCell ref="B12:L12"/>
    <mergeCell ref="B54:L61"/>
    <mergeCell ref="G26:G27"/>
    <mergeCell ref="H26:H27"/>
    <mergeCell ref="I26:I27"/>
    <mergeCell ref="J26:J27"/>
    <mergeCell ref="D29:F29"/>
    <mergeCell ref="D30:F30"/>
    <mergeCell ref="D31:F31"/>
    <mergeCell ref="D33:F33"/>
    <mergeCell ref="D34:F34"/>
    <mergeCell ref="D35:F35"/>
    <mergeCell ref="D36:F36"/>
    <mergeCell ref="D37:F37"/>
    <mergeCell ref="E48:E49"/>
    <mergeCell ref="F48:F49"/>
    <mergeCell ref="G48:G49"/>
    <mergeCell ref="B52:L52"/>
    <mergeCell ref="B39:C41"/>
    <mergeCell ref="D42:E42"/>
    <mergeCell ref="B45:L45"/>
    <mergeCell ref="B46:L46"/>
    <mergeCell ref="B47:L47"/>
    <mergeCell ref="B43:L43"/>
    <mergeCell ref="D48:D49"/>
    <mergeCell ref="D39:F39"/>
    <mergeCell ref="D40:F40"/>
    <mergeCell ref="D41:F41"/>
    <mergeCell ref="H48:H49"/>
  </mergeCells>
  <dataValidations count="2">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29:K31 G33:K41 F42:J42" xr:uid="{1B36E32B-E6C0-45F4-95F4-3FA6D92D2A10}">
      <formula1>1000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7" xr:uid="{FF1AB627-826C-4DB4-AC05-2F30079552DF}">
      <formula1>1001</formula1>
    </dataValidation>
  </dataValidations>
  <printOptions horizontalCentered="1"/>
  <pageMargins left="0.25" right="0.25" top="0.75" bottom="0.75" header="0.3" footer="0.3"/>
  <pageSetup scale="76" fitToHeight="0" orientation="portrait" r:id="rId1"/>
  <headerFooter>
    <oddFooter>&amp;L&amp;A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42974-F033-4DE5-B4A7-6C9ED14FEC66}">
  <sheetPr>
    <tabColor rgb="FF92D050"/>
    <pageSetUpPr fitToPage="1"/>
  </sheetPr>
  <dimension ref="A1:V81"/>
  <sheetViews>
    <sheetView showGridLines="0" zoomScaleNormal="100" zoomScaleSheetLayoutView="55" workbookViewId="0"/>
  </sheetViews>
  <sheetFormatPr defaultColWidth="9.42578125" defaultRowHeight="14.25" x14ac:dyDescent="0.25"/>
  <cols>
    <col min="1" max="1" width="1.5703125" style="8" customWidth="1"/>
    <col min="2" max="3" width="16.140625" style="1" customWidth="1"/>
    <col min="4" max="6" width="13.140625" style="1" customWidth="1"/>
    <col min="7" max="9" width="20" style="1" customWidth="1"/>
    <col min="10" max="11" width="20" style="1" hidden="1" customWidth="1"/>
    <col min="12" max="12" width="20" style="1" customWidth="1"/>
    <col min="13" max="13" width="6.42578125" style="9" customWidth="1"/>
    <col min="14" max="14" width="9.42578125" style="82" customWidth="1"/>
    <col min="15" max="15" width="10.5703125" style="82" hidden="1" customWidth="1"/>
    <col min="16" max="16" width="8.5703125" style="82" hidden="1" customWidth="1"/>
    <col min="17" max="18" width="9.42578125" style="82" customWidth="1"/>
    <col min="19" max="16384" width="9.42578125" style="82"/>
  </cols>
  <sheetData>
    <row r="1" spans="1:16" x14ac:dyDescent="0.25">
      <c r="O1" s="82" t="s">
        <v>352</v>
      </c>
      <c r="P1" s="82" t="s">
        <v>352</v>
      </c>
    </row>
    <row r="2" spans="1:16" x14ac:dyDescent="0.25">
      <c r="B2" s="11" t="str">
        <f>Pro!B2</f>
        <v>PROTÉGÉ</v>
      </c>
      <c r="C2" s="11"/>
      <c r="O2" s="266" t="s">
        <v>70</v>
      </c>
      <c r="P2" s="266" t="s">
        <v>83</v>
      </c>
    </row>
    <row r="3" spans="1:16" x14ac:dyDescent="0.25">
      <c r="B3" s="13"/>
      <c r="C3" s="13"/>
      <c r="O3" s="2"/>
      <c r="P3" s="2"/>
    </row>
    <row r="4" spans="1:16" s="2" customFormat="1" x14ac:dyDescent="0.25">
      <c r="A4" s="4"/>
      <c r="B4" s="483" t="str">
        <f>Info!B4</f>
        <v>QUESTIONNAIRE À L'INTENTION DES IMPORTATEURS</v>
      </c>
      <c r="C4" s="483"/>
      <c r="D4" s="483"/>
      <c r="E4" s="483"/>
      <c r="F4" s="483"/>
      <c r="G4" s="483"/>
      <c r="H4" s="483"/>
      <c r="I4" s="483"/>
      <c r="J4" s="483"/>
      <c r="K4" s="483"/>
      <c r="L4" s="483"/>
      <c r="M4" s="23"/>
      <c r="N4" s="23"/>
      <c r="O4" s="21"/>
      <c r="P4" s="21"/>
    </row>
    <row r="5" spans="1:16" s="2" customFormat="1" x14ac:dyDescent="0.25">
      <c r="A5" s="4"/>
      <c r="B5" s="483" t="str">
        <f>Info!B5</f>
        <v>RR-2025-004</v>
      </c>
      <c r="C5" s="483"/>
      <c r="D5" s="483"/>
      <c r="E5" s="483"/>
      <c r="F5" s="483"/>
      <c r="G5" s="483"/>
      <c r="H5" s="483"/>
      <c r="I5" s="483"/>
      <c r="J5" s="483"/>
      <c r="K5" s="483"/>
      <c r="L5" s="483"/>
      <c r="M5" s="23"/>
      <c r="N5" s="23"/>
      <c r="O5" s="21"/>
      <c r="P5" s="21"/>
    </row>
    <row r="6" spans="1:16" s="6" customFormat="1" x14ac:dyDescent="0.25">
      <c r="A6" s="4"/>
      <c r="B6" s="483" t="str">
        <f>Info!B6</f>
        <v>FEUILLES D'ACIER RÉSISTANT À LA CORROSION II</v>
      </c>
      <c r="C6" s="483"/>
      <c r="D6" s="483"/>
      <c r="E6" s="483"/>
      <c r="F6" s="483"/>
      <c r="G6" s="483"/>
      <c r="H6" s="483"/>
      <c r="I6" s="483"/>
      <c r="J6" s="483"/>
      <c r="K6" s="483"/>
      <c r="L6" s="483"/>
      <c r="M6" s="21"/>
      <c r="N6" s="21"/>
      <c r="O6" s="16"/>
      <c r="P6" s="16"/>
    </row>
    <row r="7" spans="1:16" s="6" customFormat="1" x14ac:dyDescent="0.25">
      <c r="A7" s="4"/>
      <c r="B7" s="264"/>
      <c r="C7" s="264"/>
      <c r="D7" s="264"/>
      <c r="E7" s="264"/>
      <c r="F7" s="264"/>
      <c r="G7" s="264"/>
      <c r="H7" s="264"/>
      <c r="I7" s="264"/>
      <c r="J7" s="264"/>
      <c r="K7" s="264"/>
      <c r="L7" s="264"/>
      <c r="M7" s="21"/>
      <c r="N7" s="21"/>
      <c r="O7" s="16"/>
      <c r="P7" s="16"/>
    </row>
    <row r="8" spans="1:16" s="6" customFormat="1" x14ac:dyDescent="0.25">
      <c r="A8" s="4"/>
      <c r="B8" s="610" t="str">
        <f>Pro!B8</f>
        <v>Les questions suivantes font référence aux marchandises comme définies dans la description du produit de l'onglet Intro.</v>
      </c>
      <c r="C8" s="610"/>
      <c r="D8" s="610"/>
      <c r="E8" s="610"/>
      <c r="F8" s="610"/>
      <c r="G8" s="610"/>
      <c r="H8" s="610"/>
      <c r="I8" s="610"/>
      <c r="J8" s="610"/>
      <c r="K8" s="610"/>
      <c r="L8" s="610"/>
      <c r="M8" s="21"/>
      <c r="N8" s="21"/>
      <c r="O8" s="22"/>
    </row>
    <row r="9" spans="1:16" s="6" customFormat="1" x14ac:dyDescent="0.25">
      <c r="A9" s="4"/>
      <c r="B9" s="610" t="str">
        <f>Pro!B9</f>
        <v>Des informations sur le produit et un glossaire de termes sont disponibles dans l'onglet Info.</v>
      </c>
      <c r="C9" s="610"/>
      <c r="D9" s="610"/>
      <c r="E9" s="610"/>
      <c r="F9" s="610"/>
      <c r="G9" s="610"/>
      <c r="H9" s="610"/>
      <c r="I9" s="610"/>
      <c r="J9" s="610"/>
      <c r="K9" s="610"/>
      <c r="L9" s="610"/>
      <c r="M9" s="21"/>
      <c r="N9" s="21"/>
      <c r="O9" s="16"/>
    </row>
    <row r="10" spans="1:16" s="6" customFormat="1" x14ac:dyDescent="0.25">
      <c r="A10" s="4"/>
      <c r="B10" s="610" t="str">
        <f>Pro!B10</f>
        <v>Utilisez l'onglet AddPro si vous avez besoin de plus d'espace.</v>
      </c>
      <c r="C10" s="610"/>
      <c r="D10" s="610"/>
      <c r="E10" s="610"/>
      <c r="F10" s="610"/>
      <c r="G10" s="610"/>
      <c r="H10" s="610"/>
      <c r="I10" s="610"/>
      <c r="J10" s="610"/>
      <c r="K10" s="610"/>
      <c r="L10" s="610"/>
      <c r="M10" s="21"/>
      <c r="N10" s="21"/>
      <c r="O10" s="16"/>
      <c r="P10" s="16"/>
    </row>
    <row r="11" spans="1:16" s="6" customFormat="1" x14ac:dyDescent="0.25">
      <c r="A11" s="4"/>
      <c r="B11" s="265"/>
      <c r="C11" s="265"/>
      <c r="D11" s="20"/>
      <c r="E11" s="20"/>
      <c r="F11" s="20"/>
      <c r="G11" s="20"/>
      <c r="H11" s="20"/>
      <c r="I11" s="20"/>
      <c r="J11" s="20"/>
      <c r="K11" s="20"/>
      <c r="L11" s="20"/>
      <c r="M11" s="21"/>
      <c r="N11" s="21"/>
      <c r="O11" s="16"/>
      <c r="P11" s="16"/>
    </row>
    <row r="12" spans="1:16" s="6" customFormat="1" x14ac:dyDescent="0.25">
      <c r="A12" s="4"/>
      <c r="B12" s="610" t="str">
        <f>Pro!B12</f>
        <v>Pour les questions de cet onglet, notez ce qui suit :</v>
      </c>
      <c r="C12" s="610"/>
      <c r="D12" s="610"/>
      <c r="E12" s="610"/>
      <c r="F12" s="610"/>
      <c r="G12" s="610"/>
      <c r="H12" s="610"/>
      <c r="I12" s="610"/>
      <c r="J12" s="610"/>
      <c r="K12" s="610"/>
      <c r="L12" s="610"/>
      <c r="M12" s="21"/>
      <c r="N12" s="21"/>
      <c r="O12" s="16"/>
      <c r="P12" s="16"/>
    </row>
    <row r="13" spans="1:16" s="6" customFormat="1" ht="27" customHeight="1" x14ac:dyDescent="0.25">
      <c r="A13" s="4"/>
      <c r="B13" s="691" t="str">
        <f>Pro!B13</f>
        <v xml:space="preserve">• Veuillez indiquer seulement les ventes effectuées à partir des importations de votre entreprise. Les ventes de marchandises achetées auprès de producteurs canadiens doivent être exclues. </v>
      </c>
      <c r="C13" s="691"/>
      <c r="D13" s="691"/>
      <c r="E13" s="691"/>
      <c r="F13" s="691"/>
      <c r="G13" s="691"/>
      <c r="H13" s="691"/>
      <c r="I13" s="691"/>
      <c r="J13" s="691"/>
      <c r="K13" s="691"/>
      <c r="L13" s="691"/>
      <c r="M13" s="21"/>
      <c r="N13" s="21"/>
      <c r="O13" s="16"/>
      <c r="P13" s="16"/>
    </row>
    <row r="14" spans="1:16" s="6" customFormat="1" x14ac:dyDescent="0.25">
      <c r="A14" s="4"/>
      <c r="B14" s="610" t="str">
        <f>Pro!B14</f>
        <v>• Déclarez toutes les ventes aux entreprises associées canadiennes et étrangères.</v>
      </c>
      <c r="C14" s="610"/>
      <c r="D14" s="610"/>
      <c r="E14" s="610"/>
      <c r="F14" s="610"/>
      <c r="G14" s="610"/>
      <c r="H14" s="610"/>
      <c r="I14" s="610"/>
      <c r="J14" s="610"/>
      <c r="K14" s="610"/>
      <c r="L14" s="610"/>
      <c r="M14" s="21"/>
      <c r="N14" s="21"/>
      <c r="O14" s="16"/>
      <c r="P14" s="16"/>
    </row>
    <row r="15" spans="1:16" s="6" customFormat="1" x14ac:dyDescent="0.25">
      <c r="A15" s="4"/>
      <c r="B15" s="610" t="str">
        <f>Pro!B15</f>
        <v>• Déclarez toutes les ventes à compter de la date de l’expédition au client ou à son entrepôt.</v>
      </c>
      <c r="C15" s="610"/>
      <c r="D15" s="610"/>
      <c r="E15" s="610"/>
      <c r="F15" s="610"/>
      <c r="G15" s="610"/>
      <c r="H15" s="610"/>
      <c r="I15" s="610"/>
      <c r="J15" s="610"/>
      <c r="K15" s="610"/>
      <c r="L15" s="610"/>
      <c r="M15" s="21"/>
      <c r="N15" s="21"/>
      <c r="O15" s="16"/>
      <c r="P15" s="16"/>
    </row>
    <row r="16" spans="1:16" s="6" customFormat="1" x14ac:dyDescent="0.25">
      <c r="A16" s="4"/>
      <c r="B16" s="610" t="str">
        <f>Pro!B16</f>
        <v>• Déclarez toutes les valeurs en dollars canadiens.</v>
      </c>
      <c r="C16" s="610"/>
      <c r="D16" s="610"/>
      <c r="E16" s="610"/>
      <c r="F16" s="610"/>
      <c r="G16" s="610"/>
      <c r="H16" s="610"/>
      <c r="I16" s="610"/>
      <c r="J16" s="610"/>
      <c r="K16" s="610"/>
      <c r="L16" s="610"/>
      <c r="M16" s="259"/>
      <c r="N16" s="21"/>
      <c r="O16" s="16"/>
      <c r="P16" s="16"/>
    </row>
    <row r="17" spans="1:16" s="6" customFormat="1" x14ac:dyDescent="0.25">
      <c r="A17" s="26"/>
      <c r="B17" s="610" t="str">
        <f>IF(Intro!$G$26="English",O17,P17)</f>
        <v>• Si votre entreprise est un utilisateur final ou un détaillant, elle n’a pas besoin de déclarer ses ventes d’importations ou ses stocks d’importations.</v>
      </c>
      <c r="C17" s="610"/>
      <c r="D17" s="610"/>
      <c r="E17" s="610"/>
      <c r="F17" s="610"/>
      <c r="G17" s="610"/>
      <c r="H17" s="610"/>
      <c r="I17" s="610"/>
      <c r="J17" s="610"/>
      <c r="K17" s="610"/>
      <c r="L17" s="610"/>
      <c r="M17" s="21"/>
      <c r="N17" s="21"/>
      <c r="O17" s="16" t="s">
        <v>281</v>
      </c>
      <c r="P17" s="16" t="s">
        <v>282</v>
      </c>
    </row>
    <row r="18" spans="1:16" s="6" customFormat="1" x14ac:dyDescent="0.25">
      <c r="A18" s="4"/>
      <c r="B18" s="15"/>
      <c r="C18" s="15"/>
      <c r="D18" s="3"/>
      <c r="E18" s="3"/>
      <c r="F18" s="3"/>
      <c r="G18" s="3"/>
      <c r="H18" s="3"/>
      <c r="I18" s="3"/>
      <c r="J18" s="3"/>
      <c r="K18" s="3"/>
      <c r="L18" s="3"/>
      <c r="O18" s="16"/>
      <c r="P18" s="16"/>
    </row>
    <row r="19" spans="1:16" x14ac:dyDescent="0.25">
      <c r="A19" s="7"/>
      <c r="B19" s="422" t="str">
        <f>IF(Intro!$G$26="English",O19,P19)</f>
        <v>IMPORTATIONS ET STOCKS</v>
      </c>
      <c r="C19" s="423"/>
      <c r="D19" s="423"/>
      <c r="E19" s="423"/>
      <c r="F19" s="423"/>
      <c r="G19" s="423"/>
      <c r="H19" s="423"/>
      <c r="I19" s="423"/>
      <c r="J19" s="423"/>
      <c r="K19" s="423"/>
      <c r="L19" s="424"/>
      <c r="M19" s="82"/>
      <c r="O19" s="82" t="s">
        <v>283</v>
      </c>
      <c r="P19" s="82" t="s">
        <v>284</v>
      </c>
    </row>
    <row r="20" spans="1:16" x14ac:dyDescent="0.25">
      <c r="A20" s="7"/>
      <c r="B20" s="586" t="s">
        <v>12</v>
      </c>
      <c r="C20" s="587"/>
      <c r="D20" s="587"/>
      <c r="E20" s="587"/>
      <c r="F20" s="587"/>
      <c r="G20" s="587"/>
      <c r="H20" s="587"/>
      <c r="I20" s="587"/>
      <c r="J20" s="587"/>
      <c r="K20" s="587"/>
      <c r="L20" s="588"/>
      <c r="M20" s="82"/>
    </row>
    <row r="21" spans="1:16" x14ac:dyDescent="0.25">
      <c r="A21" s="7"/>
      <c r="B21" s="17"/>
      <c r="C21" s="27"/>
      <c r="D21" s="28"/>
      <c r="E21" s="28"/>
      <c r="F21" s="28"/>
      <c r="G21" s="28"/>
      <c r="H21" s="28"/>
      <c r="I21" s="28"/>
      <c r="J21" s="28"/>
      <c r="K21" s="28"/>
      <c r="L21" s="18"/>
      <c r="M21" s="82"/>
    </row>
    <row r="22" spans="1:16" ht="15.75" x14ac:dyDescent="0.25">
      <c r="A22" s="7"/>
      <c r="B22" s="428" t="str">
        <f>IF(Intro!$G$26="English",O22,P22)</f>
        <v xml:space="preserve">Indiquez les importations et les ventes de marchandises de votre entreprise originaires de : </v>
      </c>
      <c r="C22" s="429"/>
      <c r="D22" s="429"/>
      <c r="E22" s="429"/>
      <c r="F22" s="429"/>
      <c r="G22" s="523" t="str">
        <f>IF(Intro!$G$26="English",Variables!B37,Variables!C37)</f>
        <v>Autres pays</v>
      </c>
      <c r="H22" s="524"/>
      <c r="I22" s="525"/>
      <c r="J22" s="243"/>
      <c r="K22" s="244"/>
      <c r="L22" s="18"/>
      <c r="M22" s="82"/>
      <c r="O22" s="82" t="s">
        <v>403</v>
      </c>
      <c r="P22" s="82" t="s">
        <v>404</v>
      </c>
    </row>
    <row r="23" spans="1:16" ht="15.75" x14ac:dyDescent="0.25">
      <c r="A23" s="7"/>
      <c r="B23" s="428"/>
      <c r="C23" s="429"/>
      <c r="D23" s="429"/>
      <c r="E23" s="429"/>
      <c r="F23" s="429"/>
      <c r="G23" s="526"/>
      <c r="H23" s="527"/>
      <c r="I23" s="528"/>
      <c r="J23" s="245"/>
      <c r="K23" s="246"/>
      <c r="L23" s="18"/>
      <c r="M23" s="82"/>
    </row>
    <row r="24" spans="1:16" ht="28.5" x14ac:dyDescent="0.25">
      <c r="A24" s="7" t="s">
        <v>400</v>
      </c>
      <c r="B24" s="217" t="str">
        <f>IF(Intro!$G$26="English",O24,P24)</f>
        <v xml:space="preserve">Autres pays incluent : </v>
      </c>
      <c r="C24" s="214"/>
      <c r="D24" s="730"/>
      <c r="E24" s="731"/>
      <c r="F24" s="731"/>
      <c r="G24" s="731"/>
      <c r="H24" s="731"/>
      <c r="I24" s="732"/>
      <c r="J24" s="272"/>
      <c r="K24" s="273"/>
      <c r="L24" s="18"/>
      <c r="M24" s="82"/>
      <c r="O24" s="82" t="s">
        <v>310</v>
      </c>
      <c r="P24" s="82" t="s">
        <v>311</v>
      </c>
    </row>
    <row r="25" spans="1:16" x14ac:dyDescent="0.25">
      <c r="A25" s="7"/>
      <c r="B25" s="216"/>
      <c r="C25" s="214"/>
      <c r="D25" s="215"/>
      <c r="E25" s="215"/>
      <c r="F25" s="215"/>
      <c r="G25" s="215"/>
      <c r="H25" s="215"/>
      <c r="I25" s="215"/>
      <c r="J25" s="215"/>
      <c r="K25" s="215"/>
      <c r="L25" s="18"/>
      <c r="M25" s="82"/>
      <c r="O25" s="19"/>
    </row>
    <row r="26" spans="1:16" x14ac:dyDescent="0.25">
      <c r="A26" s="7"/>
      <c r="B26" s="262"/>
      <c r="E26" s="27"/>
      <c r="F26" s="82"/>
      <c r="G26" s="671">
        <f>Variables!$B$6</f>
        <v>2023</v>
      </c>
      <c r="H26" s="671">
        <f>G26+1</f>
        <v>2024</v>
      </c>
      <c r="I26" s="671">
        <f>H26+1</f>
        <v>2025</v>
      </c>
      <c r="J26" s="671">
        <f>IF(Intro!$G$26="English",Variables!B9,Variables!C9)</f>
        <v>0</v>
      </c>
      <c r="K26" s="671">
        <f>IF(Intro!$G$26="English",Variables!B10,Variables!C10)</f>
        <v>0</v>
      </c>
      <c r="L26" s="116"/>
      <c r="M26" s="82"/>
      <c r="O26" s="19"/>
    </row>
    <row r="27" spans="1:16" x14ac:dyDescent="0.25">
      <c r="A27" s="7"/>
      <c r="B27" s="262"/>
      <c r="E27" s="27"/>
      <c r="F27" s="82"/>
      <c r="G27" s="672"/>
      <c r="H27" s="673"/>
      <c r="I27" s="673"/>
      <c r="J27" s="673"/>
      <c r="K27" s="673"/>
      <c r="L27" s="116"/>
      <c r="M27" s="82"/>
      <c r="O27" s="24" t="s">
        <v>179</v>
      </c>
      <c r="P27" s="266" t="s">
        <v>223</v>
      </c>
    </row>
    <row r="28" spans="1:16" x14ac:dyDescent="0.25">
      <c r="A28" s="7"/>
      <c r="B28" s="681" t="str">
        <f>IF(Intro!$G$26="English",O28,P28)</f>
        <v>Importations</v>
      </c>
      <c r="C28" s="682"/>
      <c r="D28" s="682"/>
      <c r="E28" s="682"/>
      <c r="F28" s="682"/>
      <c r="G28" s="682"/>
      <c r="H28" s="682"/>
      <c r="I28" s="683"/>
      <c r="J28" s="242"/>
      <c r="K28" s="242"/>
      <c r="L28" s="116"/>
      <c r="M28" s="82"/>
      <c r="O28" s="82" t="s">
        <v>207</v>
      </c>
      <c r="P28" s="82" t="s">
        <v>208</v>
      </c>
    </row>
    <row r="29" spans="1:16" x14ac:dyDescent="0.25">
      <c r="A29" s="7"/>
      <c r="B29" s="678" t="str">
        <f>IF(Intro!$G$26="English",O29,P29)</f>
        <v>Marchandises de premier choix</v>
      </c>
      <c r="C29" s="544"/>
      <c r="D29" s="674" t="str">
        <f>IF(Intro!$G$26="English",Variables!B23,Variables!C23)</f>
        <v>tonnes</v>
      </c>
      <c r="E29" s="674"/>
      <c r="F29" s="674"/>
      <c r="G29" s="187"/>
      <c r="H29" s="187"/>
      <c r="I29" s="187"/>
      <c r="J29" s="187"/>
      <c r="K29" s="187"/>
      <c r="L29" s="116"/>
      <c r="M29" s="82"/>
      <c r="O29" s="82" t="s">
        <v>380</v>
      </c>
      <c r="P29" s="82" t="s">
        <v>440</v>
      </c>
    </row>
    <row r="30" spans="1:16" x14ac:dyDescent="0.25">
      <c r="A30" s="7"/>
      <c r="B30" s="678"/>
      <c r="C30" s="544"/>
      <c r="D30" s="674" t="str">
        <f>IF(Intro!$G$26="English",O30,P30)</f>
        <v>valeur d'achat nette rendue (CAD)</v>
      </c>
      <c r="E30" s="674"/>
      <c r="F30" s="674"/>
      <c r="G30" s="187"/>
      <c r="H30" s="187"/>
      <c r="I30" s="187"/>
      <c r="J30" s="187"/>
      <c r="K30" s="187"/>
      <c r="L30" s="116"/>
      <c r="M30" s="82"/>
      <c r="O30" s="114" t="s">
        <v>291</v>
      </c>
      <c r="P30" s="82" t="s">
        <v>292</v>
      </c>
    </row>
    <row r="31" spans="1:16" ht="15" thickBot="1" x14ac:dyDescent="0.3">
      <c r="A31" s="7"/>
      <c r="B31" s="679"/>
      <c r="C31" s="546"/>
      <c r="D31" s="675" t="str">
        <f>IF(Intro!$G$26="English","$ / "&amp;Variables!B24,"$ / "&amp;Variables!C24)</f>
        <v>$ / tonne</v>
      </c>
      <c r="E31" s="675"/>
      <c r="F31" s="675"/>
      <c r="G31" s="247" t="str">
        <f>IF(G29=0,"-",G30/G29)</f>
        <v>-</v>
      </c>
      <c r="H31" s="247" t="str">
        <f>IF(H29=0,"-",H30/H29)</f>
        <v>-</v>
      </c>
      <c r="I31" s="247" t="str">
        <f>IF(I29=0,"-",I30/I29)</f>
        <v>-</v>
      </c>
      <c r="J31" s="131" t="str">
        <f>IF(J29=0,"-",J30/J29)</f>
        <v>-</v>
      </c>
      <c r="K31" s="131" t="str">
        <f>IF(K29=0,"-",K30/K29)</f>
        <v>-</v>
      </c>
      <c r="L31" s="116"/>
      <c r="M31" s="263"/>
      <c r="N31" s="263"/>
    </row>
    <row r="32" spans="1:16" x14ac:dyDescent="0.25">
      <c r="A32" s="7"/>
      <c r="B32" s="700" t="str">
        <f>IF(Intro!$G$26="English",O32,P32)</f>
        <v>Marchandises de second choix</v>
      </c>
      <c r="C32" s="701"/>
      <c r="D32" s="677" t="str">
        <f>IF(Intro!$G$26="English",Variables!B23,Variables!C23)</f>
        <v>tonnes</v>
      </c>
      <c r="E32" s="677"/>
      <c r="F32" s="677"/>
      <c r="G32" s="188"/>
      <c r="H32" s="188"/>
      <c r="I32" s="188"/>
      <c r="J32" s="131"/>
      <c r="K32" s="131"/>
      <c r="L32" s="116"/>
      <c r="M32" s="82"/>
      <c r="O32" s="82" t="s">
        <v>381</v>
      </c>
      <c r="P32" s="82" t="s">
        <v>441</v>
      </c>
    </row>
    <row r="33" spans="1:16" x14ac:dyDescent="0.25">
      <c r="A33" s="7"/>
      <c r="B33" s="678"/>
      <c r="C33" s="544"/>
      <c r="D33" s="674" t="str">
        <f>IF(Intro!$G$26="English",O33,P33)</f>
        <v>valeur d'achat nette rendue (CAD)</v>
      </c>
      <c r="E33" s="674"/>
      <c r="F33" s="674"/>
      <c r="G33" s="187"/>
      <c r="H33" s="187"/>
      <c r="I33" s="187"/>
      <c r="J33" s="131"/>
      <c r="K33" s="131"/>
      <c r="L33" s="116"/>
      <c r="M33" s="82"/>
      <c r="O33" s="114" t="s">
        <v>291</v>
      </c>
      <c r="P33" s="82" t="s">
        <v>292</v>
      </c>
    </row>
    <row r="34" spans="1:16" ht="15" thickBot="1" x14ac:dyDescent="0.3">
      <c r="A34" s="7"/>
      <c r="B34" s="679"/>
      <c r="C34" s="546"/>
      <c r="D34" s="675" t="str">
        <f>IF(Intro!$G$26="English","$ / "&amp;Variables!B24,"$ / "&amp;Variables!C24)</f>
        <v>$ / tonne</v>
      </c>
      <c r="E34" s="675"/>
      <c r="F34" s="675"/>
      <c r="G34" s="247" t="str">
        <f>IF(G32=0,"-",G33/G32)</f>
        <v>-</v>
      </c>
      <c r="H34" s="247" t="str">
        <f>IF(H32=0,"-",H33/H32)</f>
        <v>-</v>
      </c>
      <c r="I34" s="247" t="str">
        <f>IF(I32=0,"-",I33/I32)</f>
        <v>-</v>
      </c>
      <c r="J34" s="131"/>
      <c r="K34" s="131"/>
      <c r="L34" s="116"/>
      <c r="M34" s="82"/>
    </row>
    <row r="35" spans="1:16" x14ac:dyDescent="0.25">
      <c r="A35" s="7"/>
      <c r="B35" s="702" t="str">
        <f>IF(Intro!$G$26="English",O35,P35)</f>
        <v>Total d'importations</v>
      </c>
      <c r="C35" s="703"/>
      <c r="D35" s="708" t="str">
        <f>IF(Intro!$G$26="English",Variables!B23,Variables!C23)</f>
        <v>tonnes</v>
      </c>
      <c r="E35" s="708"/>
      <c r="F35" s="708"/>
      <c r="G35" s="248">
        <f>G29+G32</f>
        <v>0</v>
      </c>
      <c r="H35" s="248">
        <f t="shared" ref="H35:I36" si="0">H29+H32</f>
        <v>0</v>
      </c>
      <c r="I35" s="248">
        <f t="shared" si="0"/>
        <v>0</v>
      </c>
      <c r="J35" s="131"/>
      <c r="K35" s="131"/>
      <c r="L35" s="116"/>
      <c r="M35" s="82"/>
      <c r="O35" s="94" t="s">
        <v>382</v>
      </c>
      <c r="P35" s="94" t="s">
        <v>383</v>
      </c>
    </row>
    <row r="36" spans="1:16" x14ac:dyDescent="0.25">
      <c r="A36" s="7"/>
      <c r="B36" s="704"/>
      <c r="C36" s="705"/>
      <c r="D36" s="680" t="str">
        <f>IF(Intro!$G$26="English",O36,P36)</f>
        <v>valeur d'achat nette rendue (CAD)</v>
      </c>
      <c r="E36" s="680"/>
      <c r="F36" s="680"/>
      <c r="G36" s="191">
        <f>G30+G33</f>
        <v>0</v>
      </c>
      <c r="H36" s="191">
        <f t="shared" si="0"/>
        <v>0</v>
      </c>
      <c r="I36" s="191">
        <f t="shared" si="0"/>
        <v>0</v>
      </c>
      <c r="J36" s="131"/>
      <c r="K36" s="131"/>
      <c r="L36" s="116"/>
      <c r="M36" s="82"/>
      <c r="O36" s="114" t="s">
        <v>291</v>
      </c>
      <c r="P36" s="82" t="s">
        <v>292</v>
      </c>
    </row>
    <row r="37" spans="1:16" x14ac:dyDescent="0.25">
      <c r="A37" s="7"/>
      <c r="B37" s="706"/>
      <c r="C37" s="707"/>
      <c r="D37" s="680" t="str">
        <f>IF(Intro!$G$26="English","$ / "&amp;Variables!B24,"$ / "&amp;Variables!C24)</f>
        <v>$ / tonne</v>
      </c>
      <c r="E37" s="680"/>
      <c r="F37" s="680"/>
      <c r="G37" s="131" t="str">
        <f>IF(G35=0,"-",G36/G35)</f>
        <v>-</v>
      </c>
      <c r="H37" s="131" t="str">
        <f>IF(H35=0,"-",H36/H35)</f>
        <v>-</v>
      </c>
      <c r="I37" s="131" t="str">
        <f>IF(I35=0,"-",I36/I35)</f>
        <v>-</v>
      </c>
      <c r="J37" s="131"/>
      <c r="K37" s="131"/>
      <c r="L37" s="116"/>
      <c r="M37" s="82"/>
    </row>
    <row r="38" spans="1:16" x14ac:dyDescent="0.25">
      <c r="A38" s="7"/>
      <c r="B38" s="681" t="str">
        <f>TUR!B38</f>
        <v>Ventes d'importations aux distributeurs au Canada</v>
      </c>
      <c r="C38" s="682"/>
      <c r="D38" s="682"/>
      <c r="E38" s="682"/>
      <c r="F38" s="682"/>
      <c r="G38" s="682"/>
      <c r="H38" s="682"/>
      <c r="I38" s="683"/>
      <c r="J38" s="131"/>
      <c r="K38" s="131"/>
      <c r="L38" s="116"/>
      <c r="M38" s="82"/>
      <c r="O38" s="64" t="str">
        <f>"Sales to "&amp;Variables!$B$26&amp;" in Canada"</f>
        <v>Sales to distributors in Canada</v>
      </c>
      <c r="P38" s="64" t="str">
        <f>"Ventes aux "&amp;Variables!$C$26&amp;" au Canada"</f>
        <v>Ventes aux distributeurs au Canada</v>
      </c>
    </row>
    <row r="39" spans="1:16" x14ac:dyDescent="0.25">
      <c r="A39" s="7"/>
      <c r="B39" s="602" t="str">
        <f>IF(Intro!$G$26="English",O39,P39)</f>
        <v>Marchandises de premier choix</v>
      </c>
      <c r="C39" s="552"/>
      <c r="D39" s="674" t="str">
        <f>IF(Intro!$G$26="English",Variables!B23,Variables!C23)</f>
        <v>tonnes</v>
      </c>
      <c r="E39" s="674"/>
      <c r="F39" s="674"/>
      <c r="G39" s="187"/>
      <c r="H39" s="187"/>
      <c r="I39" s="187"/>
      <c r="J39" s="131"/>
      <c r="K39" s="131"/>
      <c r="L39" s="116"/>
      <c r="M39" s="82"/>
      <c r="O39" s="82" t="s">
        <v>380</v>
      </c>
      <c r="P39" s="82" t="s">
        <v>440</v>
      </c>
    </row>
    <row r="40" spans="1:16" x14ac:dyDescent="0.25">
      <c r="A40" s="7"/>
      <c r="B40" s="602"/>
      <c r="C40" s="552"/>
      <c r="D40" s="674" t="str">
        <f>IF(Intro!$G$26="English",O40,P40)</f>
        <v>valeur de vente nette rendue (CAD)</v>
      </c>
      <c r="E40" s="674"/>
      <c r="F40" s="674"/>
      <c r="G40" s="187"/>
      <c r="H40" s="187"/>
      <c r="I40" s="187"/>
      <c r="J40" s="131"/>
      <c r="K40" s="131"/>
      <c r="L40" s="116"/>
      <c r="M40" s="82"/>
      <c r="O40" s="261" t="s">
        <v>391</v>
      </c>
      <c r="P40" s="82" t="s">
        <v>336</v>
      </c>
    </row>
    <row r="41" spans="1:16" ht="15" thickBot="1" x14ac:dyDescent="0.3">
      <c r="A41" s="7"/>
      <c r="B41" s="684"/>
      <c r="C41" s="685"/>
      <c r="D41" s="675" t="str">
        <f>IF(Intro!$G$26="English","$ / "&amp;Variables!B24,"$ / "&amp;Variables!C24)</f>
        <v>$ / tonne</v>
      </c>
      <c r="E41" s="675"/>
      <c r="F41" s="675"/>
      <c r="G41" s="134" t="str">
        <f>IF(G39=0,"-",G40/G39)</f>
        <v>-</v>
      </c>
      <c r="H41" s="134" t="str">
        <f>IF(H39=0,"-",H40/H39)</f>
        <v>-</v>
      </c>
      <c r="I41" s="134" t="str">
        <f>IF(I39=0,"-",I40/I39)</f>
        <v>-</v>
      </c>
      <c r="J41" s="131"/>
      <c r="K41" s="131"/>
      <c r="L41" s="116"/>
      <c r="M41" s="82"/>
      <c r="N41" s="263"/>
    </row>
    <row r="42" spans="1:16" x14ac:dyDescent="0.25">
      <c r="A42" s="7"/>
      <c r="B42" s="697" t="str">
        <f>IF(Intro!$G$26="English",O42,P42)</f>
        <v>Marchandises de second choix</v>
      </c>
      <c r="C42" s="698"/>
      <c r="D42" s="677" t="str">
        <f>IF(Intro!$G$26="English",Variables!B23,Variables!C23)</f>
        <v>tonnes</v>
      </c>
      <c r="E42" s="677"/>
      <c r="F42" s="677"/>
      <c r="G42" s="187"/>
      <c r="H42" s="187"/>
      <c r="I42" s="187"/>
      <c r="J42" s="131"/>
      <c r="K42" s="131"/>
      <c r="L42" s="116"/>
      <c r="M42" s="82"/>
      <c r="O42" s="82" t="s">
        <v>381</v>
      </c>
      <c r="P42" s="82" t="s">
        <v>441</v>
      </c>
    </row>
    <row r="43" spans="1:16" x14ac:dyDescent="0.25">
      <c r="A43" s="7"/>
      <c r="B43" s="602"/>
      <c r="C43" s="552"/>
      <c r="D43" s="674" t="str">
        <f>IF(Intro!$G$26="English",O43,P43)</f>
        <v>valeur de vente nette rendue (CAD)</v>
      </c>
      <c r="E43" s="674"/>
      <c r="F43" s="674"/>
      <c r="G43" s="187"/>
      <c r="H43" s="187"/>
      <c r="I43" s="187"/>
      <c r="J43" s="131"/>
      <c r="K43" s="131"/>
      <c r="L43" s="116"/>
      <c r="M43" s="82"/>
      <c r="O43" s="261" t="s">
        <v>391</v>
      </c>
      <c r="P43" s="82" t="s">
        <v>336</v>
      </c>
    </row>
    <row r="44" spans="1:16" ht="15" thickBot="1" x14ac:dyDescent="0.3">
      <c r="A44" s="7"/>
      <c r="B44" s="684"/>
      <c r="C44" s="685"/>
      <c r="D44" s="675" t="str">
        <f>IF(Intro!$G$26="English","$ / "&amp;Variables!B24,"$ / "&amp;Variables!C24)</f>
        <v>$ / tonne</v>
      </c>
      <c r="E44" s="675"/>
      <c r="F44" s="675"/>
      <c r="G44" s="134" t="str">
        <f>IF(G42=0,"-",G43/G42)</f>
        <v>-</v>
      </c>
      <c r="H44" s="134" t="str">
        <f>IF(H42=0,"-",H43/H42)</f>
        <v>-</v>
      </c>
      <c r="I44" s="134" t="str">
        <f>IF(I42=0,"-",I43/I42)</f>
        <v>-</v>
      </c>
      <c r="J44" s="131"/>
      <c r="K44" s="131"/>
      <c r="L44" s="116"/>
      <c r="M44" s="82"/>
      <c r="O44" s="60"/>
      <c r="P44" s="64"/>
    </row>
    <row r="45" spans="1:16" x14ac:dyDescent="0.25">
      <c r="A45" s="7"/>
      <c r="B45" s="548" t="str">
        <f>TUR!B45</f>
        <v>Ventes totales d'importations aux distributeurs au Canada</v>
      </c>
      <c r="C45" s="549"/>
      <c r="D45" s="708" t="str">
        <f>IF(Intro!$G$26="English",Variables!B23,Variables!C23)</f>
        <v>tonnes</v>
      </c>
      <c r="E45" s="708"/>
      <c r="F45" s="708"/>
      <c r="G45" s="190">
        <f>G39+G42</f>
        <v>0</v>
      </c>
      <c r="H45" s="190">
        <f t="shared" ref="H45:I46" si="1">H39+H42</f>
        <v>0</v>
      </c>
      <c r="I45" s="190">
        <f t="shared" si="1"/>
        <v>0</v>
      </c>
      <c r="J45" s="131"/>
      <c r="K45" s="131"/>
      <c r="L45" s="116"/>
      <c r="M45" s="82"/>
      <c r="O45" s="64" t="str">
        <f>"Total Sales to "&amp;Variables!$B$26&amp;" in Canada"</f>
        <v>Total Sales to distributors in Canada</v>
      </c>
      <c r="P45" s="64" t="str">
        <f>"Ventes totales aux "&amp;Variables!$C$26&amp;" au Canada"</f>
        <v>Ventes totales aux distributeurs au Canada</v>
      </c>
    </row>
    <row r="46" spans="1:16" x14ac:dyDescent="0.25">
      <c r="A46" s="7"/>
      <c r="B46" s="540"/>
      <c r="C46" s="541"/>
      <c r="D46" s="680" t="str">
        <f>IF(Intro!$G$26="English",O46,P46)</f>
        <v>valeur de vente nette rendue (CAD)</v>
      </c>
      <c r="E46" s="680"/>
      <c r="F46" s="680"/>
      <c r="G46" s="191">
        <f>G40+G43</f>
        <v>0</v>
      </c>
      <c r="H46" s="191">
        <f t="shared" si="1"/>
        <v>0</v>
      </c>
      <c r="I46" s="191">
        <f t="shared" si="1"/>
        <v>0</v>
      </c>
      <c r="J46" s="131"/>
      <c r="K46" s="131"/>
      <c r="L46" s="116"/>
      <c r="M46" s="82"/>
      <c r="N46" s="263"/>
      <c r="O46" s="261" t="s">
        <v>391</v>
      </c>
      <c r="P46" s="82" t="s">
        <v>336</v>
      </c>
    </row>
    <row r="47" spans="1:16" x14ac:dyDescent="0.25">
      <c r="A47" s="7"/>
      <c r="B47" s="540"/>
      <c r="C47" s="541"/>
      <c r="D47" s="709" t="str">
        <f>IF(Intro!$G$26="English","$ / "&amp;Variables!B24,"$ / "&amp;Variables!C24)</f>
        <v>$ / tonne</v>
      </c>
      <c r="E47" s="709"/>
      <c r="F47" s="709"/>
      <c r="G47" s="131" t="str">
        <f>IF(G45=0,"-",G46/G45)</f>
        <v>-</v>
      </c>
      <c r="H47" s="131" t="str">
        <f t="shared" ref="H47:I47" si="2">IF(H45=0,"-",H46/H45)</f>
        <v>-</v>
      </c>
      <c r="I47" s="131" t="str">
        <f t="shared" si="2"/>
        <v>-</v>
      </c>
      <c r="J47" s="131"/>
      <c r="K47" s="131"/>
      <c r="L47" s="116"/>
      <c r="M47" s="82"/>
      <c r="N47" s="263"/>
    </row>
    <row r="48" spans="1:16" x14ac:dyDescent="0.25">
      <c r="A48" s="7"/>
      <c r="B48" s="681" t="str">
        <f>TUR!B48</f>
        <v>Ventes d'importations aux utilisateurs finals au Canada</v>
      </c>
      <c r="C48" s="682"/>
      <c r="D48" s="682"/>
      <c r="E48" s="682"/>
      <c r="F48" s="682"/>
      <c r="G48" s="682"/>
      <c r="H48" s="682"/>
      <c r="I48" s="683"/>
      <c r="J48" s="242"/>
      <c r="K48" s="242"/>
      <c r="L48" s="116"/>
      <c r="M48" s="82"/>
      <c r="N48" s="263"/>
      <c r="O48" s="64" t="str">
        <f>"Sales to "&amp;Variables!$B$27&amp;" in Canada"</f>
        <v>Sales to end users in Canada</v>
      </c>
      <c r="P48" s="64" t="str">
        <f>"Ventes aux "&amp;Variables!$C$27&amp;" au Canada"</f>
        <v>Ventes aux utilisateurs finals au Canada</v>
      </c>
    </row>
    <row r="49" spans="1:22" x14ac:dyDescent="0.25">
      <c r="A49" s="7"/>
      <c r="B49" s="602" t="str">
        <f>IF(Intro!$G$26="English",O49,P49)</f>
        <v>Marchandises de premier choix</v>
      </c>
      <c r="C49" s="552"/>
      <c r="D49" s="674" t="str">
        <f>D39</f>
        <v>tonnes</v>
      </c>
      <c r="E49" s="674"/>
      <c r="F49" s="674"/>
      <c r="G49" s="187"/>
      <c r="H49" s="187"/>
      <c r="I49" s="187"/>
      <c r="J49" s="187"/>
      <c r="K49" s="187"/>
      <c r="L49" s="116"/>
      <c r="M49" s="82"/>
      <c r="N49" s="263"/>
      <c r="O49" s="82" t="s">
        <v>380</v>
      </c>
      <c r="P49" s="82" t="s">
        <v>440</v>
      </c>
    </row>
    <row r="50" spans="1:22" x14ac:dyDescent="0.25">
      <c r="A50" s="7"/>
      <c r="B50" s="602"/>
      <c r="C50" s="552"/>
      <c r="D50" s="674" t="str">
        <f>IF(Intro!$G$26="English",O50,P50)</f>
        <v>valeur de vente nette rendue (CAD)</v>
      </c>
      <c r="E50" s="674"/>
      <c r="F50" s="674"/>
      <c r="G50" s="187"/>
      <c r="H50" s="187"/>
      <c r="I50" s="187"/>
      <c r="J50" s="187"/>
      <c r="K50" s="187"/>
      <c r="L50" s="116"/>
      <c r="M50" s="82"/>
      <c r="N50" s="263"/>
      <c r="O50" s="261" t="s">
        <v>391</v>
      </c>
      <c r="P50" s="82" t="s">
        <v>336</v>
      </c>
    </row>
    <row r="51" spans="1:22" ht="15" thickBot="1" x14ac:dyDescent="0.3">
      <c r="A51" s="7"/>
      <c r="B51" s="684"/>
      <c r="C51" s="685"/>
      <c r="D51" s="676" t="str">
        <f t="shared" ref="D51:D57" si="3">D41</f>
        <v>$ / tonne</v>
      </c>
      <c r="E51" s="676"/>
      <c r="F51" s="676"/>
      <c r="G51" s="134" t="str">
        <f>IF(G49=0,"-",G50/G49)</f>
        <v>-</v>
      </c>
      <c r="H51" s="134" t="str">
        <f>IF(H49=0,"-",H50/H49)</f>
        <v>-</v>
      </c>
      <c r="I51" s="134" t="str">
        <f>IF(I49=0,"-",I50/I49)</f>
        <v>-</v>
      </c>
      <c r="J51" s="134" t="str">
        <f>IF(J49=0,"-",J50/J49)</f>
        <v>-</v>
      </c>
      <c r="K51" s="134" t="str">
        <f>IF(K49=0,"-",K50/K49)</f>
        <v>-</v>
      </c>
      <c r="L51" s="116"/>
      <c r="M51" s="82"/>
      <c r="N51" s="263"/>
    </row>
    <row r="52" spans="1:22" x14ac:dyDescent="0.25">
      <c r="A52" s="7"/>
      <c r="B52" s="697" t="str">
        <f>IF(Intro!$G$26="English",O52,P52)</f>
        <v>Marchandises de second choix</v>
      </c>
      <c r="C52" s="698"/>
      <c r="D52" s="677" t="str">
        <f t="shared" si="3"/>
        <v>tonnes</v>
      </c>
      <c r="E52" s="677"/>
      <c r="F52" s="677"/>
      <c r="G52" s="187"/>
      <c r="H52" s="187"/>
      <c r="I52" s="187"/>
      <c r="J52" s="188"/>
      <c r="K52" s="188"/>
      <c r="L52" s="116"/>
      <c r="M52" s="82"/>
      <c r="N52" s="263"/>
      <c r="O52" s="82" t="s">
        <v>381</v>
      </c>
      <c r="P52" s="82" t="s">
        <v>441</v>
      </c>
    </row>
    <row r="53" spans="1:22" x14ac:dyDescent="0.25">
      <c r="A53" s="7"/>
      <c r="B53" s="602"/>
      <c r="C53" s="552"/>
      <c r="D53" s="674" t="str">
        <f t="shared" si="3"/>
        <v>valeur de vente nette rendue (CAD)</v>
      </c>
      <c r="E53" s="674"/>
      <c r="F53" s="674"/>
      <c r="G53" s="187"/>
      <c r="H53" s="187"/>
      <c r="I53" s="187"/>
      <c r="J53" s="187"/>
      <c r="K53" s="187"/>
      <c r="L53" s="116"/>
      <c r="M53" s="82"/>
      <c r="N53" s="263"/>
      <c r="O53" s="261" t="s">
        <v>391</v>
      </c>
      <c r="P53" s="82" t="s">
        <v>336</v>
      </c>
    </row>
    <row r="54" spans="1:22" ht="15" thickBot="1" x14ac:dyDescent="0.3">
      <c r="A54" s="7"/>
      <c r="B54" s="684"/>
      <c r="C54" s="685"/>
      <c r="D54" s="676" t="str">
        <f t="shared" si="3"/>
        <v>$ / tonne</v>
      </c>
      <c r="E54" s="676"/>
      <c r="F54" s="676"/>
      <c r="G54" s="134" t="str">
        <f>IF(G52=0,"-",G53/G52)</f>
        <v>-</v>
      </c>
      <c r="H54" s="134" t="str">
        <f>IF(H52=0,"-",H53/H52)</f>
        <v>-</v>
      </c>
      <c r="I54" s="134" t="str">
        <f>IF(I52=0,"-",I53/I52)</f>
        <v>-</v>
      </c>
      <c r="J54" s="134" t="str">
        <f>IF(J52=0,"-",J53/J52)</f>
        <v>-</v>
      </c>
      <c r="K54" s="134" t="str">
        <f>IF(K52=0,"-",K53/K52)</f>
        <v>-</v>
      </c>
      <c r="L54" s="116"/>
      <c r="M54" s="82"/>
      <c r="N54" s="263"/>
      <c r="O54" s="60"/>
      <c r="P54" s="64"/>
    </row>
    <row r="55" spans="1:22" x14ac:dyDescent="0.25">
      <c r="A55" s="7"/>
      <c r="B55" s="548" t="str">
        <f>TUR!B55</f>
        <v>Ventes totales d'importations aux utilisateurs finals au Canada</v>
      </c>
      <c r="C55" s="549"/>
      <c r="D55" s="689" t="str">
        <f t="shared" si="3"/>
        <v>tonnes</v>
      </c>
      <c r="E55" s="689"/>
      <c r="F55" s="689"/>
      <c r="G55" s="190">
        <f>G49+G52</f>
        <v>0</v>
      </c>
      <c r="H55" s="190">
        <f t="shared" ref="H55:K56" si="4">H49+H52</f>
        <v>0</v>
      </c>
      <c r="I55" s="190">
        <f t="shared" si="4"/>
        <v>0</v>
      </c>
      <c r="J55" s="190">
        <f t="shared" si="4"/>
        <v>0</v>
      </c>
      <c r="K55" s="190">
        <f t="shared" si="4"/>
        <v>0</v>
      </c>
      <c r="L55" s="150"/>
      <c r="M55" s="82"/>
      <c r="N55" s="263"/>
      <c r="O55" s="64" t="str">
        <f>"Total Sales to "&amp;Variables!$B$27&amp;" in Canada"</f>
        <v>Total Sales to end users in Canada</v>
      </c>
      <c r="P55" s="64" t="str">
        <f>"Ventes totales aux "&amp;Variables!$C$27&amp;" au Canada"</f>
        <v>Ventes totales aux utilisateurs finals au Canada</v>
      </c>
    </row>
    <row r="56" spans="1:22" x14ac:dyDescent="0.25">
      <c r="A56" s="7"/>
      <c r="B56" s="540"/>
      <c r="C56" s="541"/>
      <c r="D56" s="680" t="str">
        <f t="shared" si="3"/>
        <v>valeur de vente nette rendue (CAD)</v>
      </c>
      <c r="E56" s="680"/>
      <c r="F56" s="680"/>
      <c r="G56" s="191">
        <f>G50+G53</f>
        <v>0</v>
      </c>
      <c r="H56" s="191">
        <f t="shared" si="4"/>
        <v>0</v>
      </c>
      <c r="I56" s="191">
        <f t="shared" si="4"/>
        <v>0</v>
      </c>
      <c r="J56" s="191">
        <f t="shared" si="4"/>
        <v>0</v>
      </c>
      <c r="K56" s="191">
        <f t="shared" si="4"/>
        <v>0</v>
      </c>
      <c r="L56" s="150"/>
      <c r="M56" s="82"/>
      <c r="N56" s="263"/>
      <c r="O56" s="261" t="s">
        <v>391</v>
      </c>
      <c r="P56" s="82" t="s">
        <v>336</v>
      </c>
    </row>
    <row r="57" spans="1:22" x14ac:dyDescent="0.25">
      <c r="A57" s="7"/>
      <c r="B57" s="540"/>
      <c r="C57" s="541"/>
      <c r="D57" s="690" t="str">
        <f t="shared" si="3"/>
        <v>$ / tonne</v>
      </c>
      <c r="E57" s="690"/>
      <c r="F57" s="690"/>
      <c r="G57" s="131" t="str">
        <f>IF(G55=0,"-",G56/G55)</f>
        <v>-</v>
      </c>
      <c r="H57" s="131" t="str">
        <f t="shared" ref="H57:K57" si="5">IF(H55=0,"-",H56/H55)</f>
        <v>-</v>
      </c>
      <c r="I57" s="131" t="str">
        <f t="shared" si="5"/>
        <v>-</v>
      </c>
      <c r="J57" s="131" t="str">
        <f t="shared" si="5"/>
        <v>-</v>
      </c>
      <c r="K57" s="131" t="str">
        <f t="shared" si="5"/>
        <v>-</v>
      </c>
      <c r="L57" s="150"/>
      <c r="M57" s="82"/>
      <c r="N57" s="263"/>
    </row>
    <row r="58" spans="1:22" s="9" customFormat="1" x14ac:dyDescent="0.25">
      <c r="A58" s="117"/>
      <c r="B58" s="219"/>
      <c r="C58" s="220"/>
      <c r="D58" s="699"/>
      <c r="E58" s="699"/>
      <c r="F58" s="221"/>
      <c r="G58" s="221"/>
      <c r="H58" s="221"/>
      <c r="I58" s="221"/>
      <c r="J58" s="221"/>
      <c r="K58" s="222"/>
      <c r="L58" s="223"/>
      <c r="N58" s="263"/>
    </row>
    <row r="59" spans="1:22" x14ac:dyDescent="0.25">
      <c r="A59" s="7"/>
      <c r="B59" s="583" t="s">
        <v>15</v>
      </c>
      <c r="C59" s="584"/>
      <c r="D59" s="584"/>
      <c r="E59" s="584"/>
      <c r="F59" s="584"/>
      <c r="G59" s="584"/>
      <c r="H59" s="584"/>
      <c r="I59" s="584"/>
      <c r="J59" s="584"/>
      <c r="K59" s="584"/>
      <c r="L59" s="585"/>
      <c r="M59" s="82"/>
    </row>
    <row r="60" spans="1:22" x14ac:dyDescent="0.25">
      <c r="A60" s="7"/>
      <c r="B60" s="75"/>
      <c r="C60" s="76"/>
      <c r="D60" s="76"/>
      <c r="E60" s="77"/>
      <c r="F60" s="77"/>
      <c r="G60" s="77"/>
      <c r="H60" s="77"/>
      <c r="I60" s="77"/>
      <c r="J60" s="77"/>
      <c r="K60" s="77"/>
      <c r="L60" s="78"/>
      <c r="M60" s="82"/>
    </row>
    <row r="61" spans="1:22" s="266" customFormat="1" x14ac:dyDescent="0.25">
      <c r="A61" s="7"/>
      <c r="B61" s="686" t="str">
        <f>IF(Intro!$G$26="English",O61,P61)</f>
        <v>Indiquez la proportion de la valeur de vente nette rendue de vos importations qui est représentée par les frais de livraison.</v>
      </c>
      <c r="C61" s="687"/>
      <c r="D61" s="687"/>
      <c r="E61" s="687"/>
      <c r="F61" s="687"/>
      <c r="G61" s="687"/>
      <c r="H61" s="687"/>
      <c r="I61" s="687"/>
      <c r="J61" s="687"/>
      <c r="K61" s="687"/>
      <c r="L61" s="688"/>
      <c r="M61" s="62"/>
      <c r="N61" s="62"/>
      <c r="O61" s="82" t="s">
        <v>353</v>
      </c>
      <c r="P61" s="82" t="s">
        <v>355</v>
      </c>
      <c r="Q61" s="64"/>
      <c r="R61" s="63"/>
      <c r="S61" s="63"/>
      <c r="T61" s="62"/>
      <c r="U61" s="62"/>
      <c r="V61" s="62"/>
    </row>
    <row r="62" spans="1:22" s="266" customFormat="1" x14ac:dyDescent="0.25">
      <c r="A62" s="7"/>
      <c r="B62" s="686" t="str">
        <f>Pro!B23</f>
        <v>Note - Ne répondez à cette question que si votre entreprise a vendu les marchandises du 1er janvier 2023 au 31 décembre 2025.</v>
      </c>
      <c r="C62" s="687"/>
      <c r="D62" s="687"/>
      <c r="E62" s="687"/>
      <c r="F62" s="687"/>
      <c r="G62" s="687"/>
      <c r="H62" s="687"/>
      <c r="I62" s="687"/>
      <c r="J62" s="687"/>
      <c r="K62" s="687"/>
      <c r="L62" s="688"/>
      <c r="M62" s="62"/>
      <c r="N62" s="62"/>
      <c r="O62" s="19"/>
      <c r="P62" s="82"/>
      <c r="Q62" s="64"/>
      <c r="R62" s="63"/>
      <c r="S62" s="63"/>
      <c r="T62" s="62"/>
      <c r="U62" s="62"/>
      <c r="V62" s="62"/>
    </row>
    <row r="63" spans="1:22" x14ac:dyDescent="0.25">
      <c r="A63" s="7"/>
      <c r="B63" s="694"/>
      <c r="C63" s="695"/>
      <c r="D63" s="695"/>
      <c r="E63" s="695"/>
      <c r="F63" s="695"/>
      <c r="G63" s="695"/>
      <c r="H63" s="695"/>
      <c r="I63" s="695"/>
      <c r="J63" s="695"/>
      <c r="K63" s="695"/>
      <c r="L63" s="696"/>
      <c r="M63" s="62"/>
      <c r="N63" s="62"/>
      <c r="Q63" s="60"/>
      <c r="R63" s="63"/>
      <c r="S63" s="63"/>
      <c r="T63" s="62"/>
      <c r="U63" s="62"/>
      <c r="V63" s="62"/>
    </row>
    <row r="64" spans="1:22" x14ac:dyDescent="0.25">
      <c r="A64" s="7"/>
      <c r="B64" s="262"/>
      <c r="C64" s="73"/>
      <c r="D64" s="671">
        <f>Variables!$B$6</f>
        <v>2023</v>
      </c>
      <c r="E64" s="671">
        <f>D64+1</f>
        <v>2024</v>
      </c>
      <c r="F64" s="671">
        <f>E64+1</f>
        <v>2025</v>
      </c>
      <c r="G64" s="692"/>
      <c r="H64" s="693"/>
      <c r="I64" s="82"/>
      <c r="J64" s="63"/>
      <c r="K64" s="63"/>
      <c r="L64" s="61"/>
      <c r="M64" s="62"/>
      <c r="N64" s="62"/>
      <c r="Q64" s="60"/>
      <c r="R64" s="63"/>
      <c r="S64" s="63"/>
      <c r="T64" s="62"/>
      <c r="U64" s="62"/>
      <c r="V64" s="62"/>
    </row>
    <row r="65" spans="1:22" x14ac:dyDescent="0.25">
      <c r="A65" s="7"/>
      <c r="B65" s="262"/>
      <c r="C65" s="73"/>
      <c r="D65" s="673"/>
      <c r="E65" s="673"/>
      <c r="F65" s="673"/>
      <c r="G65" s="692"/>
      <c r="H65" s="693"/>
      <c r="I65" s="82"/>
      <c r="J65" s="63"/>
      <c r="K65" s="63"/>
      <c r="L65" s="61"/>
      <c r="M65" s="62"/>
      <c r="N65" s="62"/>
      <c r="Q65" s="60"/>
      <c r="R65" s="63"/>
      <c r="S65" s="63"/>
      <c r="T65" s="62"/>
      <c r="U65" s="62"/>
      <c r="V65" s="62"/>
    </row>
    <row r="66" spans="1:22" x14ac:dyDescent="0.25">
      <c r="A66" s="7"/>
      <c r="B66" s="129"/>
      <c r="C66" s="135" t="str">
        <f>IF(Intro!$G$26="English",O66,P66)</f>
        <v>Coût de livraison (%)</v>
      </c>
      <c r="D66" s="193"/>
      <c r="E66" s="193"/>
      <c r="F66" s="193"/>
      <c r="G66" s="257"/>
      <c r="H66" s="258"/>
      <c r="I66" s="82"/>
      <c r="J66" s="268"/>
      <c r="K66" s="268"/>
      <c r="L66" s="269"/>
      <c r="M66" s="62"/>
      <c r="N66" s="62"/>
      <c r="O66" s="82" t="s">
        <v>289</v>
      </c>
      <c r="P66" s="82" t="s">
        <v>290</v>
      </c>
      <c r="Q66" s="64"/>
      <c r="R66" s="63"/>
      <c r="S66" s="63"/>
      <c r="T66" s="62"/>
      <c r="U66" s="62"/>
      <c r="V66" s="62"/>
    </row>
    <row r="67" spans="1:22" x14ac:dyDescent="0.25">
      <c r="A67" s="7"/>
      <c r="B67" s="267"/>
      <c r="C67" s="120"/>
      <c r="D67" s="121"/>
      <c r="E67" s="120"/>
      <c r="F67" s="120"/>
      <c r="G67" s="120"/>
      <c r="H67" s="120"/>
      <c r="I67" s="120"/>
      <c r="J67" s="268"/>
      <c r="K67" s="268"/>
      <c r="L67" s="269"/>
      <c r="M67" s="62"/>
      <c r="N67" s="62"/>
      <c r="Q67" s="64"/>
      <c r="R67" s="63"/>
      <c r="S67" s="63"/>
      <c r="T67" s="62"/>
      <c r="U67" s="62"/>
      <c r="V67" s="62"/>
    </row>
    <row r="68" spans="1:22" x14ac:dyDescent="0.25">
      <c r="A68" s="7"/>
      <c r="B68" s="686" t="str">
        <f>IF(Intro!$G$26="English",O68,P68)</f>
        <v>Expliquez les raisons pour lesquelles la proportion de la valeur de vente nette rendue de vos importations représentée par les frais de livraison a changé depuis le 1er janvier 2023.</v>
      </c>
      <c r="C68" s="687"/>
      <c r="D68" s="687"/>
      <c r="E68" s="687"/>
      <c r="F68" s="687"/>
      <c r="G68" s="687"/>
      <c r="H68" s="687"/>
      <c r="I68" s="687"/>
      <c r="J68" s="687"/>
      <c r="K68" s="687"/>
      <c r="L68" s="688"/>
      <c r="M68" s="62"/>
      <c r="N68" s="62"/>
      <c r="O68" s="82" t="str">
        <f>"Explain the reasons why the proportion of your import net delivered selling value represented by delivery costs has changed since January 1, "&amp;Variables!B6&amp;"."</f>
        <v>Explain the reasons why the proportion of your import net delivered selling value represented by delivery costs has changed since January 1, 2023.</v>
      </c>
      <c r="P68" s="263" t="str">
        <f>"Expliquez les raisons pour lesquelles la proportion de la valeur de vente nette rendue de vos importations représentée par les frais de livraison a changé depuis le 1er janvier "&amp;Variables!B6&amp;"."</f>
        <v>Expliquez les raisons pour lesquelles la proportion de la valeur de vente nette rendue de vos importations représentée par les frais de livraison a changé depuis le 1er janvier 2023.</v>
      </c>
      <c r="Q68" s="64"/>
      <c r="R68" s="63"/>
      <c r="S68" s="63"/>
      <c r="T68" s="62"/>
      <c r="U68" s="62"/>
      <c r="V68" s="62"/>
    </row>
    <row r="69" spans="1:22" x14ac:dyDescent="0.25">
      <c r="A69" s="7"/>
      <c r="B69" s="267"/>
      <c r="C69" s="120"/>
      <c r="D69" s="121"/>
      <c r="E69" s="120"/>
      <c r="F69" s="120"/>
      <c r="G69" s="120"/>
      <c r="H69" s="120"/>
      <c r="I69" s="120"/>
      <c r="J69" s="268"/>
      <c r="K69" s="268"/>
      <c r="L69" s="269"/>
      <c r="M69" s="62"/>
      <c r="N69" s="62"/>
      <c r="Q69" s="64"/>
      <c r="R69" s="63"/>
      <c r="S69" s="63"/>
      <c r="T69" s="62"/>
      <c r="U69" s="62"/>
      <c r="V69" s="62"/>
    </row>
    <row r="70" spans="1:22" x14ac:dyDescent="0.25">
      <c r="A70" s="7"/>
      <c r="B70" s="668"/>
      <c r="C70" s="669"/>
      <c r="D70" s="669"/>
      <c r="E70" s="669"/>
      <c r="F70" s="669"/>
      <c r="G70" s="669"/>
      <c r="H70" s="669"/>
      <c r="I70" s="669"/>
      <c r="J70" s="669"/>
      <c r="K70" s="669"/>
      <c r="L70" s="670"/>
      <c r="M70" s="62"/>
      <c r="N70" s="62"/>
      <c r="Q70" s="63"/>
      <c r="R70" s="63"/>
      <c r="S70" s="63"/>
      <c r="T70" s="62"/>
      <c r="U70" s="62"/>
      <c r="V70" s="62"/>
    </row>
    <row r="71" spans="1:22" x14ac:dyDescent="0.25">
      <c r="A71" s="7"/>
      <c r="B71" s="668"/>
      <c r="C71" s="669"/>
      <c r="D71" s="669"/>
      <c r="E71" s="669"/>
      <c r="F71" s="669"/>
      <c r="G71" s="669"/>
      <c r="H71" s="669"/>
      <c r="I71" s="669"/>
      <c r="J71" s="669"/>
      <c r="K71" s="669"/>
      <c r="L71" s="670"/>
      <c r="M71" s="62"/>
      <c r="N71" s="62"/>
      <c r="Q71" s="63"/>
      <c r="R71" s="63"/>
      <c r="S71" s="63"/>
      <c r="T71" s="62"/>
      <c r="U71" s="62"/>
      <c r="V71" s="62"/>
    </row>
    <row r="72" spans="1:22" x14ac:dyDescent="0.25">
      <c r="A72" s="7"/>
      <c r="B72" s="668"/>
      <c r="C72" s="669"/>
      <c r="D72" s="669"/>
      <c r="E72" s="669"/>
      <c r="F72" s="669"/>
      <c r="G72" s="669"/>
      <c r="H72" s="669"/>
      <c r="I72" s="669"/>
      <c r="J72" s="669"/>
      <c r="K72" s="669"/>
      <c r="L72" s="670"/>
      <c r="M72" s="62"/>
      <c r="N72" s="62"/>
      <c r="Q72" s="63"/>
      <c r="R72" s="63"/>
      <c r="S72" s="63"/>
      <c r="T72" s="62"/>
      <c r="U72" s="62"/>
      <c r="V72" s="62"/>
    </row>
    <row r="73" spans="1:22" x14ac:dyDescent="0.25">
      <c r="A73" s="7"/>
      <c r="B73" s="668"/>
      <c r="C73" s="669"/>
      <c r="D73" s="669"/>
      <c r="E73" s="669"/>
      <c r="F73" s="669"/>
      <c r="G73" s="669"/>
      <c r="H73" s="669"/>
      <c r="I73" s="669"/>
      <c r="J73" s="669"/>
      <c r="K73" s="669"/>
      <c r="L73" s="670"/>
      <c r="M73" s="62"/>
      <c r="N73" s="62"/>
      <c r="Q73" s="63"/>
      <c r="R73" s="63"/>
      <c r="S73" s="63"/>
      <c r="T73" s="62"/>
      <c r="U73" s="62"/>
      <c r="V73" s="62"/>
    </row>
    <row r="74" spans="1:22" x14ac:dyDescent="0.25">
      <c r="A74" s="7"/>
      <c r="B74" s="668"/>
      <c r="C74" s="669"/>
      <c r="D74" s="669"/>
      <c r="E74" s="669"/>
      <c r="F74" s="669"/>
      <c r="G74" s="669"/>
      <c r="H74" s="669"/>
      <c r="I74" s="669"/>
      <c r="J74" s="669"/>
      <c r="K74" s="669"/>
      <c r="L74" s="670"/>
      <c r="M74" s="62"/>
      <c r="N74" s="62"/>
      <c r="Q74" s="63"/>
      <c r="R74" s="63"/>
      <c r="S74" s="63"/>
      <c r="T74" s="62"/>
      <c r="U74" s="62"/>
      <c r="V74" s="62"/>
    </row>
    <row r="75" spans="1:22" s="74" customFormat="1" x14ac:dyDescent="0.25">
      <c r="A75" s="122"/>
      <c r="B75" s="668"/>
      <c r="C75" s="669"/>
      <c r="D75" s="669"/>
      <c r="E75" s="669"/>
      <c r="F75" s="669"/>
      <c r="G75" s="669"/>
      <c r="H75" s="669"/>
      <c r="I75" s="669"/>
      <c r="J75" s="669"/>
      <c r="K75" s="669"/>
      <c r="L75" s="670"/>
      <c r="N75" s="123"/>
      <c r="O75" s="82"/>
      <c r="P75" s="82"/>
    </row>
    <row r="76" spans="1:22" s="74" customFormat="1" x14ac:dyDescent="0.25">
      <c r="A76" s="122"/>
      <c r="B76" s="668"/>
      <c r="C76" s="669"/>
      <c r="D76" s="669"/>
      <c r="E76" s="669"/>
      <c r="F76" s="669"/>
      <c r="G76" s="669"/>
      <c r="H76" s="669"/>
      <c r="I76" s="669"/>
      <c r="J76" s="669"/>
      <c r="K76" s="669"/>
      <c r="L76" s="670"/>
      <c r="N76" s="123"/>
    </row>
    <row r="77" spans="1:22" s="74" customFormat="1" x14ac:dyDescent="0.25">
      <c r="A77" s="122"/>
      <c r="B77" s="668"/>
      <c r="C77" s="669"/>
      <c r="D77" s="669"/>
      <c r="E77" s="669"/>
      <c r="F77" s="669"/>
      <c r="G77" s="669"/>
      <c r="H77" s="669"/>
      <c r="I77" s="669"/>
      <c r="J77" s="669"/>
      <c r="K77" s="669"/>
      <c r="L77" s="670"/>
      <c r="N77" s="123"/>
      <c r="O77" s="82"/>
      <c r="P77" s="82"/>
    </row>
    <row r="78" spans="1:22" s="74" customFormat="1" x14ac:dyDescent="0.25">
      <c r="A78" s="122"/>
      <c r="B78" s="224"/>
      <c r="C78" s="225"/>
      <c r="D78" s="225"/>
      <c r="E78" s="225"/>
      <c r="F78" s="225"/>
      <c r="G78" s="225"/>
      <c r="H78" s="225"/>
      <c r="I78" s="225"/>
      <c r="J78" s="225"/>
      <c r="K78" s="225"/>
      <c r="L78" s="226"/>
      <c r="N78" s="123"/>
      <c r="O78" s="82"/>
      <c r="P78" s="82"/>
    </row>
    <row r="79" spans="1:22" s="74" customFormat="1" x14ac:dyDescent="0.25">
      <c r="A79" s="122"/>
      <c r="B79" s="4"/>
      <c r="C79" s="62"/>
      <c r="D79" s="62"/>
      <c r="E79" s="62"/>
      <c r="F79" s="62"/>
      <c r="G79" s="62"/>
      <c r="H79" s="62"/>
      <c r="I79" s="62"/>
      <c r="J79" s="62"/>
      <c r="K79" s="62"/>
      <c r="L79" s="62"/>
      <c r="N79" s="123"/>
      <c r="O79" s="266"/>
      <c r="P79" s="266"/>
    </row>
    <row r="81" spans="15:16" x14ac:dyDescent="0.25">
      <c r="O81" s="266"/>
      <c r="P81" s="266"/>
    </row>
  </sheetData>
  <sheetProtection algorithmName="SHA-512" hashValue="EFQs9ScpEUYDTY+VqNClG/us3+XOb6Tq61YX7YfshahDY8kFAXP70bXQA2pVJdPP6AsqEXxeqfIfWgTCzTh1Lg==" saltValue="+qnukr3K8A7PuYs/DBhCgA==" spinCount="100000" sheet="1" objects="1" scenarios="1" selectLockedCells="1"/>
  <mergeCells count="73">
    <mergeCell ref="B68:L68"/>
    <mergeCell ref="B70:L77"/>
    <mergeCell ref="D24:I24"/>
    <mergeCell ref="B61:L61"/>
    <mergeCell ref="B62:L62"/>
    <mergeCell ref="B63:L63"/>
    <mergeCell ref="D64:D65"/>
    <mergeCell ref="E64:E65"/>
    <mergeCell ref="F64:F65"/>
    <mergeCell ref="G64:G65"/>
    <mergeCell ref="H64:H65"/>
    <mergeCell ref="B55:C57"/>
    <mergeCell ref="D55:F55"/>
    <mergeCell ref="D56:F56"/>
    <mergeCell ref="D57:F57"/>
    <mergeCell ref="D58:E58"/>
    <mergeCell ref="B45:C47"/>
    <mergeCell ref="D45:F45"/>
    <mergeCell ref="D46:F46"/>
    <mergeCell ref="D47:F47"/>
    <mergeCell ref="B59:L59"/>
    <mergeCell ref="B48:I48"/>
    <mergeCell ref="B49:C51"/>
    <mergeCell ref="D49:F49"/>
    <mergeCell ref="D50:F50"/>
    <mergeCell ref="D51:F51"/>
    <mergeCell ref="B52:C54"/>
    <mergeCell ref="D52:F52"/>
    <mergeCell ref="D53:F53"/>
    <mergeCell ref="D54:F54"/>
    <mergeCell ref="B38:I38"/>
    <mergeCell ref="B42:C44"/>
    <mergeCell ref="D42:F42"/>
    <mergeCell ref="D43:F43"/>
    <mergeCell ref="D44:F44"/>
    <mergeCell ref="B39:C41"/>
    <mergeCell ref="D39:F39"/>
    <mergeCell ref="D40:F40"/>
    <mergeCell ref="D41:F41"/>
    <mergeCell ref="B28:I28"/>
    <mergeCell ref="B29:C31"/>
    <mergeCell ref="D29:F29"/>
    <mergeCell ref="D30:F30"/>
    <mergeCell ref="D31:F31"/>
    <mergeCell ref="B32:C34"/>
    <mergeCell ref="D32:F32"/>
    <mergeCell ref="D33:F33"/>
    <mergeCell ref="D34:F34"/>
    <mergeCell ref="B35:C37"/>
    <mergeCell ref="D35:F35"/>
    <mergeCell ref="D36:F36"/>
    <mergeCell ref="D37:F37"/>
    <mergeCell ref="B19:L19"/>
    <mergeCell ref="B20:L20"/>
    <mergeCell ref="B22:F23"/>
    <mergeCell ref="G22:I23"/>
    <mergeCell ref="G26:G27"/>
    <mergeCell ref="H26:H27"/>
    <mergeCell ref="I26:I27"/>
    <mergeCell ref="J26:J27"/>
    <mergeCell ref="K26:K27"/>
    <mergeCell ref="B17:L17"/>
    <mergeCell ref="B4:L4"/>
    <mergeCell ref="B5:L5"/>
    <mergeCell ref="B6:L6"/>
    <mergeCell ref="B8:L8"/>
    <mergeCell ref="B9:L9"/>
    <mergeCell ref="B10:L10"/>
    <mergeCell ref="B12:L12"/>
    <mergeCell ref="B13:L13"/>
    <mergeCell ref="B14:L14"/>
    <mergeCell ref="B15:L15"/>
    <mergeCell ref="B16:L16"/>
  </mergeCells>
  <dataValidations count="2">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58:J58 G39:I47 J29:K47 G29:I37 G49:K57" xr:uid="{CA4DFF6E-B876-459D-A80A-A31380302A38}">
      <formula1>1000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63 B70:B74" xr:uid="{0D4725DF-9790-4B47-BD34-7EB2D5D0380D}">
      <formula1>1001</formula1>
    </dataValidation>
  </dataValidations>
  <printOptions horizontalCentered="1"/>
  <pageMargins left="0.23622047244094491" right="0.23622047244094491" top="0.74803149606299213" bottom="0.74803149606299213" header="0.31496062992125984" footer="0.31496062992125984"/>
  <pageSetup scale="67" fitToHeight="0" orientation="portrait" r:id="rId1"/>
  <headerFooter>
    <oddFooter>&amp;L&amp;A</oddFooter>
  </headerFooter>
  <rowBreaks count="1" manualBreakCount="1">
    <brk id="57" min="1" max="11"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5F596-3B09-4F76-9650-9AB0B436C832}">
  <sheetPr codeName="Sheet13">
    <tabColor rgb="FFFFC000"/>
  </sheetPr>
  <dimension ref="A1"/>
  <sheetViews>
    <sheetView showGridLines="0" workbookViewId="0"/>
  </sheetViews>
  <sheetFormatPr defaultColWidth="9.140625" defaultRowHeight="14.25" x14ac:dyDescent="0.25"/>
  <cols>
    <col min="1" max="16384" width="9.140625" style="29"/>
  </cols>
  <sheetData/>
  <sheetProtection algorithmName="SHA-512" hashValue="vJFVYqGYhyM6MEq3KHa/bC5zjQB6kQx0BqFwvXVuFaWvNzwYrPUOUUYuwMdY2yaAVUk3rCyOesywAmoOq4JP5A==" saltValue="btDzidJNVoR4VFpm0q+fxg==" spinCount="100000" sheet="1" objects="1" scenarios="1" selectLockedCells="1"/>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5DAE4-310E-4972-8BC4-E5E70C5AE1F0}">
  <sheetPr codeName="Sheet14">
    <tabColor rgb="FF92D050"/>
    <pageSetUpPr fitToPage="1"/>
  </sheetPr>
  <dimension ref="A1:P104"/>
  <sheetViews>
    <sheetView showGridLines="0" zoomScaleNormal="100" zoomScaleSheetLayoutView="55" workbookViewId="0"/>
  </sheetViews>
  <sheetFormatPr defaultColWidth="9.42578125" defaultRowHeight="14.25" x14ac:dyDescent="0.25"/>
  <cols>
    <col min="1" max="1" width="1.5703125" style="8" customWidth="1"/>
    <col min="2" max="12" width="14.5703125" style="1" customWidth="1"/>
    <col min="13" max="13" width="6.42578125" style="9" customWidth="1"/>
    <col min="14" max="14" width="9.42578125" style="82" customWidth="1"/>
    <col min="15" max="15" width="10.5703125" style="82" hidden="1" customWidth="1"/>
    <col min="16" max="16" width="8.5703125" style="82" hidden="1" customWidth="1"/>
    <col min="17" max="16384" width="9.42578125" style="82"/>
  </cols>
  <sheetData>
    <row r="1" spans="1:16" x14ac:dyDescent="0.25">
      <c r="O1" s="82" t="s">
        <v>352</v>
      </c>
      <c r="P1" s="82" t="s">
        <v>352</v>
      </c>
    </row>
    <row r="2" spans="1:16" x14ac:dyDescent="0.25">
      <c r="B2" s="11" t="str">
        <f>Pro!B2</f>
        <v>PROTÉGÉ</v>
      </c>
      <c r="C2" s="11"/>
      <c r="O2" s="203" t="s">
        <v>70</v>
      </c>
      <c r="P2" s="203" t="s">
        <v>83</v>
      </c>
    </row>
    <row r="3" spans="1:16" x14ac:dyDescent="0.25">
      <c r="B3" s="13"/>
      <c r="C3" s="13"/>
      <c r="O3" s="2"/>
      <c r="P3" s="2"/>
    </row>
    <row r="4" spans="1:16" s="2" customFormat="1" x14ac:dyDescent="0.25">
      <c r="A4" s="4"/>
      <c r="B4" s="483" t="str">
        <f>Info!B4</f>
        <v>QUESTIONNAIRE À L'INTENTION DES IMPORTATEURS</v>
      </c>
      <c r="C4" s="483"/>
      <c r="D4" s="483"/>
      <c r="E4" s="483"/>
      <c r="F4" s="483"/>
      <c r="G4" s="483"/>
      <c r="H4" s="483"/>
      <c r="I4" s="483"/>
      <c r="J4" s="483"/>
      <c r="K4" s="483"/>
      <c r="L4" s="483"/>
      <c r="M4" s="23"/>
      <c r="N4" s="23"/>
      <c r="O4" s="21"/>
      <c r="P4" s="21"/>
    </row>
    <row r="5" spans="1:16" s="2" customFormat="1" x14ac:dyDescent="0.25">
      <c r="A5" s="4"/>
      <c r="B5" s="483" t="str">
        <f>Info!B5</f>
        <v>RR-2025-004</v>
      </c>
      <c r="C5" s="483"/>
      <c r="D5" s="483"/>
      <c r="E5" s="483"/>
      <c r="F5" s="483"/>
      <c r="G5" s="483"/>
      <c r="H5" s="483"/>
      <c r="I5" s="483"/>
      <c r="J5" s="483"/>
      <c r="K5" s="483"/>
      <c r="L5" s="483"/>
      <c r="M5" s="23"/>
      <c r="N5" s="23"/>
      <c r="O5" s="21"/>
      <c r="P5" s="21"/>
    </row>
    <row r="6" spans="1:16" s="6" customFormat="1" x14ac:dyDescent="0.25">
      <c r="A6" s="4"/>
      <c r="B6" s="483" t="str">
        <f>Info!B6</f>
        <v>FEUILLES D'ACIER RÉSISTANT À LA CORROSION II</v>
      </c>
      <c r="C6" s="483"/>
      <c r="D6" s="483"/>
      <c r="E6" s="483"/>
      <c r="F6" s="483"/>
      <c r="G6" s="483"/>
      <c r="H6" s="483"/>
      <c r="I6" s="483"/>
      <c r="J6" s="483"/>
      <c r="K6" s="483"/>
      <c r="L6" s="483"/>
      <c r="M6" s="21"/>
      <c r="N6" s="21"/>
      <c r="O6" s="22"/>
    </row>
    <row r="7" spans="1:16" s="6" customFormat="1" x14ac:dyDescent="0.25">
      <c r="A7" s="4"/>
      <c r="B7" s="109"/>
      <c r="C7" s="142"/>
      <c r="D7" s="142"/>
      <c r="E7" s="142"/>
      <c r="F7" s="142"/>
      <c r="G7" s="142"/>
      <c r="H7" s="142"/>
      <c r="I7" s="142"/>
      <c r="J7" s="142"/>
      <c r="K7" s="142"/>
      <c r="L7" s="142"/>
      <c r="M7" s="21"/>
      <c r="N7" s="21"/>
      <c r="O7" s="16"/>
      <c r="P7" s="16"/>
    </row>
    <row r="8" spans="1:16" s="6" customFormat="1" x14ac:dyDescent="0.25">
      <c r="A8" s="4"/>
      <c r="B8" s="610" t="str">
        <f>Public!B8</f>
        <v>Les questions suivantes font référence aux marchandises comme définies dans la description du produit de l'onglet Intro.</v>
      </c>
      <c r="C8" s="610"/>
      <c r="D8" s="610"/>
      <c r="E8" s="610"/>
      <c r="F8" s="610"/>
      <c r="G8" s="610"/>
      <c r="H8" s="610"/>
      <c r="I8" s="610"/>
      <c r="J8" s="610"/>
      <c r="K8" s="610"/>
      <c r="L8" s="610"/>
      <c r="M8" s="21"/>
      <c r="N8" s="21"/>
      <c r="O8" s="16"/>
      <c r="P8" s="16"/>
    </row>
    <row r="9" spans="1:16" s="6" customFormat="1" x14ac:dyDescent="0.25">
      <c r="A9" s="4"/>
      <c r="B9" s="610" t="str">
        <f>Public!B9</f>
        <v>Des informations sur le produit et un glossaire de termes sont disponibles dans l'onglet Info.</v>
      </c>
      <c r="C9" s="610"/>
      <c r="D9" s="610"/>
      <c r="E9" s="610"/>
      <c r="F9" s="610"/>
      <c r="G9" s="610"/>
      <c r="H9" s="610"/>
      <c r="I9" s="610"/>
      <c r="J9" s="610"/>
      <c r="K9" s="610"/>
      <c r="L9" s="610"/>
      <c r="M9" s="21"/>
      <c r="N9" s="21"/>
      <c r="O9" s="16"/>
    </row>
    <row r="10" spans="1:16" s="6" customFormat="1" x14ac:dyDescent="0.25">
      <c r="A10" s="4"/>
      <c r="B10" s="610" t="str">
        <f>Pro!B10</f>
        <v>Utilisez l'onglet AddPro si vous avez besoin de plus d'espace.</v>
      </c>
      <c r="C10" s="610"/>
      <c r="D10" s="610"/>
      <c r="E10" s="610"/>
      <c r="F10" s="610"/>
      <c r="G10" s="610"/>
      <c r="H10" s="610"/>
      <c r="I10" s="610"/>
      <c r="J10" s="610"/>
      <c r="K10" s="610"/>
      <c r="L10" s="610"/>
      <c r="M10" s="21"/>
      <c r="N10" s="21"/>
      <c r="O10" s="16"/>
      <c r="P10" s="16"/>
    </row>
    <row r="11" spans="1:16" s="6" customFormat="1" x14ac:dyDescent="0.25">
      <c r="A11" s="4"/>
      <c r="B11" s="113"/>
      <c r="C11" s="113"/>
      <c r="D11" s="20"/>
      <c r="E11" s="20"/>
      <c r="F11" s="20"/>
      <c r="G11" s="20"/>
      <c r="H11" s="20"/>
      <c r="I11" s="20"/>
      <c r="J11" s="20"/>
      <c r="K11" s="20"/>
      <c r="L11" s="20"/>
      <c r="M11" s="21"/>
      <c r="N11" s="21"/>
      <c r="O11" s="16"/>
      <c r="P11" s="16"/>
    </row>
    <row r="12" spans="1:16" s="6" customFormat="1" x14ac:dyDescent="0.25">
      <c r="A12" s="4"/>
      <c r="B12" s="610" t="str">
        <f>Pro!B12</f>
        <v>Pour les questions de cet onglet, notez ce qui suit :</v>
      </c>
      <c r="C12" s="610"/>
      <c r="D12" s="610"/>
      <c r="E12" s="610"/>
      <c r="F12" s="610"/>
      <c r="G12" s="610"/>
      <c r="H12" s="610"/>
      <c r="I12" s="610"/>
      <c r="J12" s="610"/>
      <c r="K12" s="610"/>
      <c r="L12" s="610"/>
      <c r="M12" s="21"/>
      <c r="N12" s="21"/>
      <c r="O12" s="16"/>
      <c r="P12" s="16"/>
    </row>
    <row r="13" spans="1:16" s="6" customFormat="1" ht="27" customHeight="1" x14ac:dyDescent="0.25">
      <c r="A13" s="4"/>
      <c r="B13" s="610" t="str">
        <f>Pro!B13</f>
        <v xml:space="preserve">• Veuillez indiquer seulement les ventes effectuées à partir des importations de votre entreprise. Les ventes de marchandises achetées auprès de producteurs canadiens doivent être exclues. </v>
      </c>
      <c r="C13" s="610"/>
      <c r="D13" s="610"/>
      <c r="E13" s="610"/>
      <c r="F13" s="610"/>
      <c r="G13" s="610"/>
      <c r="H13" s="610"/>
      <c r="I13" s="610"/>
      <c r="J13" s="610"/>
      <c r="K13" s="610"/>
      <c r="L13" s="610"/>
      <c r="M13" s="21"/>
      <c r="N13" s="21"/>
      <c r="O13" s="16"/>
      <c r="P13" s="16"/>
    </row>
    <row r="14" spans="1:16" s="6" customFormat="1" x14ac:dyDescent="0.25">
      <c r="A14" s="4"/>
      <c r="B14" s="610" t="str">
        <f>Pro!B14</f>
        <v>• Déclarez toutes les ventes aux entreprises associées canadiennes et étrangères.</v>
      </c>
      <c r="C14" s="610"/>
      <c r="D14" s="610"/>
      <c r="E14" s="610"/>
      <c r="F14" s="610"/>
      <c r="G14" s="610"/>
      <c r="H14" s="610"/>
      <c r="I14" s="610"/>
      <c r="J14" s="610"/>
      <c r="K14" s="610"/>
      <c r="L14" s="610"/>
      <c r="M14" s="21"/>
      <c r="N14" s="21"/>
      <c r="O14" s="16"/>
      <c r="P14" s="16"/>
    </row>
    <row r="15" spans="1:16" s="6" customFormat="1" x14ac:dyDescent="0.25">
      <c r="A15" s="4"/>
      <c r="B15" s="610" t="str">
        <f>Pro!B15</f>
        <v>• Déclarez toutes les ventes à compter de la date de l’expédition au client ou à son entrepôt.</v>
      </c>
      <c r="C15" s="610"/>
      <c r="D15" s="610"/>
      <c r="E15" s="610"/>
      <c r="F15" s="610"/>
      <c r="G15" s="610"/>
      <c r="H15" s="610"/>
      <c r="I15" s="610"/>
      <c r="J15" s="610"/>
      <c r="K15" s="610"/>
      <c r="L15" s="610"/>
      <c r="M15" s="21"/>
      <c r="N15" s="21"/>
      <c r="O15" s="16"/>
      <c r="P15" s="16"/>
    </row>
    <row r="16" spans="1:16" s="6" customFormat="1" x14ac:dyDescent="0.25">
      <c r="A16" s="4"/>
      <c r="B16" s="610" t="str">
        <f>Pro!B16</f>
        <v>• Déclarez toutes les valeurs en dollars canadiens.</v>
      </c>
      <c r="C16" s="610"/>
      <c r="D16" s="610"/>
      <c r="E16" s="610"/>
      <c r="F16" s="610"/>
      <c r="G16" s="610"/>
      <c r="H16" s="610"/>
      <c r="I16" s="610"/>
      <c r="J16" s="610"/>
      <c r="K16" s="610"/>
      <c r="L16" s="610"/>
      <c r="M16" s="21"/>
      <c r="N16" s="259"/>
      <c r="O16" s="260"/>
      <c r="P16" s="260"/>
    </row>
    <row r="17" spans="1:16" s="6" customFormat="1" x14ac:dyDescent="0.25">
      <c r="A17" s="26"/>
      <c r="B17" s="610" t="str">
        <f>TUR!B17</f>
        <v>• Si votre entreprise est un utilisateur final ou un détaillant, elle n’a pas besoin de déclarer ses ventes d’importations ou ses stocks d’importations.</v>
      </c>
      <c r="C17" s="610"/>
      <c r="D17" s="610"/>
      <c r="E17" s="610"/>
      <c r="F17" s="610"/>
      <c r="G17" s="610"/>
      <c r="H17" s="610"/>
      <c r="I17" s="610"/>
      <c r="J17" s="610"/>
      <c r="K17" s="610"/>
      <c r="L17" s="610"/>
      <c r="M17" s="21"/>
      <c r="N17" s="21"/>
      <c r="O17" s="16"/>
      <c r="P17" s="16"/>
    </row>
    <row r="18" spans="1:16" s="6" customFormat="1" x14ac:dyDescent="0.25">
      <c r="A18" s="4"/>
      <c r="B18" s="15"/>
      <c r="C18" s="15"/>
      <c r="D18" s="3"/>
      <c r="E18" s="3"/>
      <c r="F18" s="3"/>
      <c r="G18" s="3"/>
      <c r="H18" s="3"/>
      <c r="I18" s="3"/>
      <c r="J18" s="3"/>
      <c r="K18" s="3"/>
      <c r="L18" s="3"/>
      <c r="O18" s="16"/>
      <c r="P18" s="16"/>
    </row>
    <row r="19" spans="1:16" x14ac:dyDescent="0.25">
      <c r="A19" s="7"/>
      <c r="B19" s="480" t="str">
        <f>UPPER(IF(Intro!$G$26="English",O19,P19))</f>
        <v>STOCKS ET VENTES À L'EXPORTATION</v>
      </c>
      <c r="C19" s="481"/>
      <c r="D19" s="481"/>
      <c r="E19" s="481"/>
      <c r="F19" s="481"/>
      <c r="G19" s="481"/>
      <c r="H19" s="481"/>
      <c r="I19" s="481"/>
      <c r="J19" s="481"/>
      <c r="K19" s="481"/>
      <c r="L19" s="482"/>
      <c r="M19" s="82"/>
      <c r="O19" s="82" t="s">
        <v>313</v>
      </c>
      <c r="P19" s="82" t="s">
        <v>314</v>
      </c>
    </row>
    <row r="20" spans="1:16" x14ac:dyDescent="0.25">
      <c r="A20" s="7"/>
      <c r="B20" s="586" t="s">
        <v>12</v>
      </c>
      <c r="C20" s="587"/>
      <c r="D20" s="587"/>
      <c r="E20" s="587"/>
      <c r="F20" s="587"/>
      <c r="G20" s="587"/>
      <c r="H20" s="587"/>
      <c r="I20" s="587"/>
      <c r="J20" s="587"/>
      <c r="K20" s="587"/>
      <c r="L20" s="588"/>
      <c r="M20" s="82"/>
    </row>
    <row r="21" spans="1:16" x14ac:dyDescent="0.25">
      <c r="A21" s="7"/>
      <c r="B21" s="17"/>
      <c r="C21" s="27"/>
      <c r="D21" s="28"/>
      <c r="E21" s="28"/>
      <c r="F21" s="28"/>
      <c r="G21" s="28"/>
      <c r="H21" s="28"/>
      <c r="I21" s="28"/>
      <c r="J21" s="28"/>
      <c r="K21" s="28"/>
      <c r="L21" s="18"/>
      <c r="M21" s="82"/>
    </row>
    <row r="22" spans="1:16" x14ac:dyDescent="0.25">
      <c r="A22" s="7"/>
      <c r="B22" s="419" t="str">
        <f>IF(Intro!$G$26="English",O22,P22)</f>
        <v>Fournissez les stocks et ventes à l'exportation des marchandises importées.</v>
      </c>
      <c r="C22" s="420"/>
      <c r="D22" s="420"/>
      <c r="E22" s="420"/>
      <c r="F22" s="420"/>
      <c r="G22" s="420"/>
      <c r="H22" s="420"/>
      <c r="I22" s="420"/>
      <c r="J22" s="420"/>
      <c r="K22" s="420"/>
      <c r="L22" s="421"/>
      <c r="M22" s="82"/>
      <c r="O22" s="19" t="s">
        <v>135</v>
      </c>
      <c r="P22" s="19" t="s">
        <v>65</v>
      </c>
    </row>
    <row r="23" spans="1:16" x14ac:dyDescent="0.25">
      <c r="A23" s="7"/>
      <c r="B23" s="105"/>
      <c r="C23" s="27"/>
      <c r="D23" s="28"/>
      <c r="E23" s="28"/>
      <c r="F23" s="28"/>
      <c r="G23" s="28"/>
      <c r="H23" s="28"/>
      <c r="I23" s="28"/>
      <c r="J23" s="28"/>
      <c r="K23" s="28"/>
      <c r="L23" s="18"/>
      <c r="M23" s="82"/>
      <c r="O23" s="19"/>
    </row>
    <row r="24" spans="1:16" x14ac:dyDescent="0.25">
      <c r="A24" s="7"/>
      <c r="B24" s="105"/>
      <c r="E24" s="27"/>
      <c r="F24" s="82"/>
      <c r="G24" s="671">
        <f>Variables!$B$6</f>
        <v>2023</v>
      </c>
      <c r="H24" s="671">
        <f>G24+1</f>
        <v>2024</v>
      </c>
      <c r="I24" s="671">
        <f>H24+1</f>
        <v>2025</v>
      </c>
      <c r="J24" s="692"/>
      <c r="K24" s="693"/>
      <c r="L24" s="116"/>
      <c r="M24" s="82"/>
      <c r="O24" s="19"/>
    </row>
    <row r="25" spans="1:16" x14ac:dyDescent="0.25">
      <c r="A25" s="7"/>
      <c r="B25" s="105"/>
      <c r="E25" s="27"/>
      <c r="F25" s="82"/>
      <c r="G25" s="673"/>
      <c r="H25" s="673"/>
      <c r="I25" s="673"/>
      <c r="J25" s="692"/>
      <c r="K25" s="693"/>
      <c r="L25" s="116"/>
      <c r="M25" s="82"/>
      <c r="O25" s="19"/>
    </row>
    <row r="26" spans="1:16" x14ac:dyDescent="0.25">
      <c r="A26" s="7"/>
      <c r="B26" s="602" t="str">
        <f>IF(Intro!$G$26="English",O26,P26)</f>
        <v>Stock d'ouverture</v>
      </c>
      <c r="C26" s="552"/>
      <c r="D26" s="740" t="str">
        <f>IF(Intro!$G$26="English",Variables!$B$23,Variables!$C$23)</f>
        <v>tonnes</v>
      </c>
      <c r="E26" s="740"/>
      <c r="F26" s="740"/>
      <c r="G26" s="186"/>
      <c r="H26" s="132">
        <f>G32</f>
        <v>0</v>
      </c>
      <c r="I26" s="132">
        <f>H32</f>
        <v>0</v>
      </c>
      <c r="J26" s="274"/>
      <c r="K26" s="275"/>
      <c r="L26" s="116"/>
      <c r="M26" s="82"/>
      <c r="O26" s="82" t="s">
        <v>293</v>
      </c>
      <c r="P26" s="82" t="s">
        <v>294</v>
      </c>
    </row>
    <row r="27" spans="1:16" x14ac:dyDescent="0.25">
      <c r="A27" s="7"/>
      <c r="B27" s="602"/>
      <c r="C27" s="552"/>
      <c r="D27" s="740" t="s">
        <v>181</v>
      </c>
      <c r="E27" s="740"/>
      <c r="F27" s="740"/>
      <c r="G27" s="130"/>
      <c r="H27" s="132">
        <f>G33</f>
        <v>0</v>
      </c>
      <c r="I27" s="132">
        <f>H33</f>
        <v>0</v>
      </c>
      <c r="J27" s="274"/>
      <c r="K27" s="275"/>
      <c r="L27" s="116"/>
      <c r="M27" s="82"/>
    </row>
    <row r="28" spans="1:16" ht="15" thickBot="1" x14ac:dyDescent="0.3">
      <c r="A28" s="7"/>
      <c r="B28" s="684"/>
      <c r="C28" s="685"/>
      <c r="D28" s="676" t="str">
        <f>"$ / "&amp;IF(Intro!$G$26="English",Variables!$B$24,Variables!$C$24)</f>
        <v>$ / tonne</v>
      </c>
      <c r="E28" s="676"/>
      <c r="F28" s="676"/>
      <c r="G28" s="141" t="str">
        <f>IF(G26=0,"-",G27/G26)</f>
        <v>-</v>
      </c>
      <c r="H28" s="141" t="str">
        <f>IF(H26=0,"-",H27/H26)</f>
        <v>-</v>
      </c>
      <c r="I28" s="141" t="str">
        <f>IF(I26=0,"-",I27/I26)</f>
        <v>-</v>
      </c>
      <c r="J28" s="274"/>
      <c r="K28" s="275"/>
      <c r="L28" s="116"/>
      <c r="M28" s="82"/>
    </row>
    <row r="29" spans="1:16" x14ac:dyDescent="0.25">
      <c r="A29" s="7"/>
      <c r="B29" s="697" t="str">
        <f>IF(Intro!$G$26="English",O29,P29)</f>
        <v>Ventes à l'exportation (marchandises de premier choix et de second choix combinées)</v>
      </c>
      <c r="C29" s="698"/>
      <c r="D29" s="741" t="str">
        <f>D26</f>
        <v>tonnes</v>
      </c>
      <c r="E29" s="741"/>
      <c r="F29" s="741"/>
      <c r="G29" s="136"/>
      <c r="H29" s="136"/>
      <c r="I29" s="136"/>
      <c r="J29" s="274"/>
      <c r="K29" s="275"/>
      <c r="L29" s="116"/>
      <c r="M29" s="82"/>
      <c r="O29" s="82" t="s">
        <v>433</v>
      </c>
      <c r="P29" s="82" t="s">
        <v>442</v>
      </c>
    </row>
    <row r="30" spans="1:16" x14ac:dyDescent="0.25">
      <c r="A30" s="7"/>
      <c r="B30" s="602"/>
      <c r="C30" s="552"/>
      <c r="D30" s="740" t="str">
        <f>IF(Intro!G$26="English","net delivered selling value (CAD)","valeur de vente nette rendue (CAD)")</f>
        <v>valeur de vente nette rendue (CAD)</v>
      </c>
      <c r="E30" s="740"/>
      <c r="F30" s="740"/>
      <c r="G30" s="130"/>
      <c r="H30" s="130"/>
      <c r="I30" s="130"/>
      <c r="J30" s="274"/>
      <c r="K30" s="275"/>
      <c r="L30" s="116"/>
      <c r="M30" s="82"/>
    </row>
    <row r="31" spans="1:16" ht="15" thickBot="1" x14ac:dyDescent="0.3">
      <c r="A31" s="7"/>
      <c r="B31" s="684"/>
      <c r="C31" s="685"/>
      <c r="D31" s="676" t="str">
        <f>D28</f>
        <v>$ / tonne</v>
      </c>
      <c r="E31" s="676"/>
      <c r="F31" s="676"/>
      <c r="G31" s="141" t="str">
        <f>IF(G29=0,"-",G30/G29)</f>
        <v>-</v>
      </c>
      <c r="H31" s="141" t="str">
        <f>IF(H29=0,"-",H30/H29)</f>
        <v>-</v>
      </c>
      <c r="I31" s="141" t="str">
        <f>IF(I29=0,"-",I30/I29)</f>
        <v>-</v>
      </c>
      <c r="J31" s="274"/>
      <c r="K31" s="275"/>
      <c r="L31" s="116"/>
      <c r="M31" s="82"/>
    </row>
    <row r="32" spans="1:16" x14ac:dyDescent="0.25">
      <c r="A32" s="7"/>
      <c r="B32" s="440" t="str">
        <f>IF(Intro!$G$26="English",O32,P32)</f>
        <v>Stock de clôture</v>
      </c>
      <c r="C32" s="441"/>
      <c r="D32" s="742" t="str">
        <f>D26</f>
        <v>tonnes</v>
      </c>
      <c r="E32" s="742"/>
      <c r="F32" s="742"/>
      <c r="G32" s="133"/>
      <c r="H32" s="133"/>
      <c r="I32" s="133"/>
      <c r="J32" s="274"/>
      <c r="K32" s="275"/>
      <c r="L32" s="116"/>
      <c r="M32" s="82"/>
      <c r="O32" s="82" t="s">
        <v>116</v>
      </c>
      <c r="P32" s="82" t="s">
        <v>339</v>
      </c>
    </row>
    <row r="33" spans="1:16" x14ac:dyDescent="0.25">
      <c r="A33" s="7"/>
      <c r="B33" s="602"/>
      <c r="C33" s="552"/>
      <c r="D33" s="740" t="str">
        <f>D27</f>
        <v>CAD</v>
      </c>
      <c r="E33" s="740"/>
      <c r="F33" s="740"/>
      <c r="G33" s="130"/>
      <c r="H33" s="130"/>
      <c r="I33" s="130"/>
      <c r="J33" s="274"/>
      <c r="K33" s="275"/>
      <c r="L33" s="116"/>
      <c r="M33" s="82"/>
    </row>
    <row r="34" spans="1:16" x14ac:dyDescent="0.25">
      <c r="A34" s="7"/>
      <c r="B34" s="602"/>
      <c r="C34" s="552"/>
      <c r="D34" s="740" t="str">
        <f>D28</f>
        <v>$ / tonne</v>
      </c>
      <c r="E34" s="740"/>
      <c r="F34" s="740"/>
      <c r="G34" s="132" t="str">
        <f>IF(G32=0,"-",G33/G32)</f>
        <v>-</v>
      </c>
      <c r="H34" s="132" t="str">
        <f t="shared" ref="H34:I34" si="0">IF(H32=0,"-",H33/H32)</f>
        <v>-</v>
      </c>
      <c r="I34" s="132" t="str">
        <f t="shared" si="0"/>
        <v>-</v>
      </c>
      <c r="J34" s="274"/>
      <c r="K34" s="275"/>
      <c r="L34" s="116"/>
      <c r="M34" s="82"/>
    </row>
    <row r="35" spans="1:16" x14ac:dyDescent="0.25">
      <c r="A35" s="7"/>
      <c r="B35" s="143"/>
      <c r="C35" s="144"/>
      <c r="D35" s="144"/>
      <c r="E35" s="144"/>
      <c r="F35" s="144"/>
      <c r="G35" s="144"/>
      <c r="H35" s="144"/>
      <c r="I35" s="144"/>
      <c r="J35" s="144"/>
      <c r="K35" s="144"/>
      <c r="L35" s="145"/>
      <c r="M35" s="82"/>
    </row>
    <row r="36" spans="1:16" s="10" customFormat="1" x14ac:dyDescent="0.25">
      <c r="A36" s="7"/>
      <c r="B36" s="583" t="s">
        <v>15</v>
      </c>
      <c r="C36" s="584"/>
      <c r="D36" s="584"/>
      <c r="E36" s="584"/>
      <c r="F36" s="584"/>
      <c r="G36" s="584"/>
      <c r="H36" s="584"/>
      <c r="I36" s="584"/>
      <c r="J36" s="584"/>
      <c r="K36" s="584"/>
      <c r="L36" s="585"/>
      <c r="M36" s="146"/>
      <c r="O36" s="82"/>
    </row>
    <row r="37" spans="1:16" x14ac:dyDescent="0.25">
      <c r="A37" s="7"/>
      <c r="B37" s="92"/>
      <c r="C37" s="147"/>
      <c r="D37" s="147"/>
      <c r="E37" s="147"/>
      <c r="F37" s="147"/>
      <c r="G37" s="147"/>
      <c r="H37" s="147"/>
      <c r="I37" s="147"/>
      <c r="J37" s="147"/>
      <c r="K37" s="147"/>
      <c r="L37" s="148"/>
      <c r="M37" s="82"/>
    </row>
    <row r="38" spans="1:16" x14ac:dyDescent="0.25">
      <c r="A38" s="7"/>
      <c r="B38" s="428" t="str">
        <f>IF(Intro!$G$26="English",O38,P38)</f>
        <v>En utilisant les données fournies à la question 1 sur les onglets des pays avec les données fournies à la question 1 sur l'onglet Invent-Stock, le questionnaire calcule le stock de clôture comme suit :</v>
      </c>
      <c r="C38" s="429"/>
      <c r="D38" s="429"/>
      <c r="E38" s="429"/>
      <c r="F38" s="429"/>
      <c r="G38" s="429"/>
      <c r="H38" s="429"/>
      <c r="I38" s="429"/>
      <c r="J38" s="429"/>
      <c r="K38" s="429"/>
      <c r="L38" s="454"/>
      <c r="M38" s="82"/>
      <c r="O38" s="82" t="s">
        <v>349</v>
      </c>
      <c r="P38" s="82" t="s">
        <v>350</v>
      </c>
    </row>
    <row r="39" spans="1:16" x14ac:dyDescent="0.25">
      <c r="A39" s="7"/>
      <c r="B39" s="92"/>
      <c r="C39" s="147"/>
      <c r="D39" s="147"/>
      <c r="E39" s="147"/>
      <c r="F39" s="147"/>
      <c r="G39" s="147"/>
      <c r="H39" s="147"/>
      <c r="I39" s="147"/>
      <c r="J39" s="147"/>
      <c r="K39" s="147"/>
      <c r="L39" s="148"/>
      <c r="M39" s="82"/>
    </row>
    <row r="40" spans="1:16" x14ac:dyDescent="0.25">
      <c r="A40" s="7"/>
      <c r="B40" s="105"/>
      <c r="E40" s="27"/>
      <c r="F40" s="733">
        <f>Variables!$B$6</f>
        <v>2023</v>
      </c>
      <c r="G40" s="733">
        <f>F40+1</f>
        <v>2024</v>
      </c>
      <c r="H40" s="733">
        <f>G40+1</f>
        <v>2025</v>
      </c>
      <c r="I40" s="735"/>
      <c r="J40" s="736"/>
      <c r="K40" s="115"/>
      <c r="L40" s="116"/>
      <c r="M40" s="82"/>
      <c r="O40" s="19"/>
    </row>
    <row r="41" spans="1:16" x14ac:dyDescent="0.25">
      <c r="A41" s="7"/>
      <c r="B41" s="105"/>
      <c r="E41" s="27"/>
      <c r="F41" s="734"/>
      <c r="G41" s="734"/>
      <c r="H41" s="734"/>
      <c r="I41" s="735"/>
      <c r="J41" s="736"/>
      <c r="K41" s="115"/>
      <c r="L41" s="116"/>
      <c r="M41" s="82"/>
      <c r="O41" s="19"/>
    </row>
    <row r="42" spans="1:16" x14ac:dyDescent="0.25">
      <c r="A42" s="7"/>
      <c r="B42" s="602" t="str">
        <f>IF(Intro!$G$26="English",O42,P42)</f>
        <v>Stock de clôture</v>
      </c>
      <c r="C42" s="552"/>
      <c r="D42" s="552"/>
      <c r="E42" s="85" t="str">
        <f>IF(Intro!$G$26="English",Variables!$B$23,Variables!$C$23)</f>
        <v>tonnes</v>
      </c>
      <c r="F42" s="132">
        <f>G26+SUM(Begin:End!G35)-SUM(Begin:End!G45)-SUM(Begin:End!G55)-G29</f>
        <v>0</v>
      </c>
      <c r="G42" s="132">
        <f>H26+SUM(Begin:End!H35)-SUM(Begin:End!H45)-SUM(Begin:End!H55)-H29</f>
        <v>0</v>
      </c>
      <c r="H42" s="132">
        <f>I26+SUM(Begin:End!I35)-SUM(Begin:End!I45)-SUM(Begin:End!I55)-I29</f>
        <v>0</v>
      </c>
      <c r="I42" s="274"/>
      <c r="J42" s="275"/>
      <c r="K42" s="115"/>
      <c r="L42" s="116"/>
      <c r="M42" s="82"/>
      <c r="O42" s="82" t="s">
        <v>116</v>
      </c>
      <c r="P42" s="82" t="s">
        <v>339</v>
      </c>
    </row>
    <row r="43" spans="1:16" x14ac:dyDescent="0.25">
      <c r="A43" s="7"/>
      <c r="B43" s="436" t="str">
        <f>IF(Intro!$G$26="English",O43,P43)</f>
        <v>Différence entre le stock de clôture à la question 1 sur l'onglet Invent-Stock et le stock de clôture calculé</v>
      </c>
      <c r="C43" s="437"/>
      <c r="D43" s="437"/>
      <c r="E43" s="737" t="str">
        <f>IF(Intro!$G$26="English",Variables!$B$23,Variables!$C$23)</f>
        <v>tonnes</v>
      </c>
      <c r="F43" s="743">
        <f>G32-F42</f>
        <v>0</v>
      </c>
      <c r="G43" s="743">
        <f>H32-G42</f>
        <v>0</v>
      </c>
      <c r="H43" s="743">
        <f>I32-H42</f>
        <v>0</v>
      </c>
      <c r="I43" s="746"/>
      <c r="J43" s="747"/>
      <c r="K43" s="115"/>
      <c r="L43" s="116"/>
      <c r="M43" s="82"/>
      <c r="O43" s="82" t="s">
        <v>149</v>
      </c>
      <c r="P43" s="82" t="s">
        <v>341</v>
      </c>
    </row>
    <row r="44" spans="1:16" x14ac:dyDescent="0.25">
      <c r="A44" s="7"/>
      <c r="B44" s="438"/>
      <c r="C44" s="439"/>
      <c r="D44" s="439"/>
      <c r="E44" s="738"/>
      <c r="F44" s="744"/>
      <c r="G44" s="744"/>
      <c r="H44" s="744"/>
      <c r="I44" s="746"/>
      <c r="J44" s="747"/>
      <c r="K44" s="115"/>
      <c r="L44" s="116"/>
      <c r="M44" s="82"/>
    </row>
    <row r="45" spans="1:16" x14ac:dyDescent="0.25">
      <c r="A45" s="7"/>
      <c r="B45" s="438"/>
      <c r="C45" s="439"/>
      <c r="D45" s="439"/>
      <c r="E45" s="738"/>
      <c r="F45" s="744"/>
      <c r="G45" s="744"/>
      <c r="H45" s="744"/>
      <c r="I45" s="746"/>
      <c r="J45" s="747"/>
      <c r="K45" s="115"/>
      <c r="L45" s="116"/>
      <c r="M45" s="82"/>
    </row>
    <row r="46" spans="1:16" x14ac:dyDescent="0.25">
      <c r="A46" s="7"/>
      <c r="B46" s="440"/>
      <c r="C46" s="441"/>
      <c r="D46" s="441"/>
      <c r="E46" s="739"/>
      <c r="F46" s="745"/>
      <c r="G46" s="745"/>
      <c r="H46" s="745"/>
      <c r="I46" s="746"/>
      <c r="J46" s="747"/>
      <c r="K46" s="115"/>
      <c r="L46" s="116"/>
      <c r="M46" s="82"/>
    </row>
    <row r="47" spans="1:16" x14ac:dyDescent="0.25">
      <c r="A47" s="7"/>
      <c r="B47" s="92"/>
      <c r="C47" s="147"/>
      <c r="D47" s="147"/>
      <c r="E47" s="147"/>
      <c r="F47" s="147"/>
      <c r="G47" s="147"/>
      <c r="H47" s="147"/>
      <c r="I47" s="147"/>
      <c r="J47" s="147"/>
      <c r="K47" s="147"/>
      <c r="L47" s="148"/>
      <c r="M47" s="82"/>
    </row>
    <row r="48" spans="1:16" x14ac:dyDescent="0.25">
      <c r="A48" s="7"/>
      <c r="B48" s="580" t="str">
        <f>IF(Intro!$G$26="English",O48,P48)</f>
        <v>Si le volume du stock de clôture à la question 1 sur l'onglet Invent-Stock diffère du stock de clôture calculé, expliquez pourquoi il y a une différence.</v>
      </c>
      <c r="C48" s="581"/>
      <c r="D48" s="581"/>
      <c r="E48" s="581"/>
      <c r="F48" s="581"/>
      <c r="G48" s="581"/>
      <c r="H48" s="581"/>
      <c r="I48" s="581"/>
      <c r="J48" s="581"/>
      <c r="K48" s="581"/>
      <c r="L48" s="582"/>
      <c r="M48" s="82"/>
      <c r="O48" s="25" t="s">
        <v>136</v>
      </c>
      <c r="P48" s="82" t="s">
        <v>340</v>
      </c>
    </row>
    <row r="49" spans="1:16" x14ac:dyDescent="0.25">
      <c r="A49" s="7"/>
      <c r="B49" s="92"/>
      <c r="C49" s="147"/>
      <c r="D49" s="147"/>
      <c r="E49" s="147"/>
      <c r="F49" s="147"/>
      <c r="G49" s="147"/>
      <c r="H49" s="147"/>
      <c r="I49" s="147"/>
      <c r="J49" s="147"/>
      <c r="K49" s="147"/>
      <c r="L49" s="148"/>
      <c r="M49" s="82"/>
    </row>
    <row r="50" spans="1:16" s="10" customFormat="1" x14ac:dyDescent="0.25">
      <c r="A50" s="7"/>
      <c r="B50" s="573"/>
      <c r="C50" s="574"/>
      <c r="D50" s="574"/>
      <c r="E50" s="574"/>
      <c r="F50" s="574"/>
      <c r="G50" s="574"/>
      <c r="H50" s="574"/>
      <c r="I50" s="574"/>
      <c r="J50" s="574"/>
      <c r="K50" s="574"/>
      <c r="L50" s="575"/>
      <c r="M50" s="29"/>
    </row>
    <row r="51" spans="1:16" s="10" customFormat="1" x14ac:dyDescent="0.25">
      <c r="A51" s="7"/>
      <c r="B51" s="573"/>
      <c r="C51" s="574"/>
      <c r="D51" s="574"/>
      <c r="E51" s="574"/>
      <c r="F51" s="574"/>
      <c r="G51" s="574"/>
      <c r="H51" s="574"/>
      <c r="I51" s="574"/>
      <c r="J51" s="574"/>
      <c r="K51" s="574"/>
      <c r="L51" s="575"/>
      <c r="M51" s="29"/>
    </row>
    <row r="52" spans="1:16" s="10" customFormat="1" x14ac:dyDescent="0.25">
      <c r="A52" s="7"/>
      <c r="B52" s="573"/>
      <c r="C52" s="574"/>
      <c r="D52" s="574"/>
      <c r="E52" s="574"/>
      <c r="F52" s="574"/>
      <c r="G52" s="574"/>
      <c r="H52" s="574"/>
      <c r="I52" s="574"/>
      <c r="J52" s="574"/>
      <c r="K52" s="574"/>
      <c r="L52" s="575"/>
      <c r="M52" s="29"/>
    </row>
    <row r="53" spans="1:16" s="10" customFormat="1" x14ac:dyDescent="0.25">
      <c r="A53" s="7"/>
      <c r="B53" s="573"/>
      <c r="C53" s="574"/>
      <c r="D53" s="574"/>
      <c r="E53" s="574"/>
      <c r="F53" s="574"/>
      <c r="G53" s="574"/>
      <c r="H53" s="574"/>
      <c r="I53" s="574"/>
      <c r="J53" s="574"/>
      <c r="K53" s="574"/>
      <c r="L53" s="575"/>
      <c r="M53" s="29"/>
    </row>
    <row r="54" spans="1:16" s="10" customFormat="1" x14ac:dyDescent="0.25">
      <c r="A54" s="7"/>
      <c r="B54" s="573"/>
      <c r="C54" s="574"/>
      <c r="D54" s="574"/>
      <c r="E54" s="574"/>
      <c r="F54" s="574"/>
      <c r="G54" s="574"/>
      <c r="H54" s="574"/>
      <c r="I54" s="574"/>
      <c r="J54" s="574"/>
      <c r="K54" s="574"/>
      <c r="L54" s="575"/>
      <c r="M54" s="29"/>
    </row>
    <row r="55" spans="1:16" s="10" customFormat="1" x14ac:dyDescent="0.25">
      <c r="A55" s="7"/>
      <c r="B55" s="573"/>
      <c r="C55" s="574"/>
      <c r="D55" s="574"/>
      <c r="E55" s="574"/>
      <c r="F55" s="574"/>
      <c r="G55" s="574"/>
      <c r="H55" s="574"/>
      <c r="I55" s="574"/>
      <c r="J55" s="574"/>
      <c r="K55" s="574"/>
      <c r="L55" s="575"/>
      <c r="M55" s="29"/>
    </row>
    <row r="56" spans="1:16" s="10" customFormat="1" x14ac:dyDescent="0.25">
      <c r="A56" s="7"/>
      <c r="B56" s="573"/>
      <c r="C56" s="574"/>
      <c r="D56" s="574"/>
      <c r="E56" s="574"/>
      <c r="F56" s="574"/>
      <c r="G56" s="574"/>
      <c r="H56" s="574"/>
      <c r="I56" s="574"/>
      <c r="J56" s="574"/>
      <c r="K56" s="574"/>
      <c r="L56" s="575"/>
      <c r="M56" s="29"/>
    </row>
    <row r="57" spans="1:16" s="10" customFormat="1" x14ac:dyDescent="0.25">
      <c r="A57" s="7"/>
      <c r="B57" s="573"/>
      <c r="C57" s="574"/>
      <c r="D57" s="574"/>
      <c r="E57" s="574"/>
      <c r="F57" s="574"/>
      <c r="G57" s="574"/>
      <c r="H57" s="574"/>
      <c r="I57" s="574"/>
      <c r="J57" s="574"/>
      <c r="K57" s="574"/>
      <c r="L57" s="575"/>
      <c r="M57" s="29"/>
    </row>
    <row r="58" spans="1:16" x14ac:dyDescent="0.25">
      <c r="A58" s="7"/>
      <c r="B58" s="143"/>
      <c r="C58" s="144"/>
      <c r="D58" s="144"/>
      <c r="E58" s="144"/>
      <c r="F58" s="144"/>
      <c r="G58" s="144"/>
      <c r="H58" s="144"/>
      <c r="I58" s="144"/>
      <c r="J58" s="144"/>
      <c r="K58" s="144"/>
      <c r="L58" s="145"/>
      <c r="M58" s="82"/>
    </row>
    <row r="59" spans="1:16" s="10" customFormat="1" x14ac:dyDescent="0.25">
      <c r="A59" s="7"/>
      <c r="B59" s="583" t="s">
        <v>16</v>
      </c>
      <c r="C59" s="584"/>
      <c r="D59" s="584"/>
      <c r="E59" s="584"/>
      <c r="F59" s="584"/>
      <c r="G59" s="584"/>
      <c r="H59" s="584"/>
      <c r="I59" s="584"/>
      <c r="J59" s="584"/>
      <c r="K59" s="584"/>
      <c r="L59" s="585"/>
      <c r="M59" s="146"/>
    </row>
    <row r="60" spans="1:16" x14ac:dyDescent="0.25">
      <c r="A60" s="7"/>
      <c r="B60" s="92"/>
      <c r="C60" s="147"/>
      <c r="D60" s="147"/>
      <c r="E60" s="147"/>
      <c r="F60" s="147"/>
      <c r="G60" s="147"/>
      <c r="H60" s="147"/>
      <c r="I60" s="147"/>
      <c r="J60" s="147"/>
      <c r="K60" s="147"/>
      <c r="L60" s="148"/>
      <c r="M60" s="82"/>
    </row>
    <row r="61" spans="1:16" ht="14.45" customHeight="1" x14ac:dyDescent="0.25">
      <c r="A61" s="7"/>
      <c r="B61" s="428" t="str">
        <f>IF(Intro!$G$26="English",O61,P61)</f>
        <v>Décrivez comment votre entreprise détermine la valeur des stocks. Fournissez tout changement dans la méthode d'évaluation des stocks ou toute réduction importante de la valeur comptabilisée des stocks depuis le 1er janvier 2023.</v>
      </c>
      <c r="C61" s="429"/>
      <c r="D61" s="429"/>
      <c r="E61" s="429"/>
      <c r="F61" s="429"/>
      <c r="G61" s="429"/>
      <c r="H61" s="429"/>
      <c r="I61" s="429"/>
      <c r="J61" s="429"/>
      <c r="K61" s="429"/>
      <c r="L61" s="454"/>
      <c r="M61" s="82"/>
      <c r="O61" s="82" t="str">
        <f>"Describe how your firm determines the value of inventory. Provide any changes in the method of valuation or major write-downs of inventory that have occurred since January 1, "&amp;Variables!B6&amp;"."</f>
        <v>Describe how your firm determines the value of inventory. Provide any changes in the method of valuation or major write-downs of inventory that have occurred since January 1, 2023.</v>
      </c>
      <c r="P61" s="82" t="str">
        <f>"Décrivez comment votre entreprise détermine la valeur des stocks. Fournissez tout changement dans la méthode d'évaluation des stocks ou toute réduction importante de la valeur comptabilisée des stocks depuis le 1er janvier "&amp;Variables!B6&amp;"."</f>
        <v>Décrivez comment votre entreprise détermine la valeur des stocks. Fournissez tout changement dans la méthode d'évaluation des stocks ou toute réduction importante de la valeur comptabilisée des stocks depuis le 1er janvier 2023.</v>
      </c>
    </row>
    <row r="62" spans="1:16" x14ac:dyDescent="0.25">
      <c r="A62" s="7"/>
      <c r="B62" s="428"/>
      <c r="C62" s="429"/>
      <c r="D62" s="429"/>
      <c r="E62" s="429"/>
      <c r="F62" s="429"/>
      <c r="G62" s="429"/>
      <c r="H62" s="429"/>
      <c r="I62" s="429"/>
      <c r="J62" s="429"/>
      <c r="K62" s="429"/>
      <c r="L62" s="454"/>
      <c r="M62" s="82"/>
    </row>
    <row r="63" spans="1:16" x14ac:dyDescent="0.25">
      <c r="A63" s="7"/>
      <c r="B63" s="92"/>
      <c r="C63" s="147"/>
      <c r="D63" s="147"/>
      <c r="E63" s="147"/>
      <c r="F63" s="147"/>
      <c r="G63" s="147"/>
      <c r="H63" s="147"/>
      <c r="I63" s="147"/>
      <c r="J63" s="147"/>
      <c r="K63" s="147"/>
      <c r="L63" s="148"/>
      <c r="M63" s="82"/>
    </row>
    <row r="64" spans="1:16" s="10" customFormat="1" x14ac:dyDescent="0.25">
      <c r="A64" s="7"/>
      <c r="B64" s="573"/>
      <c r="C64" s="574"/>
      <c r="D64" s="574"/>
      <c r="E64" s="574"/>
      <c r="F64" s="574"/>
      <c r="G64" s="574"/>
      <c r="H64" s="574"/>
      <c r="I64" s="574"/>
      <c r="J64" s="574"/>
      <c r="K64" s="574"/>
      <c r="L64" s="575"/>
      <c r="M64" s="29"/>
    </row>
    <row r="65" spans="1:16" s="10" customFormat="1" x14ac:dyDescent="0.25">
      <c r="A65" s="7"/>
      <c r="B65" s="573"/>
      <c r="C65" s="574"/>
      <c r="D65" s="574"/>
      <c r="E65" s="574"/>
      <c r="F65" s="574"/>
      <c r="G65" s="574"/>
      <c r="H65" s="574"/>
      <c r="I65" s="574"/>
      <c r="J65" s="574"/>
      <c r="K65" s="574"/>
      <c r="L65" s="575"/>
      <c r="M65" s="29"/>
    </row>
    <row r="66" spans="1:16" s="10" customFormat="1" x14ac:dyDescent="0.25">
      <c r="A66" s="7"/>
      <c r="B66" s="573"/>
      <c r="C66" s="574"/>
      <c r="D66" s="574"/>
      <c r="E66" s="574"/>
      <c r="F66" s="574"/>
      <c r="G66" s="574"/>
      <c r="H66" s="574"/>
      <c r="I66" s="574"/>
      <c r="J66" s="574"/>
      <c r="K66" s="574"/>
      <c r="L66" s="575"/>
      <c r="M66" s="29"/>
    </row>
    <row r="67" spans="1:16" s="10" customFormat="1" x14ac:dyDescent="0.25">
      <c r="A67" s="7"/>
      <c r="B67" s="573"/>
      <c r="C67" s="574"/>
      <c r="D67" s="574"/>
      <c r="E67" s="574"/>
      <c r="F67" s="574"/>
      <c r="G67" s="574"/>
      <c r="H67" s="574"/>
      <c r="I67" s="574"/>
      <c r="J67" s="574"/>
      <c r="K67" s="574"/>
      <c r="L67" s="575"/>
      <c r="M67" s="29"/>
    </row>
    <row r="68" spans="1:16" s="10" customFormat="1" x14ac:dyDescent="0.25">
      <c r="A68" s="7"/>
      <c r="B68" s="573"/>
      <c r="C68" s="574"/>
      <c r="D68" s="574"/>
      <c r="E68" s="574"/>
      <c r="F68" s="574"/>
      <c r="G68" s="574"/>
      <c r="H68" s="574"/>
      <c r="I68" s="574"/>
      <c r="J68" s="574"/>
      <c r="K68" s="574"/>
      <c r="L68" s="575"/>
      <c r="M68" s="29"/>
    </row>
    <row r="69" spans="1:16" s="10" customFormat="1" x14ac:dyDescent="0.25">
      <c r="A69" s="7"/>
      <c r="B69" s="573"/>
      <c r="C69" s="574"/>
      <c r="D69" s="574"/>
      <c r="E69" s="574"/>
      <c r="F69" s="574"/>
      <c r="G69" s="574"/>
      <c r="H69" s="574"/>
      <c r="I69" s="574"/>
      <c r="J69" s="574"/>
      <c r="K69" s="574"/>
      <c r="L69" s="575"/>
      <c r="M69" s="29"/>
    </row>
    <row r="70" spans="1:16" s="10" customFormat="1" x14ac:dyDescent="0.25">
      <c r="A70" s="7"/>
      <c r="B70" s="573"/>
      <c r="C70" s="574"/>
      <c r="D70" s="574"/>
      <c r="E70" s="574"/>
      <c r="F70" s="574"/>
      <c r="G70" s="574"/>
      <c r="H70" s="574"/>
      <c r="I70" s="574"/>
      <c r="J70" s="574"/>
      <c r="K70" s="574"/>
      <c r="L70" s="575"/>
      <c r="M70" s="29"/>
    </row>
    <row r="71" spans="1:16" s="10" customFormat="1" x14ac:dyDescent="0.25">
      <c r="A71" s="7"/>
      <c r="B71" s="573"/>
      <c r="C71" s="574"/>
      <c r="D71" s="574"/>
      <c r="E71" s="574"/>
      <c r="F71" s="574"/>
      <c r="G71" s="574"/>
      <c r="H71" s="574"/>
      <c r="I71" s="574"/>
      <c r="J71" s="574"/>
      <c r="K71" s="574"/>
      <c r="L71" s="575"/>
      <c r="M71" s="29"/>
    </row>
    <row r="72" spans="1:16" x14ac:dyDescent="0.25">
      <c r="A72" s="7"/>
      <c r="B72" s="143"/>
      <c r="C72" s="144"/>
      <c r="D72" s="144"/>
      <c r="E72" s="144"/>
      <c r="F72" s="144"/>
      <c r="G72" s="144"/>
      <c r="H72" s="144"/>
      <c r="I72" s="144"/>
      <c r="J72" s="144"/>
      <c r="K72" s="144"/>
      <c r="L72" s="145"/>
      <c r="M72" s="82"/>
    </row>
    <row r="73" spans="1:16" s="10" customFormat="1" x14ac:dyDescent="0.25">
      <c r="A73" s="7"/>
      <c r="B73" s="583" t="s">
        <v>17</v>
      </c>
      <c r="C73" s="584"/>
      <c r="D73" s="584"/>
      <c r="E73" s="584"/>
      <c r="F73" s="584"/>
      <c r="G73" s="584"/>
      <c r="H73" s="584"/>
      <c r="I73" s="584"/>
      <c r="J73" s="584"/>
      <c r="K73" s="584"/>
      <c r="L73" s="585"/>
      <c r="M73" s="146"/>
    </row>
    <row r="74" spans="1:16" x14ac:dyDescent="0.25">
      <c r="A74" s="7"/>
      <c r="B74" s="92"/>
      <c r="C74" s="147"/>
      <c r="D74" s="147"/>
      <c r="E74" s="147"/>
      <c r="F74" s="147"/>
      <c r="G74" s="147"/>
      <c r="H74" s="147"/>
      <c r="I74" s="147"/>
      <c r="J74" s="147"/>
      <c r="K74" s="147"/>
      <c r="L74" s="148"/>
      <c r="M74" s="82"/>
    </row>
    <row r="75" spans="1:16" ht="14.45" customHeight="1" x14ac:dyDescent="0.25">
      <c r="A75" s="7"/>
      <c r="B75" s="428" t="str">
        <f>IF(Intro!$G$26="English",O75,P75)</f>
        <v>Décrivez tout changement dans le volume des stocks des marchandises maintenus par votre entreprise depuis le 1er janvier 2023 et indiquez si ces changements ont eu une incidence quelconque sur la capacité de votre entreprise à fournir ses clients.</v>
      </c>
      <c r="C75" s="429"/>
      <c r="D75" s="429"/>
      <c r="E75" s="429"/>
      <c r="F75" s="429"/>
      <c r="G75" s="429"/>
      <c r="H75" s="429"/>
      <c r="I75" s="429"/>
      <c r="J75" s="429"/>
      <c r="K75" s="429"/>
      <c r="L75" s="454"/>
      <c r="M75" s="82"/>
      <c r="O75" s="82" t="str">
        <f>"Describe any changes in your firm’s inventory levels of the goods since January 1, "&amp;Variables!B6&amp;" and whether these changes impacted your firm’s ability to supply customers."</f>
        <v>Describe any changes in your firm’s inventory levels of the goods since January 1, 2023 and whether these changes impacted your firm’s ability to supply customers.</v>
      </c>
      <c r="P75" s="82" t="str">
        <f>"Décrivez tout changement dans le volume des stocks des marchandises maintenus par votre entreprise depuis le 1er janvier "&amp;Variables!B6&amp;" et indiquez si ces changements ont eu une incidence quelconque sur la capacité de votre entreprise à fournir ses clients."</f>
        <v>Décrivez tout changement dans le volume des stocks des marchandises maintenus par votre entreprise depuis le 1er janvier 2023 et indiquez si ces changements ont eu une incidence quelconque sur la capacité de votre entreprise à fournir ses clients.</v>
      </c>
    </row>
    <row r="76" spans="1:16" x14ac:dyDescent="0.25">
      <c r="A76" s="7"/>
      <c r="B76" s="428"/>
      <c r="C76" s="429"/>
      <c r="D76" s="429"/>
      <c r="E76" s="429"/>
      <c r="F76" s="429"/>
      <c r="G76" s="429"/>
      <c r="H76" s="429"/>
      <c r="I76" s="429"/>
      <c r="J76" s="429"/>
      <c r="K76" s="429"/>
      <c r="L76" s="454"/>
      <c r="M76" s="82"/>
    </row>
    <row r="77" spans="1:16" x14ac:dyDescent="0.25">
      <c r="A77" s="7"/>
      <c r="B77" s="92"/>
      <c r="C77" s="147"/>
      <c r="D77" s="147"/>
      <c r="E77" s="147"/>
      <c r="F77" s="147"/>
      <c r="G77" s="147"/>
      <c r="H77" s="147"/>
      <c r="I77" s="147"/>
      <c r="J77" s="147"/>
      <c r="K77" s="147"/>
      <c r="L77" s="148"/>
      <c r="M77" s="82"/>
    </row>
    <row r="78" spans="1:16" s="10" customFormat="1" x14ac:dyDescent="0.25">
      <c r="A78" s="7"/>
      <c r="B78" s="573"/>
      <c r="C78" s="574"/>
      <c r="D78" s="574"/>
      <c r="E78" s="574"/>
      <c r="F78" s="574"/>
      <c r="G78" s="574"/>
      <c r="H78" s="574"/>
      <c r="I78" s="574"/>
      <c r="J78" s="574"/>
      <c r="K78" s="574"/>
      <c r="L78" s="575"/>
      <c r="M78" s="29"/>
    </row>
    <row r="79" spans="1:16" s="10" customFormat="1" x14ac:dyDescent="0.25">
      <c r="A79" s="7"/>
      <c r="B79" s="573"/>
      <c r="C79" s="574"/>
      <c r="D79" s="574"/>
      <c r="E79" s="574"/>
      <c r="F79" s="574"/>
      <c r="G79" s="574"/>
      <c r="H79" s="574"/>
      <c r="I79" s="574"/>
      <c r="J79" s="574"/>
      <c r="K79" s="574"/>
      <c r="L79" s="575"/>
      <c r="M79" s="29"/>
    </row>
    <row r="80" spans="1:16" s="10" customFormat="1" x14ac:dyDescent="0.25">
      <c r="A80" s="7"/>
      <c r="B80" s="573"/>
      <c r="C80" s="574"/>
      <c r="D80" s="574"/>
      <c r="E80" s="574"/>
      <c r="F80" s="574"/>
      <c r="G80" s="574"/>
      <c r="H80" s="574"/>
      <c r="I80" s="574"/>
      <c r="J80" s="574"/>
      <c r="K80" s="574"/>
      <c r="L80" s="575"/>
      <c r="M80" s="29"/>
    </row>
    <row r="81" spans="1:16" s="10" customFormat="1" x14ac:dyDescent="0.25">
      <c r="A81" s="7"/>
      <c r="B81" s="573"/>
      <c r="C81" s="574"/>
      <c r="D81" s="574"/>
      <c r="E81" s="574"/>
      <c r="F81" s="574"/>
      <c r="G81" s="574"/>
      <c r="H81" s="574"/>
      <c r="I81" s="574"/>
      <c r="J81" s="574"/>
      <c r="K81" s="574"/>
      <c r="L81" s="575"/>
      <c r="M81" s="29"/>
    </row>
    <row r="82" spans="1:16" s="10" customFormat="1" x14ac:dyDescent="0.25">
      <c r="A82" s="7"/>
      <c r="B82" s="573"/>
      <c r="C82" s="574"/>
      <c r="D82" s="574"/>
      <c r="E82" s="574"/>
      <c r="F82" s="574"/>
      <c r="G82" s="574"/>
      <c r="H82" s="574"/>
      <c r="I82" s="574"/>
      <c r="J82" s="574"/>
      <c r="K82" s="574"/>
      <c r="L82" s="575"/>
      <c r="M82" s="29"/>
    </row>
    <row r="83" spans="1:16" s="10" customFormat="1" x14ac:dyDescent="0.25">
      <c r="A83" s="7"/>
      <c r="B83" s="573"/>
      <c r="C83" s="574"/>
      <c r="D83" s="574"/>
      <c r="E83" s="574"/>
      <c r="F83" s="574"/>
      <c r="G83" s="574"/>
      <c r="H83" s="574"/>
      <c r="I83" s="574"/>
      <c r="J83" s="574"/>
      <c r="K83" s="574"/>
      <c r="L83" s="575"/>
      <c r="M83" s="29"/>
    </row>
    <row r="84" spans="1:16" s="10" customFormat="1" x14ac:dyDescent="0.25">
      <c r="A84" s="7"/>
      <c r="B84" s="573"/>
      <c r="C84" s="574"/>
      <c r="D84" s="574"/>
      <c r="E84" s="574"/>
      <c r="F84" s="574"/>
      <c r="G84" s="574"/>
      <c r="H84" s="574"/>
      <c r="I84" s="574"/>
      <c r="J84" s="574"/>
      <c r="K84" s="574"/>
      <c r="L84" s="575"/>
      <c r="M84" s="29"/>
    </row>
    <row r="85" spans="1:16" s="10" customFormat="1" x14ac:dyDescent="0.25">
      <c r="A85" s="7"/>
      <c r="B85" s="573"/>
      <c r="C85" s="574"/>
      <c r="D85" s="574"/>
      <c r="E85" s="574"/>
      <c r="F85" s="574"/>
      <c r="G85" s="574"/>
      <c r="H85" s="574"/>
      <c r="I85" s="574"/>
      <c r="J85" s="574"/>
      <c r="K85" s="574"/>
      <c r="L85" s="575"/>
      <c r="M85" s="29"/>
    </row>
    <row r="86" spans="1:16" x14ac:dyDescent="0.25">
      <c r="A86" s="7"/>
      <c r="B86" s="143"/>
      <c r="C86" s="144"/>
      <c r="D86" s="144"/>
      <c r="E86" s="144"/>
      <c r="F86" s="144"/>
      <c r="G86" s="144"/>
      <c r="H86" s="144"/>
      <c r="I86" s="144"/>
      <c r="J86" s="144"/>
      <c r="K86" s="144"/>
      <c r="L86" s="145"/>
      <c r="M86" s="82"/>
    </row>
    <row r="87" spans="1:16" s="10" customFormat="1" x14ac:dyDescent="0.25">
      <c r="A87" s="7"/>
      <c r="B87" s="583" t="s">
        <v>18</v>
      </c>
      <c r="C87" s="584"/>
      <c r="D87" s="584"/>
      <c r="E87" s="584"/>
      <c r="F87" s="584"/>
      <c r="G87" s="584"/>
      <c r="H87" s="584"/>
      <c r="I87" s="584"/>
      <c r="J87" s="584"/>
      <c r="K87" s="584"/>
      <c r="L87" s="585"/>
      <c r="M87" s="146"/>
    </row>
    <row r="88" spans="1:16" x14ac:dyDescent="0.25">
      <c r="A88" s="7"/>
      <c r="B88" s="92"/>
      <c r="C88" s="147"/>
      <c r="D88" s="147"/>
      <c r="E88" s="147"/>
      <c r="F88" s="147"/>
      <c r="G88" s="147"/>
      <c r="H88" s="147"/>
      <c r="I88" s="147"/>
      <c r="J88" s="147"/>
      <c r="K88" s="147"/>
      <c r="L88" s="148"/>
      <c r="M88" s="82"/>
    </row>
    <row r="89" spans="1:16" ht="14.45" customHeight="1" x14ac:dyDescent="0.25">
      <c r="A89" s="7"/>
      <c r="B89" s="428" t="str">
        <f>IF(Intro!$G$26="English",O89,P89)</f>
        <v>Décrivez les plans de votre entreprise pour gérer les niveaux de stocks au cours des deux prochaines années. Fournissez les motifs et les hypothèses sous-tendant ces objectifs et ces stratégies.</v>
      </c>
      <c r="C89" s="429"/>
      <c r="D89" s="429"/>
      <c r="E89" s="429"/>
      <c r="F89" s="429"/>
      <c r="G89" s="429"/>
      <c r="H89" s="429"/>
      <c r="I89" s="429"/>
      <c r="J89" s="429"/>
      <c r="K89" s="429"/>
      <c r="L89" s="454"/>
      <c r="M89" s="82"/>
      <c r="O89" s="82" t="s">
        <v>163</v>
      </c>
      <c r="P89" s="82" t="s">
        <v>117</v>
      </c>
    </row>
    <row r="90" spans="1:16" x14ac:dyDescent="0.25">
      <c r="A90" s="7"/>
      <c r="B90" s="92"/>
      <c r="C90" s="147"/>
      <c r="D90" s="147"/>
      <c r="E90" s="147"/>
      <c r="F90" s="147"/>
      <c r="G90" s="147"/>
      <c r="H90" s="147"/>
      <c r="I90" s="147"/>
      <c r="J90" s="147"/>
      <c r="K90" s="147"/>
      <c r="L90" s="148"/>
      <c r="M90" s="82"/>
    </row>
    <row r="91" spans="1:16" s="10" customFormat="1" x14ac:dyDescent="0.25">
      <c r="A91" s="7"/>
      <c r="B91" s="573"/>
      <c r="C91" s="574"/>
      <c r="D91" s="574"/>
      <c r="E91" s="574"/>
      <c r="F91" s="574"/>
      <c r="G91" s="574"/>
      <c r="H91" s="574"/>
      <c r="I91" s="574"/>
      <c r="J91" s="574"/>
      <c r="K91" s="574"/>
      <c r="L91" s="575"/>
      <c r="M91" s="29"/>
    </row>
    <row r="92" spans="1:16" s="10" customFormat="1" x14ac:dyDescent="0.25">
      <c r="A92" s="7"/>
      <c r="B92" s="573"/>
      <c r="C92" s="574"/>
      <c r="D92" s="574"/>
      <c r="E92" s="574"/>
      <c r="F92" s="574"/>
      <c r="G92" s="574"/>
      <c r="H92" s="574"/>
      <c r="I92" s="574"/>
      <c r="J92" s="574"/>
      <c r="K92" s="574"/>
      <c r="L92" s="575"/>
      <c r="M92" s="29"/>
    </row>
    <row r="93" spans="1:16" s="10" customFormat="1" x14ac:dyDescent="0.25">
      <c r="A93" s="7"/>
      <c r="B93" s="573"/>
      <c r="C93" s="574"/>
      <c r="D93" s="574"/>
      <c r="E93" s="574"/>
      <c r="F93" s="574"/>
      <c r="G93" s="574"/>
      <c r="H93" s="574"/>
      <c r="I93" s="574"/>
      <c r="J93" s="574"/>
      <c r="K93" s="574"/>
      <c r="L93" s="575"/>
      <c r="M93" s="29"/>
    </row>
    <row r="94" spans="1:16" s="10" customFormat="1" x14ac:dyDescent="0.25">
      <c r="A94" s="7"/>
      <c r="B94" s="573"/>
      <c r="C94" s="574"/>
      <c r="D94" s="574"/>
      <c r="E94" s="574"/>
      <c r="F94" s="574"/>
      <c r="G94" s="574"/>
      <c r="H94" s="574"/>
      <c r="I94" s="574"/>
      <c r="J94" s="574"/>
      <c r="K94" s="574"/>
      <c r="L94" s="575"/>
      <c r="M94" s="29"/>
    </row>
    <row r="95" spans="1:16" s="10" customFormat="1" x14ac:dyDescent="0.25">
      <c r="A95" s="7"/>
      <c r="B95" s="573"/>
      <c r="C95" s="574"/>
      <c r="D95" s="574"/>
      <c r="E95" s="574"/>
      <c r="F95" s="574"/>
      <c r="G95" s="574"/>
      <c r="H95" s="574"/>
      <c r="I95" s="574"/>
      <c r="J95" s="574"/>
      <c r="K95" s="574"/>
      <c r="L95" s="575"/>
      <c r="M95" s="29"/>
    </row>
    <row r="96" spans="1:16" s="10" customFormat="1" x14ac:dyDescent="0.25">
      <c r="A96" s="7"/>
      <c r="B96" s="573"/>
      <c r="C96" s="574"/>
      <c r="D96" s="574"/>
      <c r="E96" s="574"/>
      <c r="F96" s="574"/>
      <c r="G96" s="574"/>
      <c r="H96" s="574"/>
      <c r="I96" s="574"/>
      <c r="J96" s="574"/>
      <c r="K96" s="574"/>
      <c r="L96" s="575"/>
      <c r="M96" s="29"/>
    </row>
    <row r="97" spans="1:14" s="10" customFormat="1" x14ac:dyDescent="0.25">
      <c r="A97" s="7"/>
      <c r="B97" s="573"/>
      <c r="C97" s="574"/>
      <c r="D97" s="574"/>
      <c r="E97" s="574"/>
      <c r="F97" s="574"/>
      <c r="G97" s="574"/>
      <c r="H97" s="574"/>
      <c r="I97" s="574"/>
      <c r="J97" s="574"/>
      <c r="K97" s="574"/>
      <c r="L97" s="575"/>
      <c r="M97" s="29"/>
    </row>
    <row r="98" spans="1:14" s="10" customFormat="1" x14ac:dyDescent="0.25">
      <c r="A98" s="7"/>
      <c r="B98" s="573"/>
      <c r="C98" s="574"/>
      <c r="D98" s="574"/>
      <c r="E98" s="574"/>
      <c r="F98" s="574"/>
      <c r="G98" s="574"/>
      <c r="H98" s="574"/>
      <c r="I98" s="574"/>
      <c r="J98" s="574"/>
      <c r="K98" s="574"/>
      <c r="L98" s="575"/>
      <c r="M98" s="29"/>
    </row>
    <row r="99" spans="1:14" x14ac:dyDescent="0.25">
      <c r="A99" s="7"/>
      <c r="B99" s="143"/>
      <c r="C99" s="144"/>
      <c r="D99" s="144"/>
      <c r="E99" s="144"/>
      <c r="F99" s="144"/>
      <c r="G99" s="144"/>
      <c r="H99" s="144"/>
      <c r="I99" s="144"/>
      <c r="J99" s="144"/>
      <c r="K99" s="144"/>
      <c r="L99" s="145"/>
      <c r="M99" s="82"/>
    </row>
    <row r="100" spans="1:14" s="74" customFormat="1" x14ac:dyDescent="0.25">
      <c r="A100" s="122"/>
      <c r="B100" s="4"/>
      <c r="C100" s="62"/>
      <c r="D100" s="62"/>
      <c r="E100" s="62"/>
      <c r="F100" s="62"/>
      <c r="G100" s="62"/>
      <c r="H100" s="62"/>
      <c r="I100" s="62"/>
      <c r="J100" s="62"/>
      <c r="K100" s="62"/>
      <c r="L100" s="62"/>
      <c r="N100" s="123"/>
    </row>
    <row r="101" spans="1:14" s="74" customFormat="1" x14ac:dyDescent="0.25">
      <c r="A101" s="122"/>
      <c r="B101" s="4"/>
      <c r="C101" s="62"/>
      <c r="D101" s="62"/>
      <c r="E101" s="62"/>
      <c r="F101" s="62"/>
      <c r="G101" s="62"/>
      <c r="H101" s="62"/>
      <c r="I101" s="62"/>
      <c r="J101" s="62"/>
      <c r="K101" s="62"/>
      <c r="L101" s="62"/>
      <c r="N101" s="123"/>
    </row>
    <row r="102" spans="1:14" s="74" customFormat="1" x14ac:dyDescent="0.25">
      <c r="A102" s="122"/>
      <c r="B102" s="4"/>
      <c r="C102" s="62"/>
      <c r="D102" s="62"/>
      <c r="E102" s="62"/>
      <c r="F102" s="62"/>
      <c r="G102" s="62"/>
      <c r="H102" s="62"/>
      <c r="I102" s="62"/>
      <c r="J102" s="62"/>
      <c r="K102" s="62"/>
      <c r="L102" s="62"/>
      <c r="N102" s="123"/>
    </row>
    <row r="103" spans="1:14" s="74" customFormat="1" x14ac:dyDescent="0.25">
      <c r="A103" s="122"/>
      <c r="B103" s="4"/>
      <c r="C103" s="62"/>
      <c r="D103" s="62"/>
      <c r="E103" s="62"/>
      <c r="F103" s="62"/>
      <c r="G103" s="62"/>
      <c r="H103" s="62"/>
      <c r="I103" s="62"/>
      <c r="J103" s="62"/>
      <c r="K103" s="62"/>
      <c r="L103" s="62"/>
      <c r="N103" s="123"/>
    </row>
    <row r="104" spans="1:14" s="74" customFormat="1" x14ac:dyDescent="0.25">
      <c r="A104" s="122"/>
      <c r="B104" s="4"/>
      <c r="C104" s="62"/>
      <c r="D104" s="62"/>
      <c r="E104" s="62"/>
      <c r="F104" s="62"/>
      <c r="G104" s="62"/>
      <c r="H104" s="62"/>
      <c r="I104" s="62"/>
      <c r="J104" s="62"/>
      <c r="K104" s="62"/>
      <c r="L104" s="62"/>
      <c r="N104" s="123"/>
    </row>
  </sheetData>
  <sheetProtection algorithmName="SHA-512" hashValue="mjhtccKB9hFdy53xTLasLd4t2Ppdg+xAGOPnhDcdhvTbvD7d5vXostWl41RH/tSJK3ZwM9DWcQcqCiTlZcTQIA==" saltValue="NNSF/G/99GPBuEWC80yrSQ==" spinCount="100000" sheet="1" objects="1" scenarios="1" selectLockedCells="1"/>
  <mergeCells count="58">
    <mergeCell ref="F43:F46"/>
    <mergeCell ref="G43:G46"/>
    <mergeCell ref="H43:H46"/>
    <mergeCell ref="I43:I46"/>
    <mergeCell ref="J43:J46"/>
    <mergeCell ref="B29:C31"/>
    <mergeCell ref="D34:F34"/>
    <mergeCell ref="D29:F29"/>
    <mergeCell ref="D30:F30"/>
    <mergeCell ref="D31:F31"/>
    <mergeCell ref="D32:F32"/>
    <mergeCell ref="D33:F33"/>
    <mergeCell ref="B20:L20"/>
    <mergeCell ref="B26:C28"/>
    <mergeCell ref="B14:L14"/>
    <mergeCell ref="B8:L8"/>
    <mergeCell ref="B9:L9"/>
    <mergeCell ref="B10:L10"/>
    <mergeCell ref="B12:L12"/>
    <mergeCell ref="B13:L13"/>
    <mergeCell ref="B15:L15"/>
    <mergeCell ref="B16:L16"/>
    <mergeCell ref="B17:L17"/>
    <mergeCell ref="B22:L22"/>
    <mergeCell ref="B48:L48"/>
    <mergeCell ref="B42:D42"/>
    <mergeCell ref="B43:D46"/>
    <mergeCell ref="E43:E46"/>
    <mergeCell ref="B4:L4"/>
    <mergeCell ref="B5:L5"/>
    <mergeCell ref="D26:F26"/>
    <mergeCell ref="D27:F27"/>
    <mergeCell ref="D28:F28"/>
    <mergeCell ref="K24:K25"/>
    <mergeCell ref="B6:L6"/>
    <mergeCell ref="G24:G25"/>
    <mergeCell ref="H24:H25"/>
    <mergeCell ref="I24:I25"/>
    <mergeCell ref="J24:J25"/>
    <mergeCell ref="B19:L19"/>
    <mergeCell ref="B89:L89"/>
    <mergeCell ref="B91:L98"/>
    <mergeCell ref="B50:L57"/>
    <mergeCell ref="B64:L71"/>
    <mergeCell ref="B61:L62"/>
    <mergeCell ref="B75:L76"/>
    <mergeCell ref="B78:L85"/>
    <mergeCell ref="B59:L59"/>
    <mergeCell ref="B73:L73"/>
    <mergeCell ref="B87:L87"/>
    <mergeCell ref="H40:H41"/>
    <mergeCell ref="B32:C34"/>
    <mergeCell ref="B38:L38"/>
    <mergeCell ref="F40:F41"/>
    <mergeCell ref="G40:G41"/>
    <mergeCell ref="I40:I41"/>
    <mergeCell ref="J40:J41"/>
    <mergeCell ref="B36:L36"/>
  </mergeCells>
  <dataValidations count="2">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64 B78 B50:B53 B91 B66:B68 B80:B82 B93:B95" xr:uid="{6ACA9FFF-56F8-4677-B2D1-6AF270682371}">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42:J44 H26:K34 G27:G34" xr:uid="{98978244-0A96-4FE2-821D-5B2C774BD175}">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57" min="1" max="11"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084EE-8712-4D5C-8F64-F3FEB49D6751}">
  <sheetPr>
    <tabColor rgb="FF92D050"/>
    <pageSetUpPr fitToPage="1"/>
  </sheetPr>
  <dimension ref="A1:P63"/>
  <sheetViews>
    <sheetView showGridLines="0" zoomScaleNormal="100" workbookViewId="0"/>
  </sheetViews>
  <sheetFormatPr defaultColWidth="9.42578125" defaultRowHeight="14.25" x14ac:dyDescent="0.25"/>
  <cols>
    <col min="1" max="1" width="1.5703125" style="8" customWidth="1"/>
    <col min="2" max="2" width="12.140625" style="1" customWidth="1"/>
    <col min="3" max="3" width="5.85546875" style="1" customWidth="1"/>
    <col min="4" max="4" width="18.5703125" style="1" customWidth="1"/>
    <col min="5" max="12" width="15.42578125" style="1" customWidth="1"/>
    <col min="13" max="13" width="6.42578125" style="9" customWidth="1"/>
    <col min="14" max="14" width="9.42578125" style="82" customWidth="1"/>
    <col min="15" max="15" width="27.42578125" style="82" hidden="1" customWidth="1"/>
    <col min="16" max="16" width="29.42578125" style="82" hidden="1" customWidth="1"/>
    <col min="17" max="17" width="9.42578125" style="82" customWidth="1"/>
    <col min="18" max="16384" width="9.42578125" style="82"/>
  </cols>
  <sheetData>
    <row r="1" spans="1:16" x14ac:dyDescent="0.25">
      <c r="O1" s="82" t="s">
        <v>352</v>
      </c>
      <c r="P1" s="82" t="s">
        <v>352</v>
      </c>
    </row>
    <row r="2" spans="1:16" x14ac:dyDescent="0.25">
      <c r="B2" s="11" t="str">
        <f>Pro!B2</f>
        <v>PROTÉGÉ</v>
      </c>
      <c r="C2" s="11"/>
      <c r="O2" s="203" t="s">
        <v>70</v>
      </c>
      <c r="P2" s="203" t="s">
        <v>83</v>
      </c>
    </row>
    <row r="3" spans="1:16" x14ac:dyDescent="0.25">
      <c r="B3" s="13"/>
      <c r="C3" s="13"/>
      <c r="O3" s="2"/>
      <c r="P3" s="2"/>
    </row>
    <row r="4" spans="1:16" s="2" customFormat="1" x14ac:dyDescent="0.25">
      <c r="A4" s="4"/>
      <c r="B4" s="483" t="str">
        <f>Info!B4</f>
        <v>QUESTIONNAIRE À L'INTENTION DES IMPORTATEURS</v>
      </c>
      <c r="C4" s="483"/>
      <c r="D4" s="483"/>
      <c r="E4" s="483"/>
      <c r="F4" s="483"/>
      <c r="G4" s="483"/>
      <c r="H4" s="483"/>
      <c r="I4" s="483"/>
      <c r="J4" s="483"/>
      <c r="K4" s="483"/>
      <c r="L4" s="483"/>
      <c r="M4" s="23"/>
      <c r="N4" s="23"/>
      <c r="O4" s="21"/>
      <c r="P4" s="21"/>
    </row>
    <row r="5" spans="1:16" s="2" customFormat="1" x14ac:dyDescent="0.25">
      <c r="A5" s="4"/>
      <c r="B5" s="483" t="str">
        <f>Info!B5</f>
        <v>RR-2025-004</v>
      </c>
      <c r="C5" s="483"/>
      <c r="D5" s="483"/>
      <c r="E5" s="483"/>
      <c r="F5" s="483"/>
      <c r="G5" s="483"/>
      <c r="H5" s="483"/>
      <c r="I5" s="483"/>
      <c r="J5" s="483"/>
      <c r="K5" s="483"/>
      <c r="L5" s="483"/>
      <c r="M5" s="23"/>
      <c r="N5" s="23"/>
      <c r="O5" s="21"/>
      <c r="P5" s="21"/>
    </row>
    <row r="6" spans="1:16" s="6" customFormat="1" x14ac:dyDescent="0.25">
      <c r="A6" s="4"/>
      <c r="B6" s="483" t="str">
        <f>Info!B6</f>
        <v>FEUILLES D'ACIER RÉSISTANT À LA CORROSION II</v>
      </c>
      <c r="C6" s="483"/>
      <c r="D6" s="483"/>
      <c r="E6" s="483"/>
      <c r="F6" s="483"/>
      <c r="G6" s="483"/>
      <c r="H6" s="483"/>
      <c r="I6" s="483"/>
      <c r="J6" s="483"/>
      <c r="K6" s="483"/>
      <c r="L6" s="483"/>
      <c r="M6" s="21"/>
      <c r="N6" s="21"/>
      <c r="O6" s="16"/>
      <c r="P6" s="16"/>
    </row>
    <row r="7" spans="1:16" s="6" customFormat="1" x14ac:dyDescent="0.25">
      <c r="A7" s="4"/>
      <c r="B7" s="15"/>
      <c r="C7" s="15"/>
      <c r="D7" s="3"/>
      <c r="E7" s="3"/>
      <c r="F7" s="3"/>
      <c r="G7" s="3"/>
      <c r="H7" s="3"/>
      <c r="I7" s="3"/>
      <c r="J7" s="3"/>
      <c r="K7" s="3"/>
      <c r="L7" s="3"/>
      <c r="O7" s="16"/>
      <c r="P7" s="16"/>
    </row>
    <row r="8" spans="1:16" x14ac:dyDescent="0.25">
      <c r="B8" s="422" t="str">
        <f>UPPER(IF(Intro!$G$26="English",O8,P8))</f>
        <v>COMMENTAIRES PROTÉGÉS</v>
      </c>
      <c r="C8" s="423"/>
      <c r="D8" s="423"/>
      <c r="E8" s="423"/>
      <c r="F8" s="423"/>
      <c r="G8" s="423"/>
      <c r="H8" s="423"/>
      <c r="I8" s="423"/>
      <c r="J8" s="423"/>
      <c r="K8" s="423"/>
      <c r="L8" s="424"/>
      <c r="M8" s="82"/>
      <c r="O8" s="82" t="s">
        <v>66</v>
      </c>
      <c r="P8" s="82" t="s">
        <v>164</v>
      </c>
    </row>
    <row r="9" spans="1:16" x14ac:dyDescent="0.25">
      <c r="B9" s="17"/>
      <c r="C9" s="27"/>
      <c r="D9" s="28"/>
      <c r="E9" s="28"/>
      <c r="F9" s="28"/>
      <c r="G9" s="28"/>
      <c r="H9" s="28"/>
      <c r="I9" s="28"/>
      <c r="J9" s="28"/>
      <c r="K9" s="28"/>
      <c r="L9" s="18"/>
      <c r="M9" s="82"/>
    </row>
    <row r="10" spans="1:16" x14ac:dyDescent="0.25">
      <c r="B10" s="419" t="str">
        <f>AddPub!B10</f>
        <v>Si votre entreprise désire ajouter des commentaires concernant vos réponses, vous les inscrivez ici. Indiquez à quelle question se rapportent vos commentaires.</v>
      </c>
      <c r="C10" s="420"/>
      <c r="D10" s="420"/>
      <c r="E10" s="420"/>
      <c r="F10" s="420"/>
      <c r="G10" s="420"/>
      <c r="H10" s="420"/>
      <c r="I10" s="420"/>
      <c r="J10" s="420"/>
      <c r="K10" s="420"/>
      <c r="L10" s="421"/>
      <c r="M10" s="82"/>
      <c r="O10" s="19"/>
    </row>
    <row r="11" spans="1:16" x14ac:dyDescent="0.25">
      <c r="B11" s="105"/>
      <c r="C11" s="27"/>
      <c r="D11" s="28"/>
      <c r="E11" s="28"/>
      <c r="F11" s="28"/>
      <c r="G11" s="28"/>
      <c r="H11" s="28"/>
      <c r="I11" s="28"/>
      <c r="J11" s="28"/>
      <c r="K11" s="28"/>
      <c r="L11" s="18"/>
      <c r="M11" s="82"/>
      <c r="O11" s="194" t="s">
        <v>343</v>
      </c>
      <c r="P11" s="194" t="s">
        <v>344</v>
      </c>
    </row>
    <row r="12" spans="1:16" x14ac:dyDescent="0.25">
      <c r="B12" s="169"/>
      <c r="C12" s="27"/>
      <c r="D12" s="170" t="str">
        <f>IF(Intro!$G$26="English",O11,P11)</f>
        <v>Onglet et question</v>
      </c>
      <c r="E12" s="666" t="str">
        <f>IF(Intro!$G$26="English",O12,P12)</f>
        <v>Commentaires</v>
      </c>
      <c r="F12" s="666"/>
      <c r="G12" s="666"/>
      <c r="H12" s="666"/>
      <c r="I12" s="666"/>
      <c r="J12" s="666"/>
      <c r="K12" s="666"/>
      <c r="L12" s="667"/>
      <c r="M12" s="82"/>
      <c r="O12" s="19" t="s">
        <v>101</v>
      </c>
      <c r="P12" s="82" t="s">
        <v>102</v>
      </c>
    </row>
    <row r="13" spans="1:16" x14ac:dyDescent="0.25">
      <c r="B13" s="643" t="str">
        <f>IF(Intro!$G$26="English",O13,P13)</f>
        <v>Commentaire 1</v>
      </c>
      <c r="C13" s="644"/>
      <c r="D13" s="648"/>
      <c r="E13" s="651"/>
      <c r="F13" s="652"/>
      <c r="G13" s="652"/>
      <c r="H13" s="652"/>
      <c r="I13" s="652"/>
      <c r="J13" s="652"/>
      <c r="K13" s="652"/>
      <c r="L13" s="653"/>
      <c r="M13" s="82"/>
      <c r="O13" s="19" t="s">
        <v>103</v>
      </c>
      <c r="P13" s="82" t="s">
        <v>104</v>
      </c>
    </row>
    <row r="14" spans="1:16" x14ac:dyDescent="0.25">
      <c r="B14" s="419"/>
      <c r="C14" s="645"/>
      <c r="D14" s="649"/>
      <c r="E14" s="654"/>
      <c r="F14" s="655"/>
      <c r="G14" s="655"/>
      <c r="H14" s="655"/>
      <c r="I14" s="655"/>
      <c r="J14" s="655"/>
      <c r="K14" s="655"/>
      <c r="L14" s="656"/>
      <c r="M14" s="82"/>
      <c r="O14" s="19"/>
    </row>
    <row r="15" spans="1:16" x14ac:dyDescent="0.25">
      <c r="B15" s="419"/>
      <c r="C15" s="645"/>
      <c r="D15" s="649"/>
      <c r="E15" s="654"/>
      <c r="F15" s="655"/>
      <c r="G15" s="655"/>
      <c r="H15" s="655"/>
      <c r="I15" s="655"/>
      <c r="J15" s="655"/>
      <c r="K15" s="655"/>
      <c r="L15" s="656"/>
      <c r="M15" s="82"/>
      <c r="O15" s="19"/>
    </row>
    <row r="16" spans="1:16" x14ac:dyDescent="0.25">
      <c r="B16" s="419"/>
      <c r="C16" s="645"/>
      <c r="D16" s="649"/>
      <c r="E16" s="654"/>
      <c r="F16" s="655"/>
      <c r="G16" s="655"/>
      <c r="H16" s="655"/>
      <c r="I16" s="655"/>
      <c r="J16" s="655"/>
      <c r="K16" s="655"/>
      <c r="L16" s="656"/>
      <c r="M16" s="82"/>
      <c r="O16" s="19"/>
    </row>
    <row r="17" spans="2:16" x14ac:dyDescent="0.25">
      <c r="B17" s="419"/>
      <c r="C17" s="645"/>
      <c r="D17" s="649"/>
      <c r="E17" s="654"/>
      <c r="F17" s="655"/>
      <c r="G17" s="655"/>
      <c r="H17" s="655"/>
      <c r="I17" s="655"/>
      <c r="J17" s="655"/>
      <c r="K17" s="655"/>
      <c r="L17" s="656"/>
      <c r="M17" s="82"/>
      <c r="O17" s="19"/>
    </row>
    <row r="18" spans="2:16" x14ac:dyDescent="0.25">
      <c r="B18" s="419"/>
      <c r="C18" s="645"/>
      <c r="D18" s="649"/>
      <c r="E18" s="654"/>
      <c r="F18" s="655"/>
      <c r="G18" s="655"/>
      <c r="H18" s="655"/>
      <c r="I18" s="655"/>
      <c r="J18" s="655"/>
      <c r="K18" s="655"/>
      <c r="L18" s="656"/>
      <c r="M18" s="82"/>
      <c r="O18" s="19"/>
    </row>
    <row r="19" spans="2:16" x14ac:dyDescent="0.25">
      <c r="B19" s="419"/>
      <c r="C19" s="645"/>
      <c r="D19" s="649"/>
      <c r="E19" s="654"/>
      <c r="F19" s="655"/>
      <c r="G19" s="655"/>
      <c r="H19" s="655"/>
      <c r="I19" s="655"/>
      <c r="J19" s="655"/>
      <c r="K19" s="655"/>
      <c r="L19" s="656"/>
      <c r="M19" s="82"/>
      <c r="O19" s="19"/>
    </row>
    <row r="20" spans="2:16" x14ac:dyDescent="0.25">
      <c r="B20" s="419"/>
      <c r="C20" s="645"/>
      <c r="D20" s="649"/>
      <c r="E20" s="654"/>
      <c r="F20" s="655"/>
      <c r="G20" s="655"/>
      <c r="H20" s="655"/>
      <c r="I20" s="655"/>
      <c r="J20" s="655"/>
      <c r="K20" s="655"/>
      <c r="L20" s="656"/>
      <c r="M20" s="82"/>
      <c r="O20" s="19"/>
    </row>
    <row r="21" spans="2:16" x14ac:dyDescent="0.25">
      <c r="B21" s="419"/>
      <c r="C21" s="645"/>
      <c r="D21" s="649"/>
      <c r="E21" s="654"/>
      <c r="F21" s="655"/>
      <c r="G21" s="655"/>
      <c r="H21" s="655"/>
      <c r="I21" s="655"/>
      <c r="J21" s="655"/>
      <c r="K21" s="655"/>
      <c r="L21" s="656"/>
      <c r="M21" s="82"/>
      <c r="O21" s="19"/>
    </row>
    <row r="22" spans="2:16" x14ac:dyDescent="0.25">
      <c r="B22" s="660"/>
      <c r="C22" s="661"/>
      <c r="D22" s="662"/>
      <c r="E22" s="663"/>
      <c r="F22" s="664"/>
      <c r="G22" s="664"/>
      <c r="H22" s="664"/>
      <c r="I22" s="664"/>
      <c r="J22" s="664"/>
      <c r="K22" s="664"/>
      <c r="L22" s="665"/>
      <c r="M22" s="82"/>
      <c r="O22" s="19"/>
    </row>
    <row r="23" spans="2:16" x14ac:dyDescent="0.25">
      <c r="B23" s="643" t="str">
        <f>IF(Intro!$G$26="English",O23,P23)</f>
        <v>Commentaire 2</v>
      </c>
      <c r="C23" s="644"/>
      <c r="D23" s="648"/>
      <c r="E23" s="651"/>
      <c r="F23" s="652"/>
      <c r="G23" s="652"/>
      <c r="H23" s="652"/>
      <c r="I23" s="652"/>
      <c r="J23" s="652"/>
      <c r="K23" s="652"/>
      <c r="L23" s="653"/>
      <c r="M23" s="82"/>
      <c r="O23" s="19" t="s">
        <v>105</v>
      </c>
      <c r="P23" s="82" t="s">
        <v>106</v>
      </c>
    </row>
    <row r="24" spans="2:16" x14ac:dyDescent="0.25">
      <c r="B24" s="419"/>
      <c r="C24" s="645"/>
      <c r="D24" s="649"/>
      <c r="E24" s="654"/>
      <c r="F24" s="655"/>
      <c r="G24" s="655"/>
      <c r="H24" s="655"/>
      <c r="I24" s="655"/>
      <c r="J24" s="655"/>
      <c r="K24" s="655"/>
      <c r="L24" s="656"/>
      <c r="M24" s="82"/>
      <c r="O24" s="19"/>
    </row>
    <row r="25" spans="2:16" x14ac:dyDescent="0.25">
      <c r="B25" s="419"/>
      <c r="C25" s="645"/>
      <c r="D25" s="649"/>
      <c r="E25" s="654"/>
      <c r="F25" s="655"/>
      <c r="G25" s="655"/>
      <c r="H25" s="655"/>
      <c r="I25" s="655"/>
      <c r="J25" s="655"/>
      <c r="K25" s="655"/>
      <c r="L25" s="656"/>
      <c r="M25" s="82"/>
      <c r="O25" s="19"/>
    </row>
    <row r="26" spans="2:16" x14ac:dyDescent="0.25">
      <c r="B26" s="419"/>
      <c r="C26" s="645"/>
      <c r="D26" s="649"/>
      <c r="E26" s="654"/>
      <c r="F26" s="655"/>
      <c r="G26" s="655"/>
      <c r="H26" s="655"/>
      <c r="I26" s="655"/>
      <c r="J26" s="655"/>
      <c r="K26" s="655"/>
      <c r="L26" s="656"/>
      <c r="M26" s="82"/>
      <c r="O26" s="19"/>
    </row>
    <row r="27" spans="2:16" x14ac:dyDescent="0.25">
      <c r="B27" s="419"/>
      <c r="C27" s="645"/>
      <c r="D27" s="649"/>
      <c r="E27" s="654"/>
      <c r="F27" s="655"/>
      <c r="G27" s="655"/>
      <c r="H27" s="655"/>
      <c r="I27" s="655"/>
      <c r="J27" s="655"/>
      <c r="K27" s="655"/>
      <c r="L27" s="656"/>
      <c r="M27" s="82"/>
      <c r="O27" s="19"/>
    </row>
    <row r="28" spans="2:16" x14ac:dyDescent="0.25">
      <c r="B28" s="419"/>
      <c r="C28" s="645"/>
      <c r="D28" s="649"/>
      <c r="E28" s="654"/>
      <c r="F28" s="655"/>
      <c r="G28" s="655"/>
      <c r="H28" s="655"/>
      <c r="I28" s="655"/>
      <c r="J28" s="655"/>
      <c r="K28" s="655"/>
      <c r="L28" s="656"/>
      <c r="M28" s="82"/>
      <c r="O28" s="19"/>
    </row>
    <row r="29" spans="2:16" x14ac:dyDescent="0.25">
      <c r="B29" s="419"/>
      <c r="C29" s="645"/>
      <c r="D29" s="649"/>
      <c r="E29" s="654"/>
      <c r="F29" s="655"/>
      <c r="G29" s="655"/>
      <c r="H29" s="655"/>
      <c r="I29" s="655"/>
      <c r="J29" s="655"/>
      <c r="K29" s="655"/>
      <c r="L29" s="656"/>
      <c r="M29" s="82"/>
      <c r="O29" s="19"/>
    </row>
    <row r="30" spans="2:16" x14ac:dyDescent="0.25">
      <c r="B30" s="419"/>
      <c r="C30" s="645"/>
      <c r="D30" s="649"/>
      <c r="E30" s="654"/>
      <c r="F30" s="655"/>
      <c r="G30" s="655"/>
      <c r="H30" s="655"/>
      <c r="I30" s="655"/>
      <c r="J30" s="655"/>
      <c r="K30" s="655"/>
      <c r="L30" s="656"/>
      <c r="M30" s="82"/>
      <c r="O30" s="19"/>
    </row>
    <row r="31" spans="2:16" x14ac:dyDescent="0.25">
      <c r="B31" s="419"/>
      <c r="C31" s="645"/>
      <c r="D31" s="649"/>
      <c r="E31" s="654"/>
      <c r="F31" s="655"/>
      <c r="G31" s="655"/>
      <c r="H31" s="655"/>
      <c r="I31" s="655"/>
      <c r="J31" s="655"/>
      <c r="K31" s="655"/>
      <c r="L31" s="656"/>
      <c r="M31" s="82"/>
      <c r="O31" s="19"/>
    </row>
    <row r="32" spans="2:16" x14ac:dyDescent="0.25">
      <c r="B32" s="660"/>
      <c r="C32" s="661"/>
      <c r="D32" s="662"/>
      <c r="E32" s="663"/>
      <c r="F32" s="664"/>
      <c r="G32" s="664"/>
      <c r="H32" s="664"/>
      <c r="I32" s="664"/>
      <c r="J32" s="664"/>
      <c r="K32" s="664"/>
      <c r="L32" s="665"/>
      <c r="M32" s="82"/>
      <c r="O32" s="19"/>
    </row>
    <row r="33" spans="2:16" x14ac:dyDescent="0.25">
      <c r="B33" s="643" t="str">
        <f>IF(Intro!$G$26="English",O33,P33)</f>
        <v>Commentaire 3</v>
      </c>
      <c r="C33" s="644"/>
      <c r="D33" s="648"/>
      <c r="E33" s="651"/>
      <c r="F33" s="652"/>
      <c r="G33" s="652"/>
      <c r="H33" s="652"/>
      <c r="I33" s="652"/>
      <c r="J33" s="652"/>
      <c r="K33" s="652"/>
      <c r="L33" s="653"/>
      <c r="M33" s="82"/>
      <c r="O33" s="19" t="s">
        <v>107</v>
      </c>
      <c r="P33" s="82" t="s">
        <v>108</v>
      </c>
    </row>
    <row r="34" spans="2:16" x14ac:dyDescent="0.25">
      <c r="B34" s="419"/>
      <c r="C34" s="645"/>
      <c r="D34" s="649"/>
      <c r="E34" s="654"/>
      <c r="F34" s="655"/>
      <c r="G34" s="655"/>
      <c r="H34" s="655"/>
      <c r="I34" s="655"/>
      <c r="J34" s="655"/>
      <c r="K34" s="655"/>
      <c r="L34" s="656"/>
      <c r="M34" s="82"/>
      <c r="O34" s="19"/>
    </row>
    <row r="35" spans="2:16" x14ac:dyDescent="0.25">
      <c r="B35" s="419"/>
      <c r="C35" s="645"/>
      <c r="D35" s="649"/>
      <c r="E35" s="654"/>
      <c r="F35" s="655"/>
      <c r="G35" s="655"/>
      <c r="H35" s="655"/>
      <c r="I35" s="655"/>
      <c r="J35" s="655"/>
      <c r="K35" s="655"/>
      <c r="L35" s="656"/>
      <c r="M35" s="82"/>
      <c r="O35" s="19"/>
    </row>
    <row r="36" spans="2:16" x14ac:dyDescent="0.25">
      <c r="B36" s="419"/>
      <c r="C36" s="645"/>
      <c r="D36" s="649"/>
      <c r="E36" s="654"/>
      <c r="F36" s="655"/>
      <c r="G36" s="655"/>
      <c r="H36" s="655"/>
      <c r="I36" s="655"/>
      <c r="J36" s="655"/>
      <c r="K36" s="655"/>
      <c r="L36" s="656"/>
      <c r="M36" s="82"/>
      <c r="O36" s="19"/>
    </row>
    <row r="37" spans="2:16" x14ac:dyDescent="0.25">
      <c r="B37" s="419"/>
      <c r="C37" s="645"/>
      <c r="D37" s="649"/>
      <c r="E37" s="654"/>
      <c r="F37" s="655"/>
      <c r="G37" s="655"/>
      <c r="H37" s="655"/>
      <c r="I37" s="655"/>
      <c r="J37" s="655"/>
      <c r="K37" s="655"/>
      <c r="L37" s="656"/>
      <c r="M37" s="82"/>
      <c r="O37" s="19"/>
    </row>
    <row r="38" spans="2:16" x14ac:dyDescent="0.25">
      <c r="B38" s="419"/>
      <c r="C38" s="645"/>
      <c r="D38" s="649"/>
      <c r="E38" s="654"/>
      <c r="F38" s="655"/>
      <c r="G38" s="655"/>
      <c r="H38" s="655"/>
      <c r="I38" s="655"/>
      <c r="J38" s="655"/>
      <c r="K38" s="655"/>
      <c r="L38" s="656"/>
      <c r="M38" s="82"/>
      <c r="O38" s="19"/>
    </row>
    <row r="39" spans="2:16" x14ac:dyDescent="0.25">
      <c r="B39" s="419"/>
      <c r="C39" s="645"/>
      <c r="D39" s="649"/>
      <c r="E39" s="654"/>
      <c r="F39" s="655"/>
      <c r="G39" s="655"/>
      <c r="H39" s="655"/>
      <c r="I39" s="655"/>
      <c r="J39" s="655"/>
      <c r="K39" s="655"/>
      <c r="L39" s="656"/>
      <c r="M39" s="82"/>
      <c r="O39" s="19"/>
    </row>
    <row r="40" spans="2:16" x14ac:dyDescent="0.25">
      <c r="B40" s="419"/>
      <c r="C40" s="645"/>
      <c r="D40" s="649"/>
      <c r="E40" s="654"/>
      <c r="F40" s="655"/>
      <c r="G40" s="655"/>
      <c r="H40" s="655"/>
      <c r="I40" s="655"/>
      <c r="J40" s="655"/>
      <c r="K40" s="655"/>
      <c r="L40" s="656"/>
      <c r="M40" s="82"/>
      <c r="O40" s="19"/>
    </row>
    <row r="41" spans="2:16" x14ac:dyDescent="0.25">
      <c r="B41" s="419"/>
      <c r="C41" s="645"/>
      <c r="D41" s="649"/>
      <c r="E41" s="654"/>
      <c r="F41" s="655"/>
      <c r="G41" s="655"/>
      <c r="H41" s="655"/>
      <c r="I41" s="655"/>
      <c r="J41" s="655"/>
      <c r="K41" s="655"/>
      <c r="L41" s="656"/>
      <c r="M41" s="82"/>
      <c r="O41" s="19"/>
    </row>
    <row r="42" spans="2:16" x14ac:dyDescent="0.25">
      <c r="B42" s="660"/>
      <c r="C42" s="661"/>
      <c r="D42" s="662"/>
      <c r="E42" s="663"/>
      <c r="F42" s="664"/>
      <c r="G42" s="664"/>
      <c r="H42" s="664"/>
      <c r="I42" s="664"/>
      <c r="J42" s="664"/>
      <c r="K42" s="664"/>
      <c r="L42" s="665"/>
      <c r="M42" s="82"/>
      <c r="O42" s="19"/>
    </row>
    <row r="43" spans="2:16" x14ac:dyDescent="0.25">
      <c r="B43" s="643" t="str">
        <f>IF(Intro!$G$26="English",O43,P43)</f>
        <v>Commentaire 4</v>
      </c>
      <c r="C43" s="644"/>
      <c r="D43" s="648"/>
      <c r="E43" s="651"/>
      <c r="F43" s="652"/>
      <c r="G43" s="652"/>
      <c r="H43" s="652"/>
      <c r="I43" s="652"/>
      <c r="J43" s="652"/>
      <c r="K43" s="652"/>
      <c r="L43" s="653"/>
      <c r="M43" s="82"/>
      <c r="O43" s="19" t="s">
        <v>109</v>
      </c>
      <c r="P43" s="82" t="s">
        <v>110</v>
      </c>
    </row>
    <row r="44" spans="2:16" x14ac:dyDescent="0.25">
      <c r="B44" s="419"/>
      <c r="C44" s="645"/>
      <c r="D44" s="649"/>
      <c r="E44" s="654"/>
      <c r="F44" s="655"/>
      <c r="G44" s="655"/>
      <c r="H44" s="655"/>
      <c r="I44" s="655"/>
      <c r="J44" s="655"/>
      <c r="K44" s="655"/>
      <c r="L44" s="656"/>
      <c r="M44" s="82"/>
      <c r="O44" s="19"/>
    </row>
    <row r="45" spans="2:16" x14ac:dyDescent="0.25">
      <c r="B45" s="419"/>
      <c r="C45" s="645"/>
      <c r="D45" s="649"/>
      <c r="E45" s="654"/>
      <c r="F45" s="655"/>
      <c r="G45" s="655"/>
      <c r="H45" s="655"/>
      <c r="I45" s="655"/>
      <c r="J45" s="655"/>
      <c r="K45" s="655"/>
      <c r="L45" s="656"/>
      <c r="M45" s="82"/>
      <c r="O45" s="19"/>
    </row>
    <row r="46" spans="2:16" x14ac:dyDescent="0.25">
      <c r="B46" s="419"/>
      <c r="C46" s="645"/>
      <c r="D46" s="649"/>
      <c r="E46" s="654"/>
      <c r="F46" s="655"/>
      <c r="G46" s="655"/>
      <c r="H46" s="655"/>
      <c r="I46" s="655"/>
      <c r="J46" s="655"/>
      <c r="K46" s="655"/>
      <c r="L46" s="656"/>
      <c r="M46" s="82"/>
      <c r="O46" s="19"/>
    </row>
    <row r="47" spans="2:16" x14ac:dyDescent="0.25">
      <c r="B47" s="419"/>
      <c r="C47" s="645"/>
      <c r="D47" s="649"/>
      <c r="E47" s="654"/>
      <c r="F47" s="655"/>
      <c r="G47" s="655"/>
      <c r="H47" s="655"/>
      <c r="I47" s="655"/>
      <c r="J47" s="655"/>
      <c r="K47" s="655"/>
      <c r="L47" s="656"/>
      <c r="M47" s="82"/>
      <c r="O47" s="19"/>
    </row>
    <row r="48" spans="2:16" x14ac:dyDescent="0.25">
      <c r="B48" s="419"/>
      <c r="C48" s="645"/>
      <c r="D48" s="649"/>
      <c r="E48" s="654"/>
      <c r="F48" s="655"/>
      <c r="G48" s="655"/>
      <c r="H48" s="655"/>
      <c r="I48" s="655"/>
      <c r="J48" s="655"/>
      <c r="K48" s="655"/>
      <c r="L48" s="656"/>
      <c r="M48" s="82"/>
      <c r="O48" s="19"/>
    </row>
    <row r="49" spans="1:16" x14ac:dyDescent="0.25">
      <c r="B49" s="419"/>
      <c r="C49" s="645"/>
      <c r="D49" s="649"/>
      <c r="E49" s="654"/>
      <c r="F49" s="655"/>
      <c r="G49" s="655"/>
      <c r="H49" s="655"/>
      <c r="I49" s="655"/>
      <c r="J49" s="655"/>
      <c r="K49" s="655"/>
      <c r="L49" s="656"/>
      <c r="M49" s="82"/>
      <c r="O49" s="19"/>
    </row>
    <row r="50" spans="1:16" x14ac:dyDescent="0.25">
      <c r="B50" s="419"/>
      <c r="C50" s="645"/>
      <c r="D50" s="649"/>
      <c r="E50" s="654"/>
      <c r="F50" s="655"/>
      <c r="G50" s="655"/>
      <c r="H50" s="655"/>
      <c r="I50" s="655"/>
      <c r="J50" s="655"/>
      <c r="K50" s="655"/>
      <c r="L50" s="656"/>
      <c r="M50" s="82"/>
      <c r="O50" s="19"/>
    </row>
    <row r="51" spans="1:16" x14ac:dyDescent="0.25">
      <c r="B51" s="419"/>
      <c r="C51" s="645"/>
      <c r="D51" s="649"/>
      <c r="E51" s="654"/>
      <c r="F51" s="655"/>
      <c r="G51" s="655"/>
      <c r="H51" s="655"/>
      <c r="I51" s="655"/>
      <c r="J51" s="655"/>
      <c r="K51" s="655"/>
      <c r="L51" s="656"/>
      <c r="M51" s="82"/>
      <c r="O51" s="19"/>
    </row>
    <row r="52" spans="1:16" x14ac:dyDescent="0.25">
      <c r="B52" s="660"/>
      <c r="C52" s="661"/>
      <c r="D52" s="662"/>
      <c r="E52" s="663"/>
      <c r="F52" s="664"/>
      <c r="G52" s="664"/>
      <c r="H52" s="664"/>
      <c r="I52" s="664"/>
      <c r="J52" s="664"/>
      <c r="K52" s="664"/>
      <c r="L52" s="665"/>
      <c r="M52" s="82"/>
      <c r="O52" s="19"/>
    </row>
    <row r="53" spans="1:16" x14ac:dyDescent="0.25">
      <c r="B53" s="643" t="str">
        <f>IF(Intro!$G$26="English",O53,P53)</f>
        <v>Commentaire 5</v>
      </c>
      <c r="C53" s="644"/>
      <c r="D53" s="648"/>
      <c r="E53" s="651"/>
      <c r="F53" s="652"/>
      <c r="G53" s="652"/>
      <c r="H53" s="652"/>
      <c r="I53" s="652"/>
      <c r="J53" s="652"/>
      <c r="K53" s="652"/>
      <c r="L53" s="653"/>
      <c r="M53" s="82"/>
      <c r="O53" s="19" t="s">
        <v>111</v>
      </c>
      <c r="P53" s="82" t="s">
        <v>112</v>
      </c>
    </row>
    <row r="54" spans="1:16" x14ac:dyDescent="0.25">
      <c r="B54" s="419"/>
      <c r="C54" s="645"/>
      <c r="D54" s="649"/>
      <c r="E54" s="654"/>
      <c r="F54" s="655"/>
      <c r="G54" s="655"/>
      <c r="H54" s="655"/>
      <c r="I54" s="655"/>
      <c r="J54" s="655"/>
      <c r="K54" s="655"/>
      <c r="L54" s="656"/>
      <c r="M54" s="82"/>
      <c r="O54" s="19"/>
    </row>
    <row r="55" spans="1:16" x14ac:dyDescent="0.25">
      <c r="B55" s="419"/>
      <c r="C55" s="645"/>
      <c r="D55" s="649"/>
      <c r="E55" s="654"/>
      <c r="F55" s="655"/>
      <c r="G55" s="655"/>
      <c r="H55" s="655"/>
      <c r="I55" s="655"/>
      <c r="J55" s="655"/>
      <c r="K55" s="655"/>
      <c r="L55" s="656"/>
      <c r="M55" s="82"/>
      <c r="O55" s="19"/>
    </row>
    <row r="56" spans="1:16" x14ac:dyDescent="0.25">
      <c r="B56" s="419"/>
      <c r="C56" s="645"/>
      <c r="D56" s="649"/>
      <c r="E56" s="654"/>
      <c r="F56" s="655"/>
      <c r="G56" s="655"/>
      <c r="H56" s="655"/>
      <c r="I56" s="655"/>
      <c r="J56" s="655"/>
      <c r="K56" s="655"/>
      <c r="L56" s="656"/>
      <c r="M56" s="82"/>
      <c r="O56" s="19"/>
    </row>
    <row r="57" spans="1:16" x14ac:dyDescent="0.25">
      <c r="B57" s="419"/>
      <c r="C57" s="645"/>
      <c r="D57" s="649"/>
      <c r="E57" s="654"/>
      <c r="F57" s="655"/>
      <c r="G57" s="655"/>
      <c r="H57" s="655"/>
      <c r="I57" s="655"/>
      <c r="J57" s="655"/>
      <c r="K57" s="655"/>
      <c r="L57" s="656"/>
      <c r="M57" s="82"/>
      <c r="O57" s="19"/>
    </row>
    <row r="58" spans="1:16" x14ac:dyDescent="0.25">
      <c r="B58" s="419"/>
      <c r="C58" s="645"/>
      <c r="D58" s="649"/>
      <c r="E58" s="654"/>
      <c r="F58" s="655"/>
      <c r="G58" s="655"/>
      <c r="H58" s="655"/>
      <c r="I58" s="655"/>
      <c r="J58" s="655"/>
      <c r="K58" s="655"/>
      <c r="L58" s="656"/>
      <c r="M58" s="82"/>
      <c r="O58" s="19"/>
    </row>
    <row r="59" spans="1:16" x14ac:dyDescent="0.25">
      <c r="B59" s="419"/>
      <c r="C59" s="645"/>
      <c r="D59" s="649"/>
      <c r="E59" s="654"/>
      <c r="F59" s="655"/>
      <c r="G59" s="655"/>
      <c r="H59" s="655"/>
      <c r="I59" s="655"/>
      <c r="J59" s="655"/>
      <c r="K59" s="655"/>
      <c r="L59" s="656"/>
      <c r="M59" s="82"/>
      <c r="O59" s="19"/>
    </row>
    <row r="60" spans="1:16" x14ac:dyDescent="0.25">
      <c r="B60" s="419"/>
      <c r="C60" s="645"/>
      <c r="D60" s="649"/>
      <c r="E60" s="654"/>
      <c r="F60" s="655"/>
      <c r="G60" s="655"/>
      <c r="H60" s="655"/>
      <c r="I60" s="655"/>
      <c r="J60" s="655"/>
      <c r="K60" s="655"/>
      <c r="L60" s="656"/>
      <c r="M60" s="82"/>
      <c r="O60" s="19"/>
    </row>
    <row r="61" spans="1:16" x14ac:dyDescent="0.25">
      <c r="B61" s="419"/>
      <c r="C61" s="645"/>
      <c r="D61" s="649"/>
      <c r="E61" s="654"/>
      <c r="F61" s="655"/>
      <c r="G61" s="655"/>
      <c r="H61" s="655"/>
      <c r="I61" s="655"/>
      <c r="J61" s="655"/>
      <c r="K61" s="655"/>
      <c r="L61" s="656"/>
      <c r="M61" s="82"/>
      <c r="O61" s="19"/>
    </row>
    <row r="62" spans="1:16" x14ac:dyDescent="0.25">
      <c r="B62" s="646"/>
      <c r="C62" s="647"/>
      <c r="D62" s="650"/>
      <c r="E62" s="657"/>
      <c r="F62" s="658"/>
      <c r="G62" s="658"/>
      <c r="H62" s="658"/>
      <c r="I62" s="658"/>
      <c r="J62" s="658"/>
      <c r="K62" s="658"/>
      <c r="L62" s="659"/>
      <c r="M62" s="82"/>
      <c r="O62" s="19"/>
    </row>
    <row r="63" spans="1:16" s="74" customFormat="1" x14ac:dyDescent="0.25">
      <c r="A63" s="122"/>
      <c r="B63" s="4"/>
      <c r="C63" s="62"/>
      <c r="D63" s="62"/>
      <c r="E63" s="62"/>
      <c r="F63" s="62"/>
      <c r="G63" s="62"/>
      <c r="H63" s="62"/>
      <c r="I63" s="62"/>
      <c r="J63" s="62"/>
      <c r="K63" s="62"/>
      <c r="L63" s="62"/>
      <c r="N63" s="123"/>
    </row>
  </sheetData>
  <sheetProtection algorithmName="SHA-512" hashValue="6UEHUl9FdK3dVMWnCLWOx0rl1YMUf/3DE3Zip9zNmfLi/VclzixDHR8/FhjE3mqD2mQflwKC2Y9jJtltnlZvdg==" saltValue="ZbdS2CHrdkOLfk1Ab4favw==" spinCount="100000" sheet="1" objects="1" scenarios="1" selectLockedCells="1"/>
  <mergeCells count="21">
    <mergeCell ref="E12:L12"/>
    <mergeCell ref="B13:C22"/>
    <mergeCell ref="D13:D22"/>
    <mergeCell ref="E13:L22"/>
    <mergeCell ref="B23:C32"/>
    <mergeCell ref="D23:D32"/>
    <mergeCell ref="E23:L32"/>
    <mergeCell ref="B4:L4"/>
    <mergeCell ref="B5:L5"/>
    <mergeCell ref="B6:L6"/>
    <mergeCell ref="B10:L10"/>
    <mergeCell ref="B8:L8"/>
    <mergeCell ref="B53:C62"/>
    <mergeCell ref="D53:D62"/>
    <mergeCell ref="E53:L62"/>
    <mergeCell ref="D33:D42"/>
    <mergeCell ref="E33:L42"/>
    <mergeCell ref="B43:C52"/>
    <mergeCell ref="D43:D52"/>
    <mergeCell ref="E43:L52"/>
    <mergeCell ref="B33:C42"/>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590C6982-93A3-4691-99E4-9AA97E9A9948}">
      <formula1>1000</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E6E06-317F-43E4-A6C6-377C9C18C326}">
  <sheetPr codeName="Sheet16">
    <tabColor rgb="FF00B0F0"/>
    <pageSetUpPr fitToPage="1"/>
  </sheetPr>
  <dimension ref="A1:Q68"/>
  <sheetViews>
    <sheetView showGridLines="0" zoomScaleNormal="100" workbookViewId="0"/>
  </sheetViews>
  <sheetFormatPr defaultColWidth="9.42578125" defaultRowHeight="14.25" x14ac:dyDescent="0.25"/>
  <cols>
    <col min="1" max="1" width="1.5703125" style="8" customWidth="1"/>
    <col min="2" max="6" width="15.28515625" style="1" customWidth="1"/>
    <col min="7" max="12" width="14.5703125" style="1" customWidth="1"/>
    <col min="13" max="13" width="6.42578125" style="9" customWidth="1"/>
    <col min="14" max="14" width="9.42578125" style="82" customWidth="1"/>
    <col min="15" max="15" width="10.5703125" style="82" hidden="1" customWidth="1"/>
    <col min="16" max="16" width="8.5703125" style="82" hidden="1" customWidth="1"/>
    <col min="17" max="19" width="9.42578125" style="82" customWidth="1"/>
    <col min="20" max="16384" width="9.42578125" style="82"/>
  </cols>
  <sheetData>
    <row r="1" spans="1:16" x14ac:dyDescent="0.25">
      <c r="O1" s="82" t="s">
        <v>352</v>
      </c>
      <c r="P1" s="82" t="s">
        <v>352</v>
      </c>
    </row>
    <row r="2" spans="1:16" x14ac:dyDescent="0.25">
      <c r="B2" s="11" t="s">
        <v>46</v>
      </c>
      <c r="O2" s="10" t="s">
        <v>70</v>
      </c>
      <c r="P2" s="10" t="s">
        <v>83</v>
      </c>
    </row>
    <row r="3" spans="1:16" x14ac:dyDescent="0.25">
      <c r="B3" s="13"/>
      <c r="O3" s="2"/>
      <c r="P3" s="2"/>
    </row>
    <row r="4" spans="1:16" s="2" customFormat="1" x14ac:dyDescent="0.25">
      <c r="A4" s="4"/>
      <c r="B4" s="483" t="str">
        <f>Info!B4</f>
        <v>QUESTIONNAIRE À L'INTENTION DES IMPORTATEURS</v>
      </c>
      <c r="C4" s="483"/>
      <c r="D4" s="483"/>
      <c r="E4" s="483"/>
      <c r="F4" s="483"/>
      <c r="G4" s="483"/>
      <c r="H4" s="483"/>
      <c r="I4" s="483"/>
      <c r="J4" s="483"/>
      <c r="K4" s="483"/>
      <c r="L4" s="483"/>
      <c r="M4" s="23"/>
      <c r="N4" s="23"/>
      <c r="O4" s="21"/>
      <c r="P4" s="21"/>
    </row>
    <row r="5" spans="1:16" s="2" customFormat="1" x14ac:dyDescent="0.25">
      <c r="A5" s="4"/>
      <c r="B5" s="483" t="str">
        <f>Info!B5</f>
        <v>RR-2025-004</v>
      </c>
      <c r="C5" s="483"/>
      <c r="D5" s="483"/>
      <c r="E5" s="483"/>
      <c r="F5" s="483"/>
      <c r="G5" s="483"/>
      <c r="H5" s="483"/>
      <c r="I5" s="483"/>
      <c r="J5" s="483"/>
      <c r="K5" s="483"/>
      <c r="L5" s="483"/>
      <c r="M5" s="23"/>
      <c r="N5" s="23"/>
      <c r="O5" s="21"/>
      <c r="P5" s="21"/>
    </row>
    <row r="6" spans="1:16" s="6" customFormat="1" x14ac:dyDescent="0.25">
      <c r="A6" s="4"/>
      <c r="B6" s="483" t="str">
        <f>Info!B6</f>
        <v>FEUILLES D'ACIER RÉSISTANT À LA CORROSION II</v>
      </c>
      <c r="C6" s="483"/>
      <c r="D6" s="483"/>
      <c r="E6" s="483"/>
      <c r="F6" s="483"/>
      <c r="G6" s="483"/>
      <c r="H6" s="483"/>
      <c r="I6" s="483"/>
      <c r="J6" s="483"/>
      <c r="K6" s="483"/>
      <c r="L6" s="483"/>
      <c r="M6" s="21"/>
      <c r="N6" s="21"/>
      <c r="O6" s="16"/>
      <c r="P6" s="16"/>
    </row>
    <row r="7" spans="1:16" s="21" customFormat="1" x14ac:dyDescent="0.25">
      <c r="A7" s="48"/>
      <c r="B7" s="51"/>
      <c r="C7" s="51"/>
      <c r="D7" s="51"/>
      <c r="E7" s="51"/>
      <c r="F7" s="51"/>
      <c r="G7" s="51"/>
      <c r="H7" s="51"/>
      <c r="I7" s="51"/>
      <c r="J7" s="51"/>
      <c r="K7" s="51"/>
      <c r="L7" s="51"/>
      <c r="O7" s="16"/>
      <c r="P7" s="16"/>
    </row>
    <row r="8" spans="1:16" x14ac:dyDescent="0.25">
      <c r="B8" s="775" t="str">
        <f>IF(Intro!$G$26="English",O8,P8)</f>
        <v>CONFIRMATION DES DONNÉES DÉCLARÉES</v>
      </c>
      <c r="C8" s="776"/>
      <c r="D8" s="776"/>
      <c r="E8" s="776"/>
      <c r="F8" s="776"/>
      <c r="G8" s="776"/>
      <c r="H8" s="776"/>
      <c r="I8" s="776"/>
      <c r="J8" s="776"/>
      <c r="K8" s="776"/>
      <c r="L8" s="777"/>
      <c r="M8" s="82"/>
      <c r="O8" s="82" t="s">
        <v>40</v>
      </c>
      <c r="P8" s="82" t="s">
        <v>29</v>
      </c>
    </row>
    <row r="9" spans="1:16" x14ac:dyDescent="0.25">
      <c r="B9" s="422" t="str">
        <f>IF(Intro!$G$26="English",O9,P9)</f>
        <v>GÉNÉRAL</v>
      </c>
      <c r="C9" s="423"/>
      <c r="D9" s="423"/>
      <c r="E9" s="423"/>
      <c r="F9" s="423"/>
      <c r="G9" s="423"/>
      <c r="H9" s="423"/>
      <c r="I9" s="423"/>
      <c r="J9" s="423"/>
      <c r="K9" s="423"/>
      <c r="L9" s="424"/>
      <c r="M9" s="82"/>
      <c r="O9" s="94" t="s">
        <v>295</v>
      </c>
      <c r="P9" s="94" t="s">
        <v>296</v>
      </c>
    </row>
    <row r="10" spans="1:16" x14ac:dyDescent="0.25">
      <c r="B10" s="92"/>
      <c r="C10" s="147"/>
      <c r="D10" s="147"/>
      <c r="E10" s="147"/>
      <c r="F10" s="147"/>
      <c r="G10" s="147"/>
      <c r="H10" s="147"/>
      <c r="I10" s="147"/>
      <c r="J10" s="147"/>
      <c r="K10" s="147"/>
      <c r="L10" s="148"/>
      <c r="M10" s="82"/>
    </row>
    <row r="11" spans="1:16" s="29" customFormat="1" ht="14.45" customHeight="1" x14ac:dyDescent="0.25">
      <c r="A11" s="124"/>
      <c r="B11" s="778" t="str">
        <f>IF(Intro!$G$26="English",O11,P11)</f>
        <v>Confirmez que toutes les données déclarées dans ce questionnaire concernent les marchandises telles que définies dans l’onglet « Intro » et telles que décrites sous les "renseignements additionnels sur le produit" de l'onglet "Info".</v>
      </c>
      <c r="C11" s="779"/>
      <c r="D11" s="779"/>
      <c r="E11" s="779"/>
      <c r="F11" s="779"/>
      <c r="G11" s="779"/>
      <c r="H11" s="779"/>
      <c r="I11" s="780"/>
      <c r="J11" s="784"/>
      <c r="K11" s="1"/>
      <c r="L11" s="154"/>
      <c r="O11" s="29" t="s">
        <v>467</v>
      </c>
      <c r="P11" s="29" t="s">
        <v>468</v>
      </c>
    </row>
    <row r="12" spans="1:16" s="29" customFormat="1" x14ac:dyDescent="0.25">
      <c r="A12" s="124"/>
      <c r="B12" s="781"/>
      <c r="C12" s="782"/>
      <c r="D12" s="782"/>
      <c r="E12" s="782"/>
      <c r="F12" s="782"/>
      <c r="G12" s="782"/>
      <c r="H12" s="782"/>
      <c r="I12" s="783"/>
      <c r="J12" s="785"/>
      <c r="K12" s="1"/>
      <c r="L12" s="154"/>
    </row>
    <row r="13" spans="1:16" s="29" customFormat="1" x14ac:dyDescent="0.25">
      <c r="A13" s="124"/>
      <c r="B13" s="766" t="str">
        <f>IF(Intro!$G$26="English",O13,P13)</f>
        <v>Confirmez que tous les volumes déclarés dans ce questionnaire sont en tonnes.</v>
      </c>
      <c r="C13" s="767"/>
      <c r="D13" s="767"/>
      <c r="E13" s="767"/>
      <c r="F13" s="767"/>
      <c r="G13" s="767"/>
      <c r="H13" s="767"/>
      <c r="I13" s="767"/>
      <c r="J13" s="95"/>
      <c r="K13" s="1"/>
      <c r="L13" s="116"/>
      <c r="O13" s="29" t="str">
        <f>"Confirm that all volumes reported in this questionnaire are in "&amp;(Variables!B23)&amp;"."</f>
        <v>Confirm that all volumes reported in this questionnaire are in tonnes.</v>
      </c>
      <c r="P13" s="29" t="str">
        <f>"Confirmez que tous les volumes déclarés dans ce questionnaire sont en "&amp;(Variables!C23)&amp;"."</f>
        <v>Confirmez que tous les volumes déclarés dans ce questionnaire sont en tonnes.</v>
      </c>
    </row>
    <row r="14" spans="1:16" s="29" customFormat="1" x14ac:dyDescent="0.25">
      <c r="A14" s="124"/>
      <c r="B14" s="766" t="str">
        <f>IF(Intro!$G$26="English",O14,P14)</f>
        <v>Confirmez que toutes les valeurs déclarées dans ce questionnaire sont en dollars canadiens.</v>
      </c>
      <c r="C14" s="767" t="e">
        <f>IF(SUM(#REF!)&lt;&gt;0,"X","-")</f>
        <v>#REF!</v>
      </c>
      <c r="D14" s="767" t="e">
        <f>IF(SUM(#REF!)&lt;&gt;0,"X","-")</f>
        <v>#REF!</v>
      </c>
      <c r="E14" s="767" t="e">
        <f>IF(SUM(#REF!)&lt;&gt;0,"X","-")</f>
        <v>#REF!</v>
      </c>
      <c r="F14" s="767" t="e">
        <f>IF(SUM(#REF!)&lt;&gt;0,"X","-")</f>
        <v>#REF!</v>
      </c>
      <c r="G14" s="767" t="e">
        <f>IF(SUM(#REF!)&lt;&gt;0,"X","-")</f>
        <v>#REF!</v>
      </c>
      <c r="H14" s="767"/>
      <c r="I14" s="767"/>
      <c r="J14" s="95"/>
      <c r="K14" s="1"/>
      <c r="L14" s="116"/>
      <c r="O14" s="29" t="s">
        <v>166</v>
      </c>
      <c r="P14" s="29" t="s">
        <v>165</v>
      </c>
    </row>
    <row r="15" spans="1:16" s="29" customFormat="1" x14ac:dyDescent="0.25">
      <c r="A15" s="124"/>
      <c r="B15" s="766" t="str">
        <f>IF(Intro!$G$26="English",O15,P15)</f>
        <v>Confirmez que tous les renseignements déclarés le sont selon l’année civile.</v>
      </c>
      <c r="C15" s="767" t="e">
        <f>IF(SUM(#REF!)&lt;&gt;0,"X","-")</f>
        <v>#REF!</v>
      </c>
      <c r="D15" s="767" t="e">
        <f>IF(SUM(#REF!)&lt;&gt;0,"X","-")</f>
        <v>#REF!</v>
      </c>
      <c r="E15" s="767" t="e">
        <f>IF(SUM(#REF!)&lt;&gt;0,"X","-")</f>
        <v>#REF!</v>
      </c>
      <c r="F15" s="767" t="e">
        <f>IF(SUM(#REF!)&lt;&gt;0,"X","-")</f>
        <v>#REF!</v>
      </c>
      <c r="G15" s="767" t="e">
        <f>IF(SUM(#REF!)&lt;&gt;0,"X","-")</f>
        <v>#REF!</v>
      </c>
      <c r="H15" s="767"/>
      <c r="I15" s="767"/>
      <c r="J15" s="95"/>
      <c r="K15" s="1"/>
      <c r="L15" s="154"/>
      <c r="O15" s="29" t="s">
        <v>67</v>
      </c>
      <c r="P15" s="29" t="s">
        <v>68</v>
      </c>
    </row>
    <row r="16" spans="1:16" x14ac:dyDescent="0.25">
      <c r="B16" s="92"/>
      <c r="C16" s="147"/>
      <c r="D16" s="147"/>
      <c r="E16" s="147"/>
      <c r="F16" s="147"/>
      <c r="G16" s="147"/>
      <c r="H16" s="147"/>
      <c r="I16" s="147"/>
      <c r="J16" s="147"/>
      <c r="K16" s="147"/>
      <c r="L16" s="314"/>
      <c r="M16" s="82"/>
    </row>
    <row r="17" spans="1:16" s="29" customFormat="1" x14ac:dyDescent="0.25">
      <c r="A17" s="124"/>
      <c r="B17" s="419" t="str">
        <f>IF(Intro!$G$26="English",O17,P17)</f>
        <v>Si non, expliquez.</v>
      </c>
      <c r="C17" s="420"/>
      <c r="D17" s="420"/>
      <c r="E17" s="420"/>
      <c r="F17" s="420"/>
      <c r="G17" s="420"/>
      <c r="H17" s="420"/>
      <c r="I17" s="420"/>
      <c r="J17" s="420"/>
      <c r="K17" s="312"/>
      <c r="L17" s="154"/>
      <c r="O17" s="181" t="s">
        <v>326</v>
      </c>
      <c r="P17" s="6" t="s">
        <v>327</v>
      </c>
    </row>
    <row r="18" spans="1:16" s="29" customFormat="1" x14ac:dyDescent="0.25">
      <c r="A18" s="124"/>
      <c r="B18" s="308"/>
      <c r="C18" s="309"/>
      <c r="D18" s="309"/>
      <c r="E18" s="309"/>
      <c r="F18" s="309"/>
      <c r="G18" s="309"/>
      <c r="H18" s="309"/>
      <c r="I18" s="309"/>
      <c r="J18" s="309"/>
      <c r="K18" s="312"/>
      <c r="L18" s="154"/>
      <c r="O18" s="181"/>
      <c r="P18" s="6"/>
    </row>
    <row r="19" spans="1:16" s="29" customFormat="1" x14ac:dyDescent="0.25">
      <c r="A19" s="124"/>
      <c r="B19" s="774"/>
      <c r="C19" s="655"/>
      <c r="D19" s="655"/>
      <c r="E19" s="655"/>
      <c r="F19" s="655"/>
      <c r="G19" s="655"/>
      <c r="H19" s="655"/>
      <c r="I19" s="655"/>
      <c r="J19" s="655"/>
      <c r="K19" s="655"/>
      <c r="L19" s="656"/>
    </row>
    <row r="20" spans="1:16" s="29" customFormat="1" x14ac:dyDescent="0.25">
      <c r="A20" s="124"/>
      <c r="B20" s="774"/>
      <c r="C20" s="655"/>
      <c r="D20" s="655"/>
      <c r="E20" s="655"/>
      <c r="F20" s="655"/>
      <c r="G20" s="655"/>
      <c r="H20" s="655"/>
      <c r="I20" s="655"/>
      <c r="J20" s="655"/>
      <c r="K20" s="655"/>
      <c r="L20" s="656"/>
    </row>
    <row r="21" spans="1:16" s="29" customFormat="1" x14ac:dyDescent="0.25">
      <c r="A21" s="124"/>
      <c r="B21" s="774"/>
      <c r="C21" s="655"/>
      <c r="D21" s="655"/>
      <c r="E21" s="655"/>
      <c r="F21" s="655"/>
      <c r="G21" s="655"/>
      <c r="H21" s="655"/>
      <c r="I21" s="655"/>
      <c r="J21" s="655"/>
      <c r="K21" s="655"/>
      <c r="L21" s="656"/>
    </row>
    <row r="22" spans="1:16" s="29" customFormat="1" x14ac:dyDescent="0.25">
      <c r="A22" s="124"/>
      <c r="B22" s="774"/>
      <c r="C22" s="655"/>
      <c r="D22" s="655"/>
      <c r="E22" s="655"/>
      <c r="F22" s="655"/>
      <c r="G22" s="655"/>
      <c r="H22" s="655"/>
      <c r="I22" s="655"/>
      <c r="J22" s="655"/>
      <c r="K22" s="655"/>
      <c r="L22" s="656"/>
    </row>
    <row r="23" spans="1:16" s="29" customFormat="1" x14ac:dyDescent="0.25">
      <c r="A23" s="124"/>
      <c r="B23" s="774"/>
      <c r="C23" s="655"/>
      <c r="D23" s="655"/>
      <c r="E23" s="655"/>
      <c r="F23" s="655"/>
      <c r="G23" s="655"/>
      <c r="H23" s="655"/>
      <c r="I23" s="655"/>
      <c r="J23" s="655"/>
      <c r="K23" s="655"/>
      <c r="L23" s="656"/>
    </row>
    <row r="24" spans="1:16" s="29" customFormat="1" x14ac:dyDescent="0.25">
      <c r="A24" s="124"/>
      <c r="B24" s="774"/>
      <c r="C24" s="655"/>
      <c r="D24" s="655"/>
      <c r="E24" s="655"/>
      <c r="F24" s="655"/>
      <c r="G24" s="655"/>
      <c r="H24" s="655"/>
      <c r="I24" s="655"/>
      <c r="J24" s="655"/>
      <c r="K24" s="655"/>
      <c r="L24" s="656"/>
    </row>
    <row r="25" spans="1:16" s="29" customFormat="1" x14ac:dyDescent="0.25">
      <c r="A25" s="124"/>
      <c r="B25" s="774"/>
      <c r="C25" s="655"/>
      <c r="D25" s="655"/>
      <c r="E25" s="655"/>
      <c r="F25" s="655"/>
      <c r="G25" s="655"/>
      <c r="H25" s="655"/>
      <c r="I25" s="655"/>
      <c r="J25" s="655"/>
      <c r="K25" s="655"/>
      <c r="L25" s="656"/>
    </row>
    <row r="26" spans="1:16" s="29" customFormat="1" x14ac:dyDescent="0.25">
      <c r="A26" s="124"/>
      <c r="B26" s="774"/>
      <c r="C26" s="655"/>
      <c r="D26" s="655"/>
      <c r="E26" s="655"/>
      <c r="F26" s="655"/>
      <c r="G26" s="655"/>
      <c r="H26" s="655"/>
      <c r="I26" s="655"/>
      <c r="J26" s="655"/>
      <c r="K26" s="655"/>
      <c r="L26" s="656"/>
    </row>
    <row r="27" spans="1:16" x14ac:dyDescent="0.25">
      <c r="B27" s="143"/>
      <c r="C27" s="144"/>
      <c r="D27" s="144"/>
      <c r="E27" s="144"/>
      <c r="F27" s="144"/>
      <c r="G27" s="144"/>
      <c r="H27" s="144"/>
      <c r="I27" s="144"/>
      <c r="J27" s="144"/>
      <c r="K27" s="144"/>
      <c r="L27" s="145"/>
      <c r="M27" s="82"/>
    </row>
    <row r="28" spans="1:16" x14ac:dyDescent="0.25">
      <c r="B28" s="422" t="str">
        <f>IF(Intro!$G$26="English",O28,P28)</f>
        <v>IMPORTATIONS ET VENTES</v>
      </c>
      <c r="C28" s="423"/>
      <c r="D28" s="423"/>
      <c r="E28" s="423"/>
      <c r="F28" s="423"/>
      <c r="G28" s="423"/>
      <c r="H28" s="423"/>
      <c r="I28" s="423"/>
      <c r="J28" s="423"/>
      <c r="K28" s="423"/>
      <c r="L28" s="424"/>
      <c r="M28" s="82"/>
      <c r="O28" s="94" t="s">
        <v>283</v>
      </c>
      <c r="P28" s="94" t="s">
        <v>298</v>
      </c>
    </row>
    <row r="29" spans="1:16" x14ac:dyDescent="0.25">
      <c r="B29" s="92"/>
      <c r="C29" s="147"/>
      <c r="D29" s="147"/>
      <c r="E29" s="147"/>
      <c r="F29" s="147"/>
      <c r="G29" s="147"/>
      <c r="H29" s="147"/>
      <c r="I29" s="147"/>
      <c r="J29" s="147"/>
      <c r="K29" s="147"/>
      <c r="L29" s="314"/>
      <c r="M29" s="82"/>
    </row>
    <row r="30" spans="1:16" x14ac:dyDescent="0.25">
      <c r="B30" s="428" t="str">
        <f>IF(Intro!$G$26="English",O30,P30)</f>
        <v>Les informations publiques/non confidentielles de ce tableau sont automatiquement générées à partir des informations fournies dans les onglets "Imp" et l'onglet "Invent-Stock". Toute modification de ce résumé public doit donc être effectuée dans ces onglets.</v>
      </c>
      <c r="C30" s="429"/>
      <c r="D30" s="429"/>
      <c r="E30" s="429"/>
      <c r="F30" s="429"/>
      <c r="G30" s="429"/>
      <c r="H30" s="429"/>
      <c r="I30" s="429"/>
      <c r="J30" s="429"/>
      <c r="K30" s="429"/>
      <c r="L30" s="454"/>
      <c r="M30" s="82"/>
      <c r="O30" s="82" t="s">
        <v>297</v>
      </c>
      <c r="P30" s="82" t="s">
        <v>137</v>
      </c>
    </row>
    <row r="31" spans="1:16" x14ac:dyDescent="0.25">
      <c r="B31" s="428"/>
      <c r="C31" s="429"/>
      <c r="D31" s="429"/>
      <c r="E31" s="429"/>
      <c r="F31" s="429"/>
      <c r="G31" s="429"/>
      <c r="H31" s="429"/>
      <c r="I31" s="429"/>
      <c r="J31" s="429"/>
      <c r="K31" s="429"/>
      <c r="L31" s="454"/>
      <c r="M31" s="82"/>
    </row>
    <row r="32" spans="1:16" x14ac:dyDescent="0.25">
      <c r="B32" s="308"/>
      <c r="E32" s="82"/>
      <c r="F32" s="82"/>
      <c r="G32" s="82"/>
      <c r="H32" s="82"/>
      <c r="I32" s="82"/>
      <c r="J32" s="115"/>
      <c r="K32" s="115"/>
      <c r="L32" s="116"/>
      <c r="M32" s="82"/>
      <c r="O32" s="19"/>
    </row>
    <row r="33" spans="1:17" x14ac:dyDescent="0.25">
      <c r="B33" s="311"/>
      <c r="D33" s="82"/>
      <c r="G33" s="315">
        <f>Variables!B6</f>
        <v>2023</v>
      </c>
      <c r="H33" s="315">
        <f>G33+1</f>
        <v>2024</v>
      </c>
      <c r="I33" s="315">
        <f>H33+1</f>
        <v>2025</v>
      </c>
      <c r="K33" s="115"/>
      <c r="L33" s="116"/>
      <c r="M33" s="82"/>
      <c r="O33" s="19"/>
    </row>
    <row r="34" spans="1:17" x14ac:dyDescent="0.25">
      <c r="B34" s="771" t="str">
        <f>IF(Intro!$G$26="English",O34,P34)</f>
        <v>Importations - Marchandises de premier choix</v>
      </c>
      <c r="C34" s="772"/>
      <c r="D34" s="772"/>
      <c r="E34" s="772"/>
      <c r="F34" s="772"/>
      <c r="G34" s="772"/>
      <c r="H34" s="772"/>
      <c r="I34" s="773"/>
      <c r="K34" s="115"/>
      <c r="L34" s="116"/>
      <c r="M34" s="82"/>
      <c r="O34" s="29" t="s">
        <v>453</v>
      </c>
      <c r="P34" s="29" t="s">
        <v>454</v>
      </c>
    </row>
    <row r="35" spans="1:17" s="29" customFormat="1" ht="15" customHeight="1" x14ac:dyDescent="0.25">
      <c r="A35" s="124"/>
      <c r="B35" s="768" t="str">
        <f>IF(Intro!$G$26="English",O35,P35)</f>
        <v>Importations de la Türkiye</v>
      </c>
      <c r="C35" s="769"/>
      <c r="D35" s="769"/>
      <c r="E35" s="769"/>
      <c r="F35" s="770"/>
      <c r="G35" s="292" t="str">
        <f>IF(SUM(BeginTURKIYE:EndTURKIYE!G29:G30)&lt;&gt;0,"X","-")</f>
        <v>-</v>
      </c>
      <c r="H35" s="292" t="str">
        <f>IF(SUM(BeginTURKIYE:EndTURKIYE!H29:H30)&lt;&gt;0,"X","-")</f>
        <v>-</v>
      </c>
      <c r="I35" s="292" t="str">
        <f>IF(SUM(BeginTURKIYE:EndTURKIYE!I29:I30)&lt;&gt;0,"X","-")</f>
        <v>-</v>
      </c>
      <c r="K35" s="115"/>
      <c r="L35" s="116"/>
      <c r="O35" s="29" t="s">
        <v>447</v>
      </c>
      <c r="P35" s="29" t="s">
        <v>448</v>
      </c>
    </row>
    <row r="36" spans="1:17" s="29" customFormat="1" ht="15" customHeight="1" x14ac:dyDescent="0.25">
      <c r="A36" s="124"/>
      <c r="B36" s="768" t="str">
        <f>IF(Intro!$G$26="English","Imports from "&amp;Variables!B33,"Importations du "&amp;Variables!C33)</f>
        <v>Importations du Vietnam</v>
      </c>
      <c r="C36" s="769"/>
      <c r="D36" s="769"/>
      <c r="E36" s="769"/>
      <c r="F36" s="770"/>
      <c r="G36" s="297" t="str">
        <f>IF(SUM(VNM!G29:G30)&lt;&gt;0,"X","-")</f>
        <v>-</v>
      </c>
      <c r="H36" s="297" t="str">
        <f>IF(SUM(VNM!H29:H30)&lt;&gt;0,"X","-")</f>
        <v>-</v>
      </c>
      <c r="I36" s="297" t="str">
        <f>IF(SUM(VNM!I29:I30)&lt;&gt;0,"X","-")</f>
        <v>-</v>
      </c>
      <c r="K36" s="115"/>
      <c r="L36" s="116"/>
    </row>
    <row r="37" spans="1:17" s="29" customFormat="1" ht="15" customHeight="1" x14ac:dyDescent="0.25">
      <c r="A37" s="124"/>
      <c r="B37" s="768" t="str">
        <f>IF(Intro!$G$26="English","Imports from "&amp;Variables!B35,"Importations de "&amp;Variables!C35)</f>
        <v>Importations de Chine, Taipei chinois, Inde, Corée (COR I)</v>
      </c>
      <c r="C37" s="769"/>
      <c r="D37" s="769"/>
      <c r="E37" s="769"/>
      <c r="F37" s="770"/>
      <c r="G37" s="297" t="str">
        <f>IF(SUM('COR I '!G29:G30)&lt;&gt;0,"X","-")</f>
        <v>-</v>
      </c>
      <c r="H37" s="297" t="str">
        <f>IF(SUM('COR I '!H29:H30)&lt;&gt;0,"X","-")</f>
        <v>-</v>
      </c>
      <c r="I37" s="297" t="str">
        <f>IF(SUM('COR I '!I29:I30)&lt;&gt;0,"X","-")</f>
        <v>-</v>
      </c>
      <c r="K37" s="115"/>
      <c r="L37" s="116"/>
    </row>
    <row r="38" spans="1:17" s="29" customFormat="1" ht="15" customHeight="1" x14ac:dyDescent="0.25">
      <c r="A38" s="124"/>
      <c r="B38" s="768" t="str">
        <f>IF(Intro!$G$26="English","Imports from "&amp;Variables!B36,"Importations de "&amp;Variables!C36)</f>
        <v>Importations de États-Unis d'Amérique</v>
      </c>
      <c r="C38" s="769"/>
      <c r="D38" s="769"/>
      <c r="E38" s="769"/>
      <c r="F38" s="770"/>
      <c r="G38" s="297" t="str">
        <f>IF(SUM('US•ÉU'!G29:G30)&lt;&gt;0,"X","-")</f>
        <v>-</v>
      </c>
      <c r="H38" s="297" t="str">
        <f>IF(SUM('US•ÉU'!H29:H30)&lt;&gt;0,"X","-")</f>
        <v>-</v>
      </c>
      <c r="I38" s="297" t="str">
        <f>IF(SUM('US•ÉU'!I29:I30)&lt;&gt;0,"X","-")</f>
        <v>-</v>
      </c>
      <c r="K38" s="115"/>
      <c r="L38" s="116"/>
    </row>
    <row r="39" spans="1:17" s="29" customFormat="1" ht="15" customHeight="1" x14ac:dyDescent="0.25">
      <c r="A39" s="124"/>
      <c r="B39" s="768" t="str">
        <f>IF(Intro!$G$26="English","Imports from "&amp;Variables!B37,"Importations d'"&amp;Variables!C37)</f>
        <v>Importations d'Autres pays</v>
      </c>
      <c r="C39" s="769"/>
      <c r="D39" s="769"/>
      <c r="E39" s="769"/>
      <c r="F39" s="770"/>
      <c r="G39" s="297" t="str">
        <f>IF(SUM('Other•Autre'!G29:G30)&lt;&gt;0,"X","-")</f>
        <v>-</v>
      </c>
      <c r="H39" s="297" t="str">
        <f>IF(SUM('Other•Autre'!H29:H30)&lt;&gt;0,"X","-")</f>
        <v>-</v>
      </c>
      <c r="I39" s="297" t="str">
        <f>IF(SUM('Other•Autre'!I29:I30)&lt;&gt;0,"X","-")</f>
        <v>-</v>
      </c>
      <c r="K39" s="115"/>
      <c r="L39" s="116"/>
    </row>
    <row r="40" spans="1:17" s="29" customFormat="1" ht="14.45" customHeight="1" x14ac:dyDescent="0.25">
      <c r="A40" s="124"/>
      <c r="B40" s="748" t="str">
        <f>'Other•Autre'!B24</f>
        <v xml:space="preserve">Autres pays incluent : </v>
      </c>
      <c r="C40" s="749"/>
      <c r="D40" s="749"/>
      <c r="E40" s="749"/>
      <c r="F40" s="750"/>
      <c r="G40" s="757" t="str">
        <f>IF('Other•Autre'!D24="","-",'Other•Autre'!D24)</f>
        <v>-</v>
      </c>
      <c r="H40" s="758"/>
      <c r="I40" s="759"/>
      <c r="K40" s="115"/>
      <c r="L40" s="116"/>
    </row>
    <row r="41" spans="1:17" s="29" customFormat="1" x14ac:dyDescent="0.25">
      <c r="A41" s="124"/>
      <c r="B41" s="751"/>
      <c r="C41" s="752"/>
      <c r="D41" s="752"/>
      <c r="E41" s="752"/>
      <c r="F41" s="753"/>
      <c r="G41" s="760"/>
      <c r="H41" s="761"/>
      <c r="I41" s="762"/>
      <c r="K41" s="115"/>
      <c r="L41" s="116"/>
    </row>
    <row r="42" spans="1:17" s="29" customFormat="1" x14ac:dyDescent="0.25">
      <c r="A42" s="124"/>
      <c r="B42" s="754"/>
      <c r="C42" s="755"/>
      <c r="D42" s="755"/>
      <c r="E42" s="755"/>
      <c r="F42" s="756"/>
      <c r="G42" s="763"/>
      <c r="H42" s="764"/>
      <c r="I42" s="765"/>
      <c r="K42" s="115"/>
      <c r="L42" s="116"/>
    </row>
    <row r="43" spans="1:17" s="270" customFormat="1" x14ac:dyDescent="0.25">
      <c r="A43" s="160"/>
      <c r="B43" s="316"/>
      <c r="C43" s="317"/>
      <c r="D43" s="317"/>
      <c r="E43" s="317"/>
      <c r="F43" s="317"/>
      <c r="G43" s="321"/>
      <c r="H43" s="321"/>
      <c r="I43" s="321"/>
      <c r="K43" s="318"/>
      <c r="L43" s="319"/>
    </row>
    <row r="44" spans="1:17" s="270" customFormat="1" x14ac:dyDescent="0.25">
      <c r="A44" s="160"/>
      <c r="B44" s="311"/>
      <c r="C44" s="1"/>
      <c r="D44" s="82"/>
      <c r="E44" s="1"/>
      <c r="F44" s="1"/>
      <c r="G44" s="315">
        <f>Variables!B6</f>
        <v>2023</v>
      </c>
      <c r="H44" s="315">
        <f>G44+1</f>
        <v>2024</v>
      </c>
      <c r="I44" s="315">
        <f>H44+1</f>
        <v>2025</v>
      </c>
      <c r="K44" s="318"/>
      <c r="L44" s="319"/>
    </row>
    <row r="45" spans="1:17" s="270" customFormat="1" x14ac:dyDescent="0.25">
      <c r="A45" s="160"/>
      <c r="B45" s="771" t="str">
        <f>IF(Intro!$G$26="English",O45,P45)</f>
        <v>Importations - Marchandises de second choix</v>
      </c>
      <c r="C45" s="772"/>
      <c r="D45" s="772"/>
      <c r="E45" s="772"/>
      <c r="F45" s="772"/>
      <c r="G45" s="772"/>
      <c r="H45" s="772"/>
      <c r="I45" s="773"/>
      <c r="K45" s="318"/>
      <c r="L45" s="319"/>
      <c r="O45" s="29" t="s">
        <v>455</v>
      </c>
      <c r="P45" s="29" t="s">
        <v>456</v>
      </c>
      <c r="Q45" s="82"/>
    </row>
    <row r="46" spans="1:17" s="270" customFormat="1" x14ac:dyDescent="0.25">
      <c r="A46" s="160"/>
      <c r="B46" s="768" t="str">
        <f>IF(Intro!$G$26="English",O46,P46)</f>
        <v>Importations de la Türkiye</v>
      </c>
      <c r="C46" s="769"/>
      <c r="D46" s="769"/>
      <c r="E46" s="769"/>
      <c r="F46" s="770"/>
      <c r="G46" s="292" t="str">
        <f>IF(SUM(BeginTURKIYE:EndTURKIYE!G32:G33)&lt;&gt;0,"X","-")</f>
        <v>-</v>
      </c>
      <c r="H46" s="292" t="str">
        <f>IF(SUM(BeginTURKIYE:EndTURKIYE!H32:H33)&lt;&gt;0,"X","-")</f>
        <v>-</v>
      </c>
      <c r="I46" s="292" t="str">
        <f>IF(SUM(BeginTURKIYE:EndTURKIYE!I32:I33)&lt;&gt;0,"X","-")</f>
        <v>-</v>
      </c>
      <c r="K46" s="318"/>
      <c r="L46" s="319"/>
      <c r="O46" s="29" t="s">
        <v>447</v>
      </c>
      <c r="P46" s="29" t="s">
        <v>448</v>
      </c>
      <c r="Q46" s="29"/>
    </row>
    <row r="47" spans="1:17" s="270" customFormat="1" x14ac:dyDescent="0.25">
      <c r="A47" s="160"/>
      <c r="B47" s="768" t="str">
        <f>IF(Intro!$G$26="English","Imports from "&amp;Variables!B33,"Importations du "&amp;Variables!C33)</f>
        <v>Importations du Vietnam</v>
      </c>
      <c r="C47" s="769"/>
      <c r="D47" s="769"/>
      <c r="E47" s="769"/>
      <c r="F47" s="770"/>
      <c r="G47" s="297" t="str">
        <f>IF(SUM(VNM!G32:G33)&lt;&gt;0,"X","-")</f>
        <v>-</v>
      </c>
      <c r="H47" s="297" t="str">
        <f>IF(SUM(VNM!H32:H33)&lt;&gt;0,"X","-")</f>
        <v>-</v>
      </c>
      <c r="I47" s="297" t="str">
        <f>IF(SUM(VNM!I32:I33)&lt;&gt;0,"X","-")</f>
        <v>-</v>
      </c>
      <c r="K47" s="318"/>
      <c r="L47" s="319"/>
    </row>
    <row r="48" spans="1:17" s="270" customFormat="1" x14ac:dyDescent="0.25">
      <c r="A48" s="160"/>
      <c r="B48" s="768" t="str">
        <f>IF(Intro!$G$26="English","Imports from "&amp;Variables!B35,"Importations de "&amp;Variables!C35)</f>
        <v>Importations de Chine, Taipei chinois, Inde, Corée (COR I)</v>
      </c>
      <c r="C48" s="769"/>
      <c r="D48" s="769"/>
      <c r="E48" s="769"/>
      <c r="F48" s="770"/>
      <c r="G48" s="297" t="str">
        <f>IF(SUM('COR I '!G32:G33)&lt;&gt;0,"X","-")</f>
        <v>-</v>
      </c>
      <c r="H48" s="297" t="str">
        <f>IF(SUM('COR I '!H32:H33)&lt;&gt;0,"X","-")</f>
        <v>-</v>
      </c>
      <c r="I48" s="297" t="str">
        <f>IF(SUM('COR I '!I32:I33)&lt;&gt;0,"X","-")</f>
        <v>-</v>
      </c>
      <c r="K48" s="318"/>
      <c r="L48" s="319"/>
    </row>
    <row r="49" spans="1:16" s="270" customFormat="1" x14ac:dyDescent="0.25">
      <c r="A49" s="160"/>
      <c r="B49" s="768" t="str">
        <f>IF(Intro!$G$26="English","Imports from "&amp;Variables!B36,"Importations de "&amp;Variables!C36)</f>
        <v>Importations de États-Unis d'Amérique</v>
      </c>
      <c r="C49" s="769"/>
      <c r="D49" s="769"/>
      <c r="E49" s="769"/>
      <c r="F49" s="770"/>
      <c r="G49" s="297" t="str">
        <f>IF(SUM('US•ÉU'!G32:G33)&lt;&gt;0,"X","-")</f>
        <v>-</v>
      </c>
      <c r="H49" s="297" t="str">
        <f>IF(SUM('US•ÉU'!H32:H33)&lt;&gt;0,"X","-")</f>
        <v>-</v>
      </c>
      <c r="I49" s="297" t="str">
        <f>IF(SUM('US•ÉU'!I32:I33)&lt;&gt;0,"X","-")</f>
        <v>-</v>
      </c>
      <c r="K49" s="318"/>
      <c r="L49" s="319"/>
    </row>
    <row r="50" spans="1:16" s="270" customFormat="1" x14ac:dyDescent="0.25">
      <c r="A50" s="160"/>
      <c r="B50" s="768" t="str">
        <f>IF(Intro!$G$26="English","Imports from "&amp;Variables!B37,"Importations d'"&amp;Variables!C37)</f>
        <v>Importations d'Autres pays</v>
      </c>
      <c r="C50" s="769"/>
      <c r="D50" s="769"/>
      <c r="E50" s="769"/>
      <c r="F50" s="770"/>
      <c r="G50" s="297" t="str">
        <f>IF(SUM('Other•Autre'!G32:G33)&lt;&gt;0,"X","-")</f>
        <v>-</v>
      </c>
      <c r="H50" s="297" t="str">
        <f>IF(SUM('Other•Autre'!H32:H33)&lt;&gt;0,"X","-")</f>
        <v>-</v>
      </c>
      <c r="I50" s="297" t="str">
        <f>IF(SUM('Other•Autre'!I32:I33)&lt;&gt;0,"X","-")</f>
        <v>-</v>
      </c>
      <c r="K50" s="318"/>
      <c r="L50" s="319"/>
    </row>
    <row r="51" spans="1:16" s="270" customFormat="1" x14ac:dyDescent="0.25">
      <c r="A51" s="160"/>
      <c r="B51" s="748" t="str">
        <f>'Other•Autre'!B24</f>
        <v xml:space="preserve">Autres pays incluent : </v>
      </c>
      <c r="C51" s="749"/>
      <c r="D51" s="749"/>
      <c r="E51" s="749"/>
      <c r="F51" s="750"/>
      <c r="G51" s="757" t="str">
        <f>IF('Other•Autre'!D24="","-",'Other•Autre'!D24)</f>
        <v>-</v>
      </c>
      <c r="H51" s="758"/>
      <c r="I51" s="759"/>
      <c r="K51" s="318"/>
      <c r="L51" s="319"/>
    </row>
    <row r="52" spans="1:16" s="270" customFormat="1" x14ac:dyDescent="0.25">
      <c r="A52" s="160"/>
      <c r="B52" s="751"/>
      <c r="C52" s="752"/>
      <c r="D52" s="752"/>
      <c r="E52" s="752"/>
      <c r="F52" s="753"/>
      <c r="G52" s="760"/>
      <c r="H52" s="761"/>
      <c r="I52" s="762"/>
      <c r="K52" s="318"/>
      <c r="L52" s="319"/>
    </row>
    <row r="53" spans="1:16" s="270" customFormat="1" x14ac:dyDescent="0.25">
      <c r="A53" s="160"/>
      <c r="B53" s="754"/>
      <c r="C53" s="755"/>
      <c r="D53" s="755"/>
      <c r="E53" s="755"/>
      <c r="F53" s="756"/>
      <c r="G53" s="763"/>
      <c r="H53" s="764"/>
      <c r="I53" s="765"/>
      <c r="K53" s="318"/>
      <c r="L53" s="319"/>
    </row>
    <row r="54" spans="1:16" s="270" customFormat="1" x14ac:dyDescent="0.25">
      <c r="A54" s="160"/>
      <c r="B54" s="316"/>
      <c r="C54" s="317"/>
      <c r="D54" s="317"/>
      <c r="E54" s="317"/>
      <c r="F54" s="317"/>
      <c r="G54" s="321"/>
      <c r="H54" s="321"/>
      <c r="I54" s="321"/>
      <c r="K54" s="318"/>
      <c r="L54" s="319"/>
    </row>
    <row r="55" spans="1:16" s="318" customFormat="1" x14ac:dyDescent="0.25">
      <c r="A55" s="320"/>
      <c r="B55" s="311"/>
      <c r="C55" s="1"/>
      <c r="D55" s="82"/>
      <c r="E55" s="1"/>
      <c r="F55" s="1"/>
      <c r="G55" s="315">
        <f>Variables!B6</f>
        <v>2023</v>
      </c>
      <c r="H55" s="315">
        <f>G55+1</f>
        <v>2024</v>
      </c>
      <c r="I55" s="315">
        <f>H55+1</f>
        <v>2025</v>
      </c>
      <c r="L55" s="319"/>
    </row>
    <row r="56" spans="1:16" s="29" customFormat="1" x14ac:dyDescent="0.25">
      <c r="A56" s="124"/>
      <c r="B56" s="771" t="str">
        <f>IF(Intro!$G$26="English",O56,P56)</f>
        <v>Ventes d'importations aux distributeurs au Canada</v>
      </c>
      <c r="C56" s="772"/>
      <c r="D56" s="772"/>
      <c r="E56" s="772"/>
      <c r="F56" s="772"/>
      <c r="G56" s="772"/>
      <c r="H56" s="772"/>
      <c r="I56" s="773"/>
      <c r="K56" s="115"/>
      <c r="L56" s="116"/>
      <c r="O56" s="29" t="s">
        <v>461</v>
      </c>
      <c r="P56" s="29" t="s">
        <v>449</v>
      </c>
    </row>
    <row r="57" spans="1:16" s="29" customFormat="1" ht="15" customHeight="1" x14ac:dyDescent="0.25">
      <c r="A57" s="124"/>
      <c r="B57" s="789" t="str">
        <f>IF(Intro!$G$26="English",O57,P57)</f>
        <v>Ventes d'importations - Marchandises de premier choix</v>
      </c>
      <c r="C57" s="790"/>
      <c r="D57" s="790"/>
      <c r="E57" s="790"/>
      <c r="F57" s="791"/>
      <c r="G57" s="184" t="str">
        <f>IF(SUM(Begin:End!G39:G40)&lt;&gt;0,"X","-")</f>
        <v>-</v>
      </c>
      <c r="H57" s="184" t="str">
        <f>IF(SUM(Begin:End!H39:H40)&lt;&gt;0,"X","-")</f>
        <v>-</v>
      </c>
      <c r="I57" s="184" t="str">
        <f>IF(SUM(Begin:End!I39:I40)&lt;&gt;0,"X","-")</f>
        <v>-</v>
      </c>
      <c r="K57" s="115"/>
      <c r="L57" s="116"/>
      <c r="O57" s="29" t="s">
        <v>457</v>
      </c>
      <c r="P57" s="29" t="s">
        <v>459</v>
      </c>
    </row>
    <row r="58" spans="1:16" s="29" customFormat="1" ht="15" customHeight="1" x14ac:dyDescent="0.25">
      <c r="A58" s="124"/>
      <c r="B58" s="789" t="str">
        <f>IF(Intro!$G$26="English",O58,P58)</f>
        <v>Ventes d'importations - Marchandises de second choix</v>
      </c>
      <c r="C58" s="790"/>
      <c r="D58" s="790"/>
      <c r="E58" s="790"/>
      <c r="F58" s="791"/>
      <c r="G58" s="184" t="str">
        <f>IF(SUM(Begin:End!G42:G43)&lt;&gt;0,"X","-")</f>
        <v>-</v>
      </c>
      <c r="H58" s="184" t="str">
        <f>IF(SUM(Begin:End!H42:H43)&lt;&gt;0,"X","-")</f>
        <v>-</v>
      </c>
      <c r="I58" s="184" t="str">
        <f>IF(SUM(Begin:End!I42:I43)&lt;&gt;0,"X","-")</f>
        <v>-</v>
      </c>
      <c r="K58" s="115"/>
      <c r="L58" s="116"/>
      <c r="O58" s="29" t="s">
        <v>458</v>
      </c>
      <c r="P58" s="29" t="s">
        <v>460</v>
      </c>
    </row>
    <row r="59" spans="1:16" s="29" customFormat="1" x14ac:dyDescent="0.25">
      <c r="A59" s="124"/>
      <c r="B59" s="293"/>
      <c r="C59" s="294"/>
      <c r="D59" s="295"/>
      <c r="E59" s="296"/>
      <c r="F59" s="294"/>
      <c r="G59" s="322"/>
      <c r="H59" s="322"/>
      <c r="I59" s="322"/>
      <c r="K59" s="115"/>
      <c r="L59" s="116"/>
      <c r="M59" s="270"/>
    </row>
    <row r="60" spans="1:16" s="29" customFormat="1" x14ac:dyDescent="0.25">
      <c r="A60" s="124"/>
      <c r="B60" s="311"/>
      <c r="C60" s="1"/>
      <c r="D60" s="82"/>
      <c r="E60" s="1"/>
      <c r="F60" s="1"/>
      <c r="G60" s="315">
        <f>Variables!B6</f>
        <v>2023</v>
      </c>
      <c r="H60" s="315">
        <f>G60+1</f>
        <v>2024</v>
      </c>
      <c r="I60" s="315">
        <f>H60+1</f>
        <v>2025</v>
      </c>
      <c r="K60" s="115"/>
      <c r="L60" s="116"/>
      <c r="M60" s="270"/>
    </row>
    <row r="61" spans="1:16" s="115" customFormat="1" x14ac:dyDescent="0.25">
      <c r="A61" s="323"/>
      <c r="B61" s="771" t="str">
        <f>IF(Intro!$G$26="English",O61,P61)</f>
        <v>Ventes d'importations aux utilisateurs finals au Canada</v>
      </c>
      <c r="C61" s="772"/>
      <c r="D61" s="772"/>
      <c r="E61" s="772"/>
      <c r="F61" s="772"/>
      <c r="G61" s="772"/>
      <c r="H61" s="772"/>
      <c r="I61" s="773"/>
      <c r="L61" s="116"/>
      <c r="M61" s="318"/>
      <c r="O61" s="29" t="s">
        <v>462</v>
      </c>
      <c r="P61" s="29" t="s">
        <v>450</v>
      </c>
    </row>
    <row r="62" spans="1:16" s="29" customFormat="1" ht="15" customHeight="1" x14ac:dyDescent="0.25">
      <c r="A62" s="124"/>
      <c r="B62" s="786" t="str">
        <f>IF(Intro!$G$26="English",O62,P62)</f>
        <v>Ventes d'importations - Marchandises de premier choix</v>
      </c>
      <c r="C62" s="787"/>
      <c r="D62" s="787"/>
      <c r="E62" s="787"/>
      <c r="F62" s="788"/>
      <c r="G62" s="184" t="str">
        <f>IF(SUM(Begin:End!G49:G50)&lt;&gt;0,"X","-")</f>
        <v>-</v>
      </c>
      <c r="H62" s="184" t="str">
        <f>IF(SUM(Begin:End!H49:H50)&lt;&gt;0,"X","-")</f>
        <v>-</v>
      </c>
      <c r="I62" s="184" t="str">
        <f>IF(SUM(Begin:End!I49:I50)&lt;&gt;0,"X","-")</f>
        <v>-</v>
      </c>
      <c r="K62" s="115"/>
      <c r="L62" s="116"/>
      <c r="M62" s="270"/>
      <c r="O62" s="29" t="s">
        <v>457</v>
      </c>
      <c r="P62" s="29" t="s">
        <v>459</v>
      </c>
    </row>
    <row r="63" spans="1:16" s="29" customFormat="1" ht="15" customHeight="1" x14ac:dyDescent="0.25">
      <c r="A63" s="124"/>
      <c r="B63" s="786" t="str">
        <f>IF(Intro!$G$26="English",O63,P63)</f>
        <v>Ventes d'importations - Marchandises de second choix</v>
      </c>
      <c r="C63" s="787"/>
      <c r="D63" s="787"/>
      <c r="E63" s="787"/>
      <c r="F63" s="788"/>
      <c r="G63" s="184" t="str">
        <f>IF(SUM(Begin:End!G52:G53)&lt;&gt;0,"X","-")</f>
        <v>-</v>
      </c>
      <c r="H63" s="184" t="str">
        <f>IF(SUM(Begin:End!H52:H53)&lt;&gt;0,"X","-")</f>
        <v>-</v>
      </c>
      <c r="I63" s="184" t="str">
        <f>IF(SUM(Begin:End!I52:I53)&lt;&gt;0,"X","-")</f>
        <v>-</v>
      </c>
      <c r="K63" s="115"/>
      <c r="L63" s="116"/>
      <c r="M63" s="270"/>
      <c r="O63" s="29" t="s">
        <v>458</v>
      </c>
      <c r="P63" s="29" t="s">
        <v>460</v>
      </c>
    </row>
    <row r="64" spans="1:16" s="29" customFormat="1" x14ac:dyDescent="0.25">
      <c r="A64" s="124"/>
      <c r="B64" s="293"/>
      <c r="C64" s="294"/>
      <c r="D64" s="295"/>
      <c r="E64" s="296"/>
      <c r="F64" s="294"/>
      <c r="G64" s="322"/>
      <c r="H64" s="322"/>
      <c r="I64" s="322"/>
      <c r="K64" s="115"/>
      <c r="L64" s="116"/>
    </row>
    <row r="65" spans="1:16" s="29" customFormat="1" x14ac:dyDescent="0.25">
      <c r="A65" s="124"/>
      <c r="B65" s="311"/>
      <c r="C65" s="1"/>
      <c r="D65" s="82"/>
      <c r="E65" s="1"/>
      <c r="F65" s="1"/>
      <c r="G65" s="315">
        <f>Variables!B6</f>
        <v>2023</v>
      </c>
      <c r="H65" s="315">
        <f>G65+1</f>
        <v>2024</v>
      </c>
      <c r="I65" s="315">
        <f>H65+1</f>
        <v>2025</v>
      </c>
      <c r="K65" s="115"/>
      <c r="L65" s="116"/>
    </row>
    <row r="66" spans="1:16" s="29" customFormat="1" x14ac:dyDescent="0.25">
      <c r="A66" s="124"/>
      <c r="B66" s="771" t="str">
        <f>IF(Intro!$G$26="English",O66,P66)</f>
        <v>Ventes à l'exportation</v>
      </c>
      <c r="C66" s="772"/>
      <c r="D66" s="772"/>
      <c r="E66" s="772"/>
      <c r="F66" s="772"/>
      <c r="G66" s="772"/>
      <c r="H66" s="772"/>
      <c r="I66" s="773"/>
      <c r="K66" s="115"/>
      <c r="L66" s="116"/>
      <c r="O66" s="82" t="s">
        <v>451</v>
      </c>
      <c r="P66" s="82" t="s">
        <v>452</v>
      </c>
    </row>
    <row r="67" spans="1:16" s="29" customFormat="1" ht="15.6" customHeight="1" x14ac:dyDescent="0.25">
      <c r="A67" s="124"/>
      <c r="B67" s="789" t="str">
        <f>IF(Intro!$G$26="English",O67,P67)</f>
        <v>Ventes à l'exportation (marchandises de premier choix et de second choix combinées)</v>
      </c>
      <c r="C67" s="790"/>
      <c r="D67" s="790"/>
      <c r="E67" s="790"/>
      <c r="F67" s="791"/>
      <c r="G67" s="149" t="str">
        <f>IF(SUM('Invent•Stock'!G29:G30)&lt;&gt;0,"X","-")</f>
        <v>-</v>
      </c>
      <c r="H67" s="149" t="str">
        <f>IF(SUM('Invent•Stock'!H29:H30)&lt;&gt;0,"X","-")</f>
        <v>-</v>
      </c>
      <c r="I67" s="149" t="str">
        <f>IF(SUM('Invent•Stock'!I29:I30)&lt;&gt;0,"X","-")</f>
        <v>-</v>
      </c>
      <c r="K67" s="115"/>
      <c r="L67" s="116"/>
      <c r="O67" s="82" t="s">
        <v>433</v>
      </c>
      <c r="P67" s="82" t="s">
        <v>442</v>
      </c>
    </row>
    <row r="68" spans="1:16" x14ac:dyDescent="0.25">
      <c r="B68" s="143"/>
      <c r="C68" s="144"/>
      <c r="D68" s="144"/>
      <c r="E68" s="144"/>
      <c r="F68" s="144"/>
      <c r="G68" s="144"/>
      <c r="H68" s="144"/>
      <c r="I68" s="144"/>
      <c r="J68" s="144"/>
      <c r="K68" s="144"/>
      <c r="L68" s="145"/>
      <c r="M68" s="82"/>
    </row>
  </sheetData>
  <sheetProtection algorithmName="SHA-512" hashValue="rfH97Kd1FNA1ksS5GFc1Ux5NsMYHu8cqQaV43yCbBMBP5puS2ZicVYfz5aJshtDC09PDVCF5Fn3qi8p0oPDx3w==" saltValue="SiY6gieaVks+q7JpsGuBDw==" spinCount="100000" sheet="1" objects="1" scenarios="1" selectLockedCells="1"/>
  <mergeCells count="38">
    <mergeCell ref="B50:F50"/>
    <mergeCell ref="B11:I12"/>
    <mergeCell ref="J11:J12"/>
    <mergeCell ref="B63:F63"/>
    <mergeCell ref="B67:F67"/>
    <mergeCell ref="B40:F42"/>
    <mergeCell ref="G40:I42"/>
    <mergeCell ref="B57:F57"/>
    <mergeCell ref="B58:F58"/>
    <mergeCell ref="B62:F62"/>
    <mergeCell ref="B56:I56"/>
    <mergeCell ref="B61:I61"/>
    <mergeCell ref="B66:I66"/>
    <mergeCell ref="B45:I45"/>
    <mergeCell ref="B46:F46"/>
    <mergeCell ref="B47:F47"/>
    <mergeCell ref="B48:F48"/>
    <mergeCell ref="B4:L4"/>
    <mergeCell ref="B5:L5"/>
    <mergeCell ref="B6:L6"/>
    <mergeCell ref="B9:L9"/>
    <mergeCell ref="B8:L8"/>
    <mergeCell ref="B51:F53"/>
    <mergeCell ref="G51:I53"/>
    <mergeCell ref="B30:L31"/>
    <mergeCell ref="B13:I13"/>
    <mergeCell ref="B14:I14"/>
    <mergeCell ref="B15:I15"/>
    <mergeCell ref="B28:L28"/>
    <mergeCell ref="B36:F36"/>
    <mergeCell ref="B37:F37"/>
    <mergeCell ref="B38:F38"/>
    <mergeCell ref="B39:F39"/>
    <mergeCell ref="B35:F35"/>
    <mergeCell ref="B34:I34"/>
    <mergeCell ref="B17:J17"/>
    <mergeCell ref="B19:L26"/>
    <mergeCell ref="B49:F49"/>
  </mergeCells>
  <dataValidations count="1">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19:B24" xr:uid="{5581C513-4446-475E-B4BD-D7F497FC6281}">
      <formula1>1000</formula1>
    </dataValidation>
  </dataValidations>
  <printOptions horizontalCentered="1"/>
  <pageMargins left="0.25" right="0.25" top="0.75" bottom="0.75" header="0.3" footer="0.3"/>
  <pageSetup scale="62" fitToHeight="0" orientation="portrait" r:id="rId1"/>
  <headerFooter>
    <oddFooter>&amp;L&amp;A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A730927-405D-4011-AA80-2EE71C4FE207}">
          <x14:formula1>
            <xm:f>Variables!$D$40:$D$41</xm:f>
          </x14:formula1>
          <xm:sqref>J11 J13:J15</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12040-1C98-4CC9-BB5C-C1AC5A4FAB9D}">
  <sheetPr>
    <tabColor rgb="FFFF0000"/>
  </sheetPr>
  <dimension ref="A4:L20"/>
  <sheetViews>
    <sheetView workbookViewId="0">
      <selection activeCell="L6" sqref="L6"/>
    </sheetView>
  </sheetViews>
  <sheetFormatPr defaultRowHeight="15" x14ac:dyDescent="0.25"/>
  <cols>
    <col min="1" max="1" width="27.85546875" customWidth="1"/>
    <col min="2" max="2" width="36.140625" bestFit="1" customWidth="1"/>
    <col min="3" max="3" width="27" customWidth="1"/>
    <col min="4" max="4" width="26.85546875" bestFit="1" customWidth="1"/>
    <col min="5" max="5" width="15.28515625" customWidth="1"/>
    <col min="6" max="6" width="17" customWidth="1"/>
    <col min="7" max="7" width="22.7109375" customWidth="1"/>
    <col min="8" max="8" width="27.140625" bestFit="1" customWidth="1"/>
    <col min="9" max="9" width="27.140625" customWidth="1"/>
    <col min="10" max="12" width="8.85546875" customWidth="1"/>
  </cols>
  <sheetData>
    <row r="4" spans="1:12" ht="15.75" thickBot="1" x14ac:dyDescent="0.3"/>
    <row r="5" spans="1:12" x14ac:dyDescent="0.25">
      <c r="A5" s="324" t="s">
        <v>469</v>
      </c>
      <c r="B5" s="325" t="s">
        <v>470</v>
      </c>
      <c r="C5" s="325" t="s">
        <v>471</v>
      </c>
      <c r="D5" s="326" t="s">
        <v>472</v>
      </c>
      <c r="E5" s="326" t="s">
        <v>473</v>
      </c>
      <c r="F5" s="326" t="s">
        <v>474</v>
      </c>
      <c r="G5" s="327" t="s">
        <v>475</v>
      </c>
      <c r="H5" s="328" t="s">
        <v>476</v>
      </c>
      <c r="I5" s="326" t="s">
        <v>477</v>
      </c>
      <c r="J5" s="329">
        <v>2023</v>
      </c>
      <c r="K5" s="329">
        <v>2024</v>
      </c>
      <c r="L5" s="330" t="s">
        <v>478</v>
      </c>
    </row>
    <row r="6" spans="1:12" x14ac:dyDescent="0.25">
      <c r="A6" s="331">
        <f>Intro!E94</f>
        <v>0</v>
      </c>
      <c r="B6" s="332" t="s">
        <v>479</v>
      </c>
      <c r="C6" s="332" t="s">
        <v>480</v>
      </c>
      <c r="D6" s="333" t="s">
        <v>481</v>
      </c>
      <c r="E6" s="333" t="s">
        <v>482</v>
      </c>
      <c r="F6" s="333"/>
      <c r="G6" s="332" t="str">
        <f>IF(OR(Public!F17="Distributor",Public!F17="Distributeur"),"Distributor  |  Distributeur",IF(OR(Public!F17="End user",Public!F17="Utilisateur final"),"End user  |  Utilisateur final",IF(OR(Public!F17="Broker or trader",Public!F17="Courtier ou commerçant"),"Broker or trader | Courtier ou commerçant",IF(Public!F18&lt;&gt;0,"Other | Autre","-"))))</f>
        <v>-</v>
      </c>
      <c r="H6" s="333" t="s">
        <v>483</v>
      </c>
      <c r="I6" s="334" t="s">
        <v>380</v>
      </c>
      <c r="J6" s="335" t="str">
        <f>Confirm!G35</f>
        <v>-</v>
      </c>
      <c r="K6" s="410" t="str">
        <f>Confirm!H35</f>
        <v>-</v>
      </c>
      <c r="L6" s="411" t="str">
        <f>Confirm!I35</f>
        <v>-</v>
      </c>
    </row>
    <row r="7" spans="1:12" x14ac:dyDescent="0.25">
      <c r="A7" s="336">
        <f t="shared" ref="A7:A20" si="0">A6</f>
        <v>0</v>
      </c>
      <c r="B7" s="337" t="s">
        <v>479</v>
      </c>
      <c r="C7" s="337" t="s">
        <v>480</v>
      </c>
      <c r="D7" s="338" t="s">
        <v>481</v>
      </c>
      <c r="E7" s="338" t="s">
        <v>482</v>
      </c>
      <c r="F7" s="338"/>
      <c r="G7" s="337" t="str">
        <f t="shared" ref="G7:G20" si="1">G6</f>
        <v>-</v>
      </c>
      <c r="H7" s="338" t="s">
        <v>483</v>
      </c>
      <c r="I7" s="339" t="s">
        <v>381</v>
      </c>
      <c r="J7" s="340" t="str">
        <f>Confirm!G46</f>
        <v>-</v>
      </c>
      <c r="K7" s="412" t="str">
        <f>Confirm!H46</f>
        <v>-</v>
      </c>
      <c r="L7" s="413" t="str">
        <f>Confirm!I46</f>
        <v>-</v>
      </c>
    </row>
    <row r="8" spans="1:12" x14ac:dyDescent="0.25">
      <c r="A8" s="341">
        <f t="shared" si="0"/>
        <v>0</v>
      </c>
      <c r="B8" s="342" t="s">
        <v>479</v>
      </c>
      <c r="C8" s="342" t="s">
        <v>480</v>
      </c>
      <c r="D8" s="343" t="s">
        <v>377</v>
      </c>
      <c r="E8" s="343" t="s">
        <v>482</v>
      </c>
      <c r="F8" s="343"/>
      <c r="G8" s="342" t="str">
        <f t="shared" si="1"/>
        <v>-</v>
      </c>
      <c r="H8" s="343" t="s">
        <v>483</v>
      </c>
      <c r="I8" s="344" t="s">
        <v>380</v>
      </c>
      <c r="J8" s="340" t="str">
        <f>Confirm!G36</f>
        <v>-</v>
      </c>
      <c r="K8" s="412" t="str">
        <f>Confirm!H36</f>
        <v>-</v>
      </c>
      <c r="L8" s="413" t="str">
        <f>Confirm!I36</f>
        <v>-</v>
      </c>
    </row>
    <row r="9" spans="1:12" x14ac:dyDescent="0.25">
      <c r="A9" s="336">
        <f t="shared" si="0"/>
        <v>0</v>
      </c>
      <c r="B9" s="337" t="s">
        <v>479</v>
      </c>
      <c r="C9" s="337" t="s">
        <v>480</v>
      </c>
      <c r="D9" s="338" t="s">
        <v>377</v>
      </c>
      <c r="E9" s="338" t="s">
        <v>482</v>
      </c>
      <c r="F9" s="338"/>
      <c r="G9" s="337" t="str">
        <f t="shared" si="1"/>
        <v>-</v>
      </c>
      <c r="H9" s="338" t="s">
        <v>483</v>
      </c>
      <c r="I9" s="339" t="s">
        <v>381</v>
      </c>
      <c r="J9" s="340" t="str">
        <f>Confirm!G47</f>
        <v>-</v>
      </c>
      <c r="K9" s="412" t="str">
        <f>Confirm!H47</f>
        <v>-</v>
      </c>
      <c r="L9" s="413" t="str">
        <f>Confirm!I47</f>
        <v>-</v>
      </c>
    </row>
    <row r="10" spans="1:12" x14ac:dyDescent="0.25">
      <c r="A10" s="341">
        <f t="shared" si="0"/>
        <v>0</v>
      </c>
      <c r="B10" s="342" t="s">
        <v>479</v>
      </c>
      <c r="C10" s="342" t="s">
        <v>480</v>
      </c>
      <c r="D10" s="343" t="s">
        <v>484</v>
      </c>
      <c r="E10" s="343" t="s">
        <v>485</v>
      </c>
      <c r="F10" s="343"/>
      <c r="G10" s="342" t="str">
        <f t="shared" si="1"/>
        <v>-</v>
      </c>
      <c r="H10" s="343" t="s">
        <v>483</v>
      </c>
      <c r="I10" s="344" t="s">
        <v>380</v>
      </c>
      <c r="J10" s="340" t="str">
        <f>Confirm!G37</f>
        <v>-</v>
      </c>
      <c r="K10" s="412" t="str">
        <f>Confirm!H37</f>
        <v>-</v>
      </c>
      <c r="L10" s="413" t="str">
        <f>Confirm!I37</f>
        <v>-</v>
      </c>
    </row>
    <row r="11" spans="1:12" x14ac:dyDescent="0.25">
      <c r="A11" s="336">
        <f t="shared" si="0"/>
        <v>0</v>
      </c>
      <c r="B11" s="337" t="s">
        <v>479</v>
      </c>
      <c r="C11" s="337" t="s">
        <v>480</v>
      </c>
      <c r="D11" s="338" t="s">
        <v>484</v>
      </c>
      <c r="E11" s="338" t="s">
        <v>485</v>
      </c>
      <c r="F11" s="338"/>
      <c r="G11" s="337" t="str">
        <f t="shared" si="1"/>
        <v>-</v>
      </c>
      <c r="H11" s="338" t="s">
        <v>483</v>
      </c>
      <c r="I11" s="339" t="s">
        <v>381</v>
      </c>
      <c r="J11" s="340" t="str">
        <f>Confirm!G48</f>
        <v>-</v>
      </c>
      <c r="K11" s="412" t="str">
        <f>Confirm!H48</f>
        <v>-</v>
      </c>
      <c r="L11" s="413" t="str">
        <f>Confirm!I48</f>
        <v>-</v>
      </c>
    </row>
    <row r="12" spans="1:12" x14ac:dyDescent="0.25">
      <c r="A12" s="341">
        <f t="shared" si="0"/>
        <v>0</v>
      </c>
      <c r="B12" s="342" t="s">
        <v>479</v>
      </c>
      <c r="C12" s="342" t="s">
        <v>480</v>
      </c>
      <c r="D12" s="343" t="s">
        <v>486</v>
      </c>
      <c r="E12" s="343" t="s">
        <v>485</v>
      </c>
      <c r="F12" s="343"/>
      <c r="G12" s="342" t="str">
        <f t="shared" si="1"/>
        <v>-</v>
      </c>
      <c r="H12" s="343" t="s">
        <v>483</v>
      </c>
      <c r="I12" s="344" t="s">
        <v>380</v>
      </c>
      <c r="J12" s="340" t="str">
        <f>Confirm!G38</f>
        <v>-</v>
      </c>
      <c r="K12" s="412" t="str">
        <f>Confirm!H38</f>
        <v>-</v>
      </c>
      <c r="L12" s="413" t="str">
        <f>Confirm!I38</f>
        <v>-</v>
      </c>
    </row>
    <row r="13" spans="1:12" x14ac:dyDescent="0.25">
      <c r="A13" s="336">
        <f t="shared" si="0"/>
        <v>0</v>
      </c>
      <c r="B13" s="337" t="s">
        <v>479</v>
      </c>
      <c r="C13" s="337" t="s">
        <v>480</v>
      </c>
      <c r="D13" s="338" t="s">
        <v>486</v>
      </c>
      <c r="E13" s="338" t="s">
        <v>485</v>
      </c>
      <c r="F13" s="338"/>
      <c r="G13" s="337" t="str">
        <f t="shared" si="1"/>
        <v>-</v>
      </c>
      <c r="H13" s="338" t="s">
        <v>483</v>
      </c>
      <c r="I13" s="339" t="s">
        <v>381</v>
      </c>
      <c r="J13" s="340" t="str">
        <f>Confirm!G49</f>
        <v>-</v>
      </c>
      <c r="K13" s="412" t="str">
        <f>Confirm!H49</f>
        <v>-</v>
      </c>
      <c r="L13" s="413" t="str">
        <f>Confirm!I49</f>
        <v>-</v>
      </c>
    </row>
    <row r="14" spans="1:12" x14ac:dyDescent="0.25">
      <c r="A14" s="341">
        <f t="shared" si="0"/>
        <v>0</v>
      </c>
      <c r="B14" s="342" t="s">
        <v>479</v>
      </c>
      <c r="C14" s="342" t="s">
        <v>480</v>
      </c>
      <c r="D14" s="343" t="s">
        <v>487</v>
      </c>
      <c r="E14" s="343" t="s">
        <v>485</v>
      </c>
      <c r="F14" s="347">
        <f>'Other•Autre'!D24</f>
        <v>0</v>
      </c>
      <c r="G14" s="342" t="str">
        <f t="shared" si="1"/>
        <v>-</v>
      </c>
      <c r="H14" s="343" t="s">
        <v>483</v>
      </c>
      <c r="I14" s="344" t="s">
        <v>380</v>
      </c>
      <c r="J14" s="340" t="str">
        <f>Confirm!G39</f>
        <v>-</v>
      </c>
      <c r="K14" s="412" t="str">
        <f>Confirm!H39</f>
        <v>-</v>
      </c>
      <c r="L14" s="413" t="str">
        <f>Confirm!I39</f>
        <v>-</v>
      </c>
    </row>
    <row r="15" spans="1:12" x14ac:dyDescent="0.25">
      <c r="A15" s="336">
        <f t="shared" si="0"/>
        <v>0</v>
      </c>
      <c r="B15" s="337" t="s">
        <v>479</v>
      </c>
      <c r="C15" s="337" t="s">
        <v>480</v>
      </c>
      <c r="D15" s="338" t="s">
        <v>487</v>
      </c>
      <c r="E15" s="338" t="s">
        <v>485</v>
      </c>
      <c r="F15" s="348">
        <f>F14</f>
        <v>0</v>
      </c>
      <c r="G15" s="337" t="str">
        <f t="shared" si="1"/>
        <v>-</v>
      </c>
      <c r="H15" s="338" t="s">
        <v>483</v>
      </c>
      <c r="I15" s="339" t="s">
        <v>381</v>
      </c>
      <c r="J15" s="340" t="str">
        <f>Confirm!G50</f>
        <v>-</v>
      </c>
      <c r="K15" s="412" t="str">
        <f>Confirm!H50</f>
        <v>-</v>
      </c>
      <c r="L15" s="413" t="str">
        <f>Confirm!I50</f>
        <v>-</v>
      </c>
    </row>
    <row r="16" spans="1:12" x14ac:dyDescent="0.25">
      <c r="A16" s="341">
        <f t="shared" si="0"/>
        <v>0</v>
      </c>
      <c r="B16" s="342" t="s">
        <v>479</v>
      </c>
      <c r="C16" s="342" t="s">
        <v>488</v>
      </c>
      <c r="D16" s="343" t="s">
        <v>489</v>
      </c>
      <c r="E16" s="343" t="s">
        <v>483</v>
      </c>
      <c r="F16" s="343"/>
      <c r="G16" s="342" t="str">
        <f t="shared" si="1"/>
        <v>-</v>
      </c>
      <c r="H16" s="343" t="s">
        <v>490</v>
      </c>
      <c r="I16" s="344" t="s">
        <v>380</v>
      </c>
      <c r="J16" s="345" t="str">
        <f>Confirm!G57</f>
        <v>-</v>
      </c>
      <c r="K16" s="414" t="str">
        <f>Confirm!H57</f>
        <v>-</v>
      </c>
      <c r="L16" s="415" t="str">
        <f>Confirm!I57</f>
        <v>-</v>
      </c>
    </row>
    <row r="17" spans="1:12" x14ac:dyDescent="0.25">
      <c r="A17" s="336">
        <f t="shared" si="0"/>
        <v>0</v>
      </c>
      <c r="B17" s="337" t="s">
        <v>479</v>
      </c>
      <c r="C17" s="337" t="s">
        <v>488</v>
      </c>
      <c r="D17" s="338" t="s">
        <v>489</v>
      </c>
      <c r="E17" s="338" t="s">
        <v>483</v>
      </c>
      <c r="F17" s="338"/>
      <c r="G17" s="337" t="str">
        <f t="shared" si="1"/>
        <v>-</v>
      </c>
      <c r="H17" s="338" t="s">
        <v>490</v>
      </c>
      <c r="I17" s="339" t="s">
        <v>381</v>
      </c>
      <c r="J17" s="345" t="str">
        <f>Confirm!G58</f>
        <v>-</v>
      </c>
      <c r="K17" s="414" t="str">
        <f>Confirm!H58</f>
        <v>-</v>
      </c>
      <c r="L17" s="415" t="str">
        <f>Confirm!I58</f>
        <v>-</v>
      </c>
    </row>
    <row r="18" spans="1:12" x14ac:dyDescent="0.25">
      <c r="A18" s="341">
        <f t="shared" si="0"/>
        <v>0</v>
      </c>
      <c r="B18" s="342" t="s">
        <v>479</v>
      </c>
      <c r="C18" s="342" t="s">
        <v>488</v>
      </c>
      <c r="D18" s="343" t="s">
        <v>489</v>
      </c>
      <c r="E18" s="343" t="s">
        <v>483</v>
      </c>
      <c r="F18" s="343"/>
      <c r="G18" s="342" t="str">
        <f t="shared" si="1"/>
        <v>-</v>
      </c>
      <c r="H18" s="343" t="s">
        <v>491</v>
      </c>
      <c r="I18" s="344" t="s">
        <v>380</v>
      </c>
      <c r="J18" s="345" t="str">
        <f>Confirm!G62</f>
        <v>-</v>
      </c>
      <c r="K18" s="414" t="str">
        <f>Confirm!H62</f>
        <v>-</v>
      </c>
      <c r="L18" s="415" t="str">
        <f>Confirm!I62</f>
        <v>-</v>
      </c>
    </row>
    <row r="19" spans="1:12" x14ac:dyDescent="0.25">
      <c r="A19" s="336">
        <f t="shared" si="0"/>
        <v>0</v>
      </c>
      <c r="B19" s="337" t="s">
        <v>479</v>
      </c>
      <c r="C19" s="337" t="s">
        <v>488</v>
      </c>
      <c r="D19" s="338" t="s">
        <v>489</v>
      </c>
      <c r="E19" s="338" t="s">
        <v>483</v>
      </c>
      <c r="F19" s="338"/>
      <c r="G19" s="337" t="str">
        <f t="shared" si="1"/>
        <v>-</v>
      </c>
      <c r="H19" s="338" t="s">
        <v>491</v>
      </c>
      <c r="I19" s="339" t="s">
        <v>381</v>
      </c>
      <c r="J19" s="345" t="str">
        <f>Confirm!G63</f>
        <v>-</v>
      </c>
      <c r="K19" s="414" t="str">
        <f>Confirm!H63</f>
        <v>-</v>
      </c>
      <c r="L19" s="415" t="str">
        <f>Confirm!I63</f>
        <v>-</v>
      </c>
    </row>
    <row r="20" spans="1:12" x14ac:dyDescent="0.25">
      <c r="A20" s="341">
        <f t="shared" si="0"/>
        <v>0</v>
      </c>
      <c r="B20" s="342" t="s">
        <v>479</v>
      </c>
      <c r="C20" s="342" t="s">
        <v>492</v>
      </c>
      <c r="D20" s="343" t="s">
        <v>489</v>
      </c>
      <c r="E20" s="343" t="s">
        <v>483</v>
      </c>
      <c r="F20" s="343"/>
      <c r="G20" s="342" t="str">
        <f t="shared" si="1"/>
        <v>-</v>
      </c>
      <c r="H20" s="343" t="s">
        <v>483</v>
      </c>
      <c r="I20" s="344" t="s">
        <v>483</v>
      </c>
      <c r="J20" s="346" t="str">
        <f>Confirm!G67</f>
        <v>-</v>
      </c>
      <c r="K20" s="416" t="str">
        <f>Confirm!H67</f>
        <v>-</v>
      </c>
      <c r="L20" s="417" t="str">
        <f>Confirm!I67</f>
        <v>-</v>
      </c>
    </row>
  </sheetData>
  <sheetProtection algorithmName="SHA-512" hashValue="0RJU/VtnlNPNHXxe2h097q6qMHhAE5G67JsvP2Zb0xTzG7fYoJ85bRCuXXEYBLljwCqbBavH/RVZj4jEQClxrA==" saltValue="62NWCFBNoidXqVeXyKsgCw==" spinCount="100000" sheet="1" objects="1" scenarios="1" selectLockedCells="1"/>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F50FC-56DC-41A7-90BD-9A227E11EE41}">
  <sheetPr>
    <tabColor rgb="FFFF0000"/>
  </sheetPr>
  <dimension ref="A5:AC64"/>
  <sheetViews>
    <sheetView topLeftCell="H1" workbookViewId="0">
      <selection activeCell="L6" sqref="L6"/>
    </sheetView>
  </sheetViews>
  <sheetFormatPr defaultRowHeight="15" x14ac:dyDescent="0.25"/>
  <cols>
    <col min="1" max="1" width="22.7109375" customWidth="1"/>
    <col min="2" max="2" width="11.85546875" bestFit="1" customWidth="1"/>
    <col min="3" max="3" width="12.5703125" bestFit="1" customWidth="1"/>
    <col min="4" max="4" width="13.7109375" bestFit="1" customWidth="1"/>
    <col min="5" max="5" width="17.5703125" bestFit="1" customWidth="1"/>
    <col min="6" max="6" width="38" customWidth="1"/>
    <col min="7" max="7" width="11.28515625" customWidth="1"/>
    <col min="8" max="8" width="21.28515625" bestFit="1" customWidth="1"/>
    <col min="9" max="9" width="13" customWidth="1"/>
    <col min="10" max="10" width="17.85546875" bestFit="1" customWidth="1"/>
    <col min="11" max="11" width="14" bestFit="1" customWidth="1"/>
    <col min="12" max="12" width="12.85546875" bestFit="1" customWidth="1"/>
    <col min="13" max="14" width="13.42578125" customWidth="1"/>
    <col min="15" max="16" width="0" hidden="1" customWidth="1"/>
    <col min="17" max="19" width="12.5703125" customWidth="1"/>
    <col min="20" max="21" width="0" hidden="1" customWidth="1"/>
    <col min="22" max="24" width="10.85546875" customWidth="1"/>
    <col min="25" max="26" width="0" hidden="1" customWidth="1"/>
    <col min="27" max="29" width="10.85546875" customWidth="1"/>
  </cols>
  <sheetData>
    <row r="5" spans="1:29" ht="24.75" x14ac:dyDescent="0.25">
      <c r="A5" s="349" t="s">
        <v>493</v>
      </c>
      <c r="B5" s="349" t="s">
        <v>494</v>
      </c>
      <c r="C5" s="349" t="s">
        <v>495</v>
      </c>
      <c r="D5" s="349" t="s">
        <v>496</v>
      </c>
      <c r="E5" s="350" t="s">
        <v>497</v>
      </c>
      <c r="F5" s="349" t="s">
        <v>498</v>
      </c>
      <c r="G5" s="351" t="s">
        <v>499</v>
      </c>
      <c r="H5" s="349" t="s">
        <v>500</v>
      </c>
      <c r="I5" s="349" t="s">
        <v>501</v>
      </c>
      <c r="J5" s="349" t="s">
        <v>502</v>
      </c>
      <c r="K5" s="349" t="s">
        <v>477</v>
      </c>
      <c r="L5" s="352" t="s">
        <v>503</v>
      </c>
      <c r="M5" s="352" t="s">
        <v>504</v>
      </c>
      <c r="N5" s="352" t="s">
        <v>505</v>
      </c>
      <c r="O5" s="353" t="s">
        <v>506</v>
      </c>
      <c r="P5" s="353" t="s">
        <v>507</v>
      </c>
      <c r="Q5" s="354" t="s">
        <v>508</v>
      </c>
      <c r="R5" s="354" t="s">
        <v>509</v>
      </c>
      <c r="S5" s="355" t="s">
        <v>510</v>
      </c>
      <c r="T5" s="355" t="s">
        <v>511</v>
      </c>
      <c r="U5" s="355" t="s">
        <v>512</v>
      </c>
      <c r="V5" s="356" t="s">
        <v>513</v>
      </c>
      <c r="W5" s="356" t="s">
        <v>514</v>
      </c>
      <c r="X5" s="356" t="s">
        <v>515</v>
      </c>
      <c r="Y5" s="356" t="s">
        <v>516</v>
      </c>
      <c r="Z5" s="356" t="s">
        <v>517</v>
      </c>
      <c r="AA5" s="357" t="s">
        <v>518</v>
      </c>
      <c r="AB5" s="357" t="s">
        <v>519</v>
      </c>
      <c r="AC5" s="357" t="s">
        <v>520</v>
      </c>
    </row>
    <row r="6" spans="1:29" x14ac:dyDescent="0.25">
      <c r="A6" s="358">
        <f>Intro!E94</f>
        <v>0</v>
      </c>
      <c r="B6" s="359" t="s">
        <v>521</v>
      </c>
      <c r="C6" s="359" t="str">
        <f>IF(OR(Public!F17="Distributor",Public!F17="Distributeur"),"1 - Distributor",IF(OR(Public!F17="End user",Public!F17="Utilisateur final"),"2 - End user",IF(OR(Public!F17="Broker or trader",Public!F17="Courtier ou commerçant"),"3 - Broker or trader",IF(Public!F18&lt;&gt;0,"4 - Other","-"))))</f>
        <v>-</v>
      </c>
      <c r="D6" s="359" t="s">
        <v>522</v>
      </c>
      <c r="E6" s="359" t="s">
        <v>523</v>
      </c>
      <c r="F6" s="359" t="s">
        <v>524</v>
      </c>
      <c r="G6" s="360"/>
      <c r="H6" s="359" t="s">
        <v>525</v>
      </c>
      <c r="I6" s="361" t="s">
        <v>526</v>
      </c>
      <c r="J6" s="362" t="s">
        <v>483</v>
      </c>
      <c r="K6" s="363" t="s">
        <v>380</v>
      </c>
      <c r="L6" s="364">
        <f>TUR!G29</f>
        <v>0</v>
      </c>
      <c r="M6" s="364">
        <f>TUR!H29</f>
        <v>0</v>
      </c>
      <c r="N6" s="365">
        <f>TUR!I29</f>
        <v>0</v>
      </c>
      <c r="O6" s="366"/>
      <c r="P6" s="366"/>
      <c r="Q6" s="367">
        <f>TUR!G30/1000</f>
        <v>0</v>
      </c>
      <c r="R6" s="364">
        <f>TUR!H30/1000</f>
        <v>0</v>
      </c>
      <c r="S6" s="365">
        <f>TUR!I30/1000</f>
        <v>0</v>
      </c>
      <c r="T6" s="368"/>
      <c r="U6" s="368"/>
      <c r="V6" s="369">
        <f>(IF(ISERROR(Q6/L6),0,Q6/L6))*1000</f>
        <v>0</v>
      </c>
      <c r="W6" s="370">
        <f t="shared" ref="W6:X21" si="0">(IF(ISERROR(R6/M6),0,R6/M6))*1000</f>
        <v>0</v>
      </c>
      <c r="X6" s="371">
        <f t="shared" si="0"/>
        <v>0</v>
      </c>
      <c r="Y6" s="368">
        <v>0</v>
      </c>
      <c r="Z6" s="368">
        <v>0</v>
      </c>
      <c r="AA6" s="372">
        <f>Q6*(TUR!D$66/100)</f>
        <v>0</v>
      </c>
      <c r="AB6" s="373">
        <f>R6*(TUR!E$66/100)</f>
        <v>0</v>
      </c>
      <c r="AC6" s="374">
        <f>S6*(TUR!F$66/100)</f>
        <v>0</v>
      </c>
    </row>
    <row r="7" spans="1:29" x14ac:dyDescent="0.25">
      <c r="A7" s="375">
        <f>A6</f>
        <v>0</v>
      </c>
      <c r="B7" s="375" t="s">
        <v>521</v>
      </c>
      <c r="C7" s="375" t="str">
        <f>C6</f>
        <v>-</v>
      </c>
      <c r="D7" s="375" t="s">
        <v>522</v>
      </c>
      <c r="E7" s="375" t="s">
        <v>523</v>
      </c>
      <c r="F7" s="375" t="s">
        <v>524</v>
      </c>
      <c r="G7" s="376"/>
      <c r="H7" s="375" t="s">
        <v>525</v>
      </c>
      <c r="I7" s="377" t="s">
        <v>526</v>
      </c>
      <c r="J7" s="378" t="s">
        <v>483</v>
      </c>
      <c r="K7" s="379" t="s">
        <v>381</v>
      </c>
      <c r="L7" s="380">
        <f>TUR!G32</f>
        <v>0</v>
      </c>
      <c r="M7" s="380">
        <f>TUR!H32</f>
        <v>0</v>
      </c>
      <c r="N7" s="381">
        <f>TUR!I32</f>
        <v>0</v>
      </c>
      <c r="O7" s="382"/>
      <c r="P7" s="382"/>
      <c r="Q7" s="383">
        <f>TUR!G33/1000</f>
        <v>0</v>
      </c>
      <c r="R7" s="380">
        <f>TUR!H33/1000</f>
        <v>0</v>
      </c>
      <c r="S7" s="381">
        <f>TUR!I33/1000</f>
        <v>0</v>
      </c>
      <c r="T7" s="384"/>
      <c r="U7" s="384"/>
      <c r="V7" s="385">
        <f t="shared" ref="V7:X53" si="1">(IF(ISERROR(Q7/L7),0,Q7/L7))*1000</f>
        <v>0</v>
      </c>
      <c r="W7" s="386">
        <f t="shared" si="0"/>
        <v>0</v>
      </c>
      <c r="X7" s="387">
        <f t="shared" si="0"/>
        <v>0</v>
      </c>
      <c r="Y7" s="384">
        <v>0</v>
      </c>
      <c r="Z7" s="384">
        <v>0</v>
      </c>
      <c r="AA7" s="388">
        <f>Q7*(TUR!D$66/100)</f>
        <v>0</v>
      </c>
      <c r="AB7" s="389">
        <f>R7*(TUR!E$66/100)</f>
        <v>0</v>
      </c>
      <c r="AC7" s="390">
        <f>S7*(TUR!F$66/100)</f>
        <v>0</v>
      </c>
    </row>
    <row r="8" spans="1:29" x14ac:dyDescent="0.25">
      <c r="A8" s="375">
        <f t="shared" ref="A8:A53" si="2">A7</f>
        <v>0</v>
      </c>
      <c r="B8" s="375" t="s">
        <v>521</v>
      </c>
      <c r="C8" s="375" t="str">
        <f t="shared" ref="C8:C53" si="3">C7</f>
        <v>-</v>
      </c>
      <c r="D8" s="375" t="s">
        <v>522</v>
      </c>
      <c r="E8" s="375" t="s">
        <v>523</v>
      </c>
      <c r="F8" s="375" t="s">
        <v>524</v>
      </c>
      <c r="G8" s="376"/>
      <c r="H8" s="375" t="s">
        <v>525</v>
      </c>
      <c r="I8" s="377" t="s">
        <v>527</v>
      </c>
      <c r="J8" s="378" t="s">
        <v>528</v>
      </c>
      <c r="K8" s="379" t="s">
        <v>380</v>
      </c>
      <c r="L8" s="380">
        <f>TUR!G39</f>
        <v>0</v>
      </c>
      <c r="M8" s="380">
        <f>TUR!H39</f>
        <v>0</v>
      </c>
      <c r="N8" s="381">
        <f>TUR!I39</f>
        <v>0</v>
      </c>
      <c r="O8" s="382"/>
      <c r="P8" s="382"/>
      <c r="Q8" s="383">
        <f>TUR!G40/1000</f>
        <v>0</v>
      </c>
      <c r="R8" s="380">
        <f>TUR!H40/1000</f>
        <v>0</v>
      </c>
      <c r="S8" s="381">
        <f>TUR!I40/1000</f>
        <v>0</v>
      </c>
      <c r="T8" s="384"/>
      <c r="U8" s="384"/>
      <c r="V8" s="385">
        <f t="shared" si="1"/>
        <v>0</v>
      </c>
      <c r="W8" s="386">
        <f t="shared" si="0"/>
        <v>0</v>
      </c>
      <c r="X8" s="387">
        <f t="shared" si="0"/>
        <v>0</v>
      </c>
      <c r="Y8" s="384">
        <v>0</v>
      </c>
      <c r="Z8" s="384">
        <v>0</v>
      </c>
      <c r="AA8" s="388">
        <f>Q8*(TUR!D$66/100)</f>
        <v>0</v>
      </c>
      <c r="AB8" s="389">
        <f>R8*(TUR!E$66/100)</f>
        <v>0</v>
      </c>
      <c r="AC8" s="390">
        <f>S8*(TUR!F$66/100)</f>
        <v>0</v>
      </c>
    </row>
    <row r="9" spans="1:29" x14ac:dyDescent="0.25">
      <c r="A9" s="375">
        <f t="shared" si="2"/>
        <v>0</v>
      </c>
      <c r="B9" s="375" t="s">
        <v>521</v>
      </c>
      <c r="C9" s="375" t="str">
        <f t="shared" si="3"/>
        <v>-</v>
      </c>
      <c r="D9" s="375" t="s">
        <v>522</v>
      </c>
      <c r="E9" s="375" t="s">
        <v>523</v>
      </c>
      <c r="F9" s="375" t="s">
        <v>524</v>
      </c>
      <c r="G9" s="376"/>
      <c r="H9" s="375" t="s">
        <v>525</v>
      </c>
      <c r="I9" s="377" t="s">
        <v>527</v>
      </c>
      <c r="J9" s="378" t="s">
        <v>528</v>
      </c>
      <c r="K9" s="379" t="s">
        <v>381</v>
      </c>
      <c r="L9" s="380">
        <f>TUR!G42</f>
        <v>0</v>
      </c>
      <c r="M9" s="380">
        <f>TUR!H42</f>
        <v>0</v>
      </c>
      <c r="N9" s="381">
        <f>TUR!I42</f>
        <v>0</v>
      </c>
      <c r="O9" s="382"/>
      <c r="P9" s="382"/>
      <c r="Q9" s="383">
        <f>TUR!G43/1000</f>
        <v>0</v>
      </c>
      <c r="R9" s="380">
        <f>TUR!H43/1000</f>
        <v>0</v>
      </c>
      <c r="S9" s="381">
        <f>TUR!I43/1000</f>
        <v>0</v>
      </c>
      <c r="T9" s="384"/>
      <c r="U9" s="384"/>
      <c r="V9" s="385">
        <f t="shared" si="1"/>
        <v>0</v>
      </c>
      <c r="W9" s="386">
        <f t="shared" si="0"/>
        <v>0</v>
      </c>
      <c r="X9" s="387">
        <f t="shared" si="0"/>
        <v>0</v>
      </c>
      <c r="Y9" s="384">
        <v>0</v>
      </c>
      <c r="Z9" s="384">
        <v>0</v>
      </c>
      <c r="AA9" s="388">
        <f>Q9*(TUR!D$66/100)</f>
        <v>0</v>
      </c>
      <c r="AB9" s="389">
        <f>R9*(TUR!E$66/100)</f>
        <v>0</v>
      </c>
      <c r="AC9" s="390">
        <f>S9*(TUR!F$66/100)</f>
        <v>0</v>
      </c>
    </row>
    <row r="10" spans="1:29" x14ac:dyDescent="0.25">
      <c r="A10" s="375">
        <f t="shared" si="2"/>
        <v>0</v>
      </c>
      <c r="B10" s="375" t="s">
        <v>521</v>
      </c>
      <c r="C10" s="375" t="str">
        <f t="shared" si="3"/>
        <v>-</v>
      </c>
      <c r="D10" s="375" t="s">
        <v>522</v>
      </c>
      <c r="E10" s="375" t="s">
        <v>523</v>
      </c>
      <c r="F10" s="375" t="s">
        <v>524</v>
      </c>
      <c r="G10" s="376"/>
      <c r="H10" s="375" t="s">
        <v>525</v>
      </c>
      <c r="I10" s="377" t="s">
        <v>527</v>
      </c>
      <c r="J10" s="378" t="s">
        <v>529</v>
      </c>
      <c r="K10" s="379" t="s">
        <v>380</v>
      </c>
      <c r="L10" s="380">
        <f>TUR!G49</f>
        <v>0</v>
      </c>
      <c r="M10" s="380">
        <f>TUR!H49</f>
        <v>0</v>
      </c>
      <c r="N10" s="381">
        <f>TUR!I49</f>
        <v>0</v>
      </c>
      <c r="O10" s="382"/>
      <c r="P10" s="382"/>
      <c r="Q10" s="383">
        <f>TUR!G50/1000</f>
        <v>0</v>
      </c>
      <c r="R10" s="380">
        <f>TUR!H50/1000</f>
        <v>0</v>
      </c>
      <c r="S10" s="381">
        <f>TUR!I50/1000</f>
        <v>0</v>
      </c>
      <c r="T10" s="384"/>
      <c r="U10" s="384"/>
      <c r="V10" s="385">
        <f t="shared" si="1"/>
        <v>0</v>
      </c>
      <c r="W10" s="386">
        <f t="shared" si="0"/>
        <v>0</v>
      </c>
      <c r="X10" s="387">
        <f t="shared" si="0"/>
        <v>0</v>
      </c>
      <c r="Y10" s="384">
        <v>0</v>
      </c>
      <c r="Z10" s="384">
        <v>0</v>
      </c>
      <c r="AA10" s="388">
        <f>Q10*(TUR!D$66/100)</f>
        <v>0</v>
      </c>
      <c r="AB10" s="389">
        <f>R10*(TUR!E$66/100)</f>
        <v>0</v>
      </c>
      <c r="AC10" s="390">
        <f>S10*(TUR!F$66/100)</f>
        <v>0</v>
      </c>
    </row>
    <row r="11" spans="1:29" x14ac:dyDescent="0.25">
      <c r="A11" s="375">
        <f t="shared" si="2"/>
        <v>0</v>
      </c>
      <c r="B11" s="375" t="s">
        <v>521</v>
      </c>
      <c r="C11" s="375" t="str">
        <f t="shared" si="3"/>
        <v>-</v>
      </c>
      <c r="D11" s="375" t="s">
        <v>522</v>
      </c>
      <c r="E11" s="375" t="s">
        <v>523</v>
      </c>
      <c r="F11" s="375" t="s">
        <v>524</v>
      </c>
      <c r="G11" s="376"/>
      <c r="H11" s="375" t="s">
        <v>525</v>
      </c>
      <c r="I11" s="377" t="s">
        <v>527</v>
      </c>
      <c r="J11" s="378" t="s">
        <v>529</v>
      </c>
      <c r="K11" s="379" t="s">
        <v>381</v>
      </c>
      <c r="L11" s="380">
        <f>TUR!G52</f>
        <v>0</v>
      </c>
      <c r="M11" s="380">
        <f>TUR!H52</f>
        <v>0</v>
      </c>
      <c r="N11" s="381">
        <f>TUR!I52</f>
        <v>0</v>
      </c>
      <c r="O11" s="382"/>
      <c r="P11" s="382"/>
      <c r="Q11" s="383">
        <f>TUR!G53/1000</f>
        <v>0</v>
      </c>
      <c r="R11" s="380">
        <f>TUR!H53/1000</f>
        <v>0</v>
      </c>
      <c r="S11" s="381">
        <f>TUR!I53/1000</f>
        <v>0</v>
      </c>
      <c r="T11" s="384"/>
      <c r="U11" s="384"/>
      <c r="V11" s="385">
        <f t="shared" si="1"/>
        <v>0</v>
      </c>
      <c r="W11" s="386">
        <f t="shared" si="0"/>
        <v>0</v>
      </c>
      <c r="X11" s="387">
        <f t="shared" si="0"/>
        <v>0</v>
      </c>
      <c r="Y11" s="384">
        <v>0</v>
      </c>
      <c r="Z11" s="384">
        <v>0</v>
      </c>
      <c r="AA11" s="388">
        <f>Q11*(TUR!D$66/100)</f>
        <v>0</v>
      </c>
      <c r="AB11" s="389">
        <f>R11*(TUR!E$66/100)</f>
        <v>0</v>
      </c>
      <c r="AC11" s="390">
        <f>S11*(TUR!F$66/100)</f>
        <v>0</v>
      </c>
    </row>
    <row r="12" spans="1:29" x14ac:dyDescent="0.25">
      <c r="A12" s="359">
        <f t="shared" si="2"/>
        <v>0</v>
      </c>
      <c r="B12" s="359" t="s">
        <v>521</v>
      </c>
      <c r="C12" s="359" t="str">
        <f t="shared" si="3"/>
        <v>-</v>
      </c>
      <c r="D12" s="359" t="s">
        <v>522</v>
      </c>
      <c r="E12" s="359" t="s">
        <v>530</v>
      </c>
      <c r="F12" s="359" t="s">
        <v>531</v>
      </c>
      <c r="G12" s="360"/>
      <c r="H12" s="359" t="s">
        <v>532</v>
      </c>
      <c r="I12" s="361" t="s">
        <v>526</v>
      </c>
      <c r="J12" s="362" t="s">
        <v>483</v>
      </c>
      <c r="K12" s="363" t="s">
        <v>380</v>
      </c>
      <c r="L12" s="364">
        <f>'TUR (Atakaş Çelik)'!G29</f>
        <v>0</v>
      </c>
      <c r="M12" s="364">
        <f>'TUR (Atakaş Çelik)'!H29</f>
        <v>0</v>
      </c>
      <c r="N12" s="365">
        <f>'TUR (Atakaş Çelik)'!I29</f>
        <v>0</v>
      </c>
      <c r="O12" s="366"/>
      <c r="P12" s="366"/>
      <c r="Q12" s="367">
        <f>'TUR (Atakaş Çelik)'!G30/1000</f>
        <v>0</v>
      </c>
      <c r="R12" s="364">
        <f>'TUR (Atakaş Çelik)'!H30/1000</f>
        <v>0</v>
      </c>
      <c r="S12" s="365">
        <f>'TUR (Atakaş Çelik)'!I30/1000</f>
        <v>0</v>
      </c>
      <c r="T12" s="368"/>
      <c r="U12" s="368"/>
      <c r="V12" s="369">
        <f t="shared" si="1"/>
        <v>0</v>
      </c>
      <c r="W12" s="370">
        <f t="shared" si="0"/>
        <v>0</v>
      </c>
      <c r="X12" s="371">
        <f t="shared" si="0"/>
        <v>0</v>
      </c>
      <c r="Y12" s="368">
        <v>0</v>
      </c>
      <c r="Z12" s="368">
        <v>0</v>
      </c>
      <c r="AA12" s="372">
        <f>Q12*('TUR (Atakaş Çelik)'!D$66/100)</f>
        <v>0</v>
      </c>
      <c r="AB12" s="373">
        <f>R12*('TUR (Atakaş Çelik)'!E$66/100)</f>
        <v>0</v>
      </c>
      <c r="AC12" s="374">
        <f>S12*('TUR (Atakaş Çelik)'!F$66/100)</f>
        <v>0</v>
      </c>
    </row>
    <row r="13" spans="1:29" x14ac:dyDescent="0.25">
      <c r="A13" s="375">
        <f t="shared" si="2"/>
        <v>0</v>
      </c>
      <c r="B13" s="375" t="s">
        <v>521</v>
      </c>
      <c r="C13" s="375" t="str">
        <f t="shared" si="3"/>
        <v>-</v>
      </c>
      <c r="D13" s="375" t="s">
        <v>522</v>
      </c>
      <c r="E13" s="375" t="s">
        <v>530</v>
      </c>
      <c r="F13" s="375" t="s">
        <v>531</v>
      </c>
      <c r="G13" s="376"/>
      <c r="H13" s="375" t="s">
        <v>532</v>
      </c>
      <c r="I13" s="377" t="s">
        <v>526</v>
      </c>
      <c r="J13" s="378" t="s">
        <v>483</v>
      </c>
      <c r="K13" s="379" t="s">
        <v>381</v>
      </c>
      <c r="L13" s="380">
        <f>'TUR (Atakaş Çelik)'!G32</f>
        <v>0</v>
      </c>
      <c r="M13" s="380">
        <f>'TUR (Atakaş Çelik)'!H32</f>
        <v>0</v>
      </c>
      <c r="N13" s="381">
        <f>'TUR (Atakaş Çelik)'!I32</f>
        <v>0</v>
      </c>
      <c r="O13" s="382"/>
      <c r="P13" s="382"/>
      <c r="Q13" s="383">
        <f>'TUR (Atakaş Çelik)'!G33/1000</f>
        <v>0</v>
      </c>
      <c r="R13" s="380">
        <f>'TUR (Atakaş Çelik)'!H33/1000</f>
        <v>0</v>
      </c>
      <c r="S13" s="381">
        <f>'TUR (Atakaş Çelik)'!I33/1000</f>
        <v>0</v>
      </c>
      <c r="T13" s="384"/>
      <c r="U13" s="384"/>
      <c r="V13" s="385">
        <f t="shared" si="1"/>
        <v>0</v>
      </c>
      <c r="W13" s="386">
        <f t="shared" si="0"/>
        <v>0</v>
      </c>
      <c r="X13" s="387">
        <f t="shared" si="0"/>
        <v>0</v>
      </c>
      <c r="Y13" s="384">
        <v>0</v>
      </c>
      <c r="Z13" s="384">
        <v>0</v>
      </c>
      <c r="AA13" s="388">
        <f>Q13*('TUR (Atakaş Çelik)'!D$66/100)</f>
        <v>0</v>
      </c>
      <c r="AB13" s="389">
        <f>R13*('TUR (Atakaş Çelik)'!E$66/100)</f>
        <v>0</v>
      </c>
      <c r="AC13" s="390">
        <f>S13*('TUR (Atakaş Çelik)'!F$66/100)</f>
        <v>0</v>
      </c>
    </row>
    <row r="14" spans="1:29" x14ac:dyDescent="0.25">
      <c r="A14" s="375">
        <f t="shared" si="2"/>
        <v>0</v>
      </c>
      <c r="B14" s="375" t="s">
        <v>521</v>
      </c>
      <c r="C14" s="375" t="str">
        <f t="shared" si="3"/>
        <v>-</v>
      </c>
      <c r="D14" s="375" t="s">
        <v>522</v>
      </c>
      <c r="E14" s="375" t="s">
        <v>530</v>
      </c>
      <c r="F14" s="375" t="s">
        <v>531</v>
      </c>
      <c r="G14" s="376"/>
      <c r="H14" s="375" t="s">
        <v>532</v>
      </c>
      <c r="I14" s="377" t="s">
        <v>527</v>
      </c>
      <c r="J14" s="378" t="s">
        <v>528</v>
      </c>
      <c r="K14" s="379" t="s">
        <v>380</v>
      </c>
      <c r="L14" s="380">
        <f>'TUR (Atakaş Çelik)'!G39</f>
        <v>0</v>
      </c>
      <c r="M14" s="380">
        <f>'TUR (Atakaş Çelik)'!H39</f>
        <v>0</v>
      </c>
      <c r="N14" s="381">
        <f>'TUR (Atakaş Çelik)'!I39</f>
        <v>0</v>
      </c>
      <c r="O14" s="382"/>
      <c r="P14" s="382"/>
      <c r="Q14" s="383">
        <f>'TUR (Atakaş Çelik)'!G40/1000</f>
        <v>0</v>
      </c>
      <c r="R14" s="380">
        <f>'TUR (Atakaş Çelik)'!H40/1000</f>
        <v>0</v>
      </c>
      <c r="S14" s="381">
        <f>'TUR (Atakaş Çelik)'!I40/1000</f>
        <v>0</v>
      </c>
      <c r="T14" s="384"/>
      <c r="U14" s="384"/>
      <c r="V14" s="385">
        <f t="shared" si="1"/>
        <v>0</v>
      </c>
      <c r="W14" s="386">
        <f t="shared" si="0"/>
        <v>0</v>
      </c>
      <c r="X14" s="387">
        <f t="shared" si="0"/>
        <v>0</v>
      </c>
      <c r="Y14" s="384">
        <v>0</v>
      </c>
      <c r="Z14" s="384">
        <v>0</v>
      </c>
      <c r="AA14" s="388">
        <f>Q14*('TUR (Atakaş Çelik)'!D$66/100)</f>
        <v>0</v>
      </c>
      <c r="AB14" s="389">
        <f>R14*('TUR (Atakaş Çelik)'!E$66/100)</f>
        <v>0</v>
      </c>
      <c r="AC14" s="390">
        <f>S14*('TUR (Atakaş Çelik)'!F$66/100)</f>
        <v>0</v>
      </c>
    </row>
    <row r="15" spans="1:29" x14ac:dyDescent="0.25">
      <c r="A15" s="375">
        <f t="shared" si="2"/>
        <v>0</v>
      </c>
      <c r="B15" s="375" t="s">
        <v>521</v>
      </c>
      <c r="C15" s="375" t="str">
        <f t="shared" si="3"/>
        <v>-</v>
      </c>
      <c r="D15" s="375" t="s">
        <v>522</v>
      </c>
      <c r="E15" s="375" t="s">
        <v>530</v>
      </c>
      <c r="F15" s="375" t="s">
        <v>531</v>
      </c>
      <c r="G15" s="376"/>
      <c r="H15" s="375" t="s">
        <v>532</v>
      </c>
      <c r="I15" s="377" t="s">
        <v>527</v>
      </c>
      <c r="J15" s="378" t="s">
        <v>528</v>
      </c>
      <c r="K15" s="379" t="s">
        <v>381</v>
      </c>
      <c r="L15" s="380">
        <f>'TUR (Atakaş Çelik)'!G42</f>
        <v>0</v>
      </c>
      <c r="M15" s="380">
        <f>'TUR (Atakaş Çelik)'!H42</f>
        <v>0</v>
      </c>
      <c r="N15" s="381">
        <f>'TUR (Atakaş Çelik)'!I42</f>
        <v>0</v>
      </c>
      <c r="O15" s="382"/>
      <c r="P15" s="382"/>
      <c r="Q15" s="383">
        <f>'TUR (Atakaş Çelik)'!G43/1000</f>
        <v>0</v>
      </c>
      <c r="R15" s="380">
        <f>'TUR (Atakaş Çelik)'!H43/1000</f>
        <v>0</v>
      </c>
      <c r="S15" s="381">
        <f>'TUR (Atakaş Çelik)'!I43/1000</f>
        <v>0</v>
      </c>
      <c r="T15" s="384"/>
      <c r="U15" s="384"/>
      <c r="V15" s="385">
        <f t="shared" si="1"/>
        <v>0</v>
      </c>
      <c r="W15" s="386">
        <f t="shared" si="0"/>
        <v>0</v>
      </c>
      <c r="X15" s="387">
        <f t="shared" si="0"/>
        <v>0</v>
      </c>
      <c r="Y15" s="384">
        <v>0</v>
      </c>
      <c r="Z15" s="384">
        <v>0</v>
      </c>
      <c r="AA15" s="388">
        <f>Q15*('TUR (Atakaş Çelik)'!D$66/100)</f>
        <v>0</v>
      </c>
      <c r="AB15" s="389">
        <f>R15*('TUR (Atakaş Çelik)'!E$66/100)</f>
        <v>0</v>
      </c>
      <c r="AC15" s="390">
        <f>S15*('TUR (Atakaş Çelik)'!F$66/100)</f>
        <v>0</v>
      </c>
    </row>
    <row r="16" spans="1:29" x14ac:dyDescent="0.25">
      <c r="A16" s="375">
        <f t="shared" si="2"/>
        <v>0</v>
      </c>
      <c r="B16" s="375" t="s">
        <v>521</v>
      </c>
      <c r="C16" s="375" t="str">
        <f t="shared" si="3"/>
        <v>-</v>
      </c>
      <c r="D16" s="375" t="s">
        <v>522</v>
      </c>
      <c r="E16" s="375" t="s">
        <v>530</v>
      </c>
      <c r="F16" s="375" t="s">
        <v>531</v>
      </c>
      <c r="G16" s="376"/>
      <c r="H16" s="375" t="s">
        <v>532</v>
      </c>
      <c r="I16" s="377" t="s">
        <v>527</v>
      </c>
      <c r="J16" s="378" t="s">
        <v>529</v>
      </c>
      <c r="K16" s="379" t="s">
        <v>380</v>
      </c>
      <c r="L16" s="380">
        <f>'TUR (Atakaş Çelik)'!G49</f>
        <v>0</v>
      </c>
      <c r="M16" s="380">
        <f>'TUR (Atakaş Çelik)'!H49</f>
        <v>0</v>
      </c>
      <c r="N16" s="381">
        <f>'TUR (Atakaş Çelik)'!I49</f>
        <v>0</v>
      </c>
      <c r="O16" s="382"/>
      <c r="P16" s="382"/>
      <c r="Q16" s="383">
        <f>'TUR (Atakaş Çelik)'!G50/1000</f>
        <v>0</v>
      </c>
      <c r="R16" s="380">
        <f>'TUR (Atakaş Çelik)'!H50/1000</f>
        <v>0</v>
      </c>
      <c r="S16" s="381">
        <f>'TUR (Atakaş Çelik)'!I50/1000</f>
        <v>0</v>
      </c>
      <c r="T16" s="384"/>
      <c r="U16" s="384"/>
      <c r="V16" s="385">
        <f t="shared" si="1"/>
        <v>0</v>
      </c>
      <c r="W16" s="386">
        <f t="shared" si="0"/>
        <v>0</v>
      </c>
      <c r="X16" s="387">
        <f t="shared" si="0"/>
        <v>0</v>
      </c>
      <c r="Y16" s="384">
        <v>0</v>
      </c>
      <c r="Z16" s="384">
        <v>0</v>
      </c>
      <c r="AA16" s="388">
        <f>Q16*('TUR (Atakaş Çelik)'!D$66/100)</f>
        <v>0</v>
      </c>
      <c r="AB16" s="389">
        <f>R16*('TUR (Atakaş Çelik)'!E$66/100)</f>
        <v>0</v>
      </c>
      <c r="AC16" s="390">
        <f>S16*('TUR (Atakaş Çelik)'!F$66/100)</f>
        <v>0</v>
      </c>
    </row>
    <row r="17" spans="1:29" x14ac:dyDescent="0.25">
      <c r="A17" s="375">
        <f t="shared" si="2"/>
        <v>0</v>
      </c>
      <c r="B17" s="375" t="s">
        <v>521</v>
      </c>
      <c r="C17" s="375" t="str">
        <f t="shared" si="3"/>
        <v>-</v>
      </c>
      <c r="D17" s="375" t="s">
        <v>522</v>
      </c>
      <c r="E17" s="375" t="s">
        <v>530</v>
      </c>
      <c r="F17" s="375" t="s">
        <v>531</v>
      </c>
      <c r="G17" s="376"/>
      <c r="H17" s="375" t="s">
        <v>532</v>
      </c>
      <c r="I17" s="377" t="s">
        <v>527</v>
      </c>
      <c r="J17" s="378" t="s">
        <v>529</v>
      </c>
      <c r="K17" s="379" t="s">
        <v>381</v>
      </c>
      <c r="L17" s="380">
        <f>'TUR (Atakaş Çelik)'!G52</f>
        <v>0</v>
      </c>
      <c r="M17" s="380">
        <f>'TUR (Atakaş Çelik)'!H52</f>
        <v>0</v>
      </c>
      <c r="N17" s="381">
        <f>'TUR (Atakaş Çelik)'!I52</f>
        <v>0</v>
      </c>
      <c r="O17" s="382"/>
      <c r="P17" s="382"/>
      <c r="Q17" s="383">
        <f>'TUR (Atakaş Çelik)'!G53/1000</f>
        <v>0</v>
      </c>
      <c r="R17" s="380">
        <f>'TUR (Atakaş Çelik)'!H53/1000</f>
        <v>0</v>
      </c>
      <c r="S17" s="381">
        <f>'TUR (Atakaş Çelik)'!I53/1000</f>
        <v>0</v>
      </c>
      <c r="T17" s="384"/>
      <c r="U17" s="384"/>
      <c r="V17" s="385">
        <f t="shared" si="1"/>
        <v>0</v>
      </c>
      <c r="W17" s="386">
        <f t="shared" si="0"/>
        <v>0</v>
      </c>
      <c r="X17" s="387">
        <f t="shared" si="0"/>
        <v>0</v>
      </c>
      <c r="Y17" s="384">
        <v>0</v>
      </c>
      <c r="Z17" s="384">
        <v>0</v>
      </c>
      <c r="AA17" s="388">
        <f>Q17*('TUR (Atakaş Çelik)'!D$66/100)</f>
        <v>0</v>
      </c>
      <c r="AB17" s="389">
        <f>R17*('TUR (Atakaş Çelik)'!E$66/100)</f>
        <v>0</v>
      </c>
      <c r="AC17" s="390">
        <f>S17*('TUR (Atakaş Çelik)'!F$66/100)</f>
        <v>0</v>
      </c>
    </row>
    <row r="18" spans="1:29" x14ac:dyDescent="0.25">
      <c r="A18" s="359">
        <f t="shared" si="2"/>
        <v>0</v>
      </c>
      <c r="B18" s="359" t="s">
        <v>521</v>
      </c>
      <c r="C18" s="359" t="str">
        <f t="shared" si="3"/>
        <v>-</v>
      </c>
      <c r="D18" s="359" t="s">
        <v>522</v>
      </c>
      <c r="E18" s="359" t="s">
        <v>533</v>
      </c>
      <c r="F18" s="359" t="s">
        <v>534</v>
      </c>
      <c r="G18" s="360"/>
      <c r="H18" s="359" t="s">
        <v>532</v>
      </c>
      <c r="I18" s="361" t="s">
        <v>526</v>
      </c>
      <c r="J18" s="362" t="s">
        <v>483</v>
      </c>
      <c r="K18" s="363" t="s">
        <v>380</v>
      </c>
      <c r="L18" s="364">
        <f>'TUR (Tatmetal Çelik)'!G29</f>
        <v>0</v>
      </c>
      <c r="M18" s="364">
        <f>'TUR (Tatmetal Çelik)'!H29</f>
        <v>0</v>
      </c>
      <c r="N18" s="365">
        <f>'TUR (Tatmetal Çelik)'!I29</f>
        <v>0</v>
      </c>
      <c r="O18" s="366"/>
      <c r="P18" s="366"/>
      <c r="Q18" s="367">
        <f>'TUR (Tatmetal Çelik)'!G30/1000</f>
        <v>0</v>
      </c>
      <c r="R18" s="364">
        <f>'TUR (Tatmetal Çelik)'!H30/1000</f>
        <v>0</v>
      </c>
      <c r="S18" s="365">
        <f>'TUR (Tatmetal Çelik)'!I30/1000</f>
        <v>0</v>
      </c>
      <c r="T18" s="368"/>
      <c r="U18" s="368"/>
      <c r="V18" s="369">
        <f t="shared" si="1"/>
        <v>0</v>
      </c>
      <c r="W18" s="370">
        <f t="shared" si="0"/>
        <v>0</v>
      </c>
      <c r="X18" s="371">
        <f t="shared" si="0"/>
        <v>0</v>
      </c>
      <c r="Y18" s="368">
        <v>0</v>
      </c>
      <c r="Z18" s="368">
        <v>0</v>
      </c>
      <c r="AA18" s="372">
        <f>Q18*('TUR (Tatmetal Çelik)'!D$66/100)</f>
        <v>0</v>
      </c>
      <c r="AB18" s="373">
        <f>R18*('TUR (Tatmetal Çelik)'!E$66/100)</f>
        <v>0</v>
      </c>
      <c r="AC18" s="374">
        <f>S18*('TUR (Tatmetal Çelik)'!F$66/100)</f>
        <v>0</v>
      </c>
    </row>
    <row r="19" spans="1:29" x14ac:dyDescent="0.25">
      <c r="A19" s="375">
        <f t="shared" si="2"/>
        <v>0</v>
      </c>
      <c r="B19" s="375" t="s">
        <v>521</v>
      </c>
      <c r="C19" s="375" t="str">
        <f t="shared" si="3"/>
        <v>-</v>
      </c>
      <c r="D19" s="375" t="s">
        <v>522</v>
      </c>
      <c r="E19" s="375" t="s">
        <v>533</v>
      </c>
      <c r="F19" s="375" t="s">
        <v>534</v>
      </c>
      <c r="G19" s="376"/>
      <c r="H19" s="375" t="s">
        <v>532</v>
      </c>
      <c r="I19" s="377" t="s">
        <v>526</v>
      </c>
      <c r="J19" s="378" t="s">
        <v>483</v>
      </c>
      <c r="K19" s="379" t="s">
        <v>381</v>
      </c>
      <c r="L19" s="380">
        <f>'TUR (Tatmetal Çelik)'!G32</f>
        <v>0</v>
      </c>
      <c r="M19" s="380">
        <f>'TUR (Tatmetal Çelik)'!H32</f>
        <v>0</v>
      </c>
      <c r="N19" s="381">
        <f>'TUR (Tatmetal Çelik)'!I32</f>
        <v>0</v>
      </c>
      <c r="O19" s="382"/>
      <c r="P19" s="382"/>
      <c r="Q19" s="383">
        <f>'TUR (Tatmetal Çelik)'!G33/1000</f>
        <v>0</v>
      </c>
      <c r="R19" s="380">
        <f>'TUR (Tatmetal Çelik)'!H33/1000</f>
        <v>0</v>
      </c>
      <c r="S19" s="381">
        <f>'TUR (Tatmetal Çelik)'!I33/1000</f>
        <v>0</v>
      </c>
      <c r="T19" s="384"/>
      <c r="U19" s="384"/>
      <c r="V19" s="385">
        <f t="shared" si="1"/>
        <v>0</v>
      </c>
      <c r="W19" s="386">
        <f t="shared" si="0"/>
        <v>0</v>
      </c>
      <c r="X19" s="387">
        <f t="shared" si="0"/>
        <v>0</v>
      </c>
      <c r="Y19" s="384">
        <v>0</v>
      </c>
      <c r="Z19" s="384">
        <v>0</v>
      </c>
      <c r="AA19" s="388">
        <f>Q19*('TUR (Tatmetal Çelik)'!D$66/100)</f>
        <v>0</v>
      </c>
      <c r="AB19" s="389">
        <f>R19*('TUR (Tatmetal Çelik)'!E$66/100)</f>
        <v>0</v>
      </c>
      <c r="AC19" s="390">
        <f>S19*('TUR (Tatmetal Çelik)'!F$66/100)</f>
        <v>0</v>
      </c>
    </row>
    <row r="20" spans="1:29" x14ac:dyDescent="0.25">
      <c r="A20" s="375">
        <f t="shared" si="2"/>
        <v>0</v>
      </c>
      <c r="B20" s="375" t="s">
        <v>521</v>
      </c>
      <c r="C20" s="375" t="str">
        <f t="shared" si="3"/>
        <v>-</v>
      </c>
      <c r="D20" s="375" t="s">
        <v>522</v>
      </c>
      <c r="E20" s="375" t="s">
        <v>533</v>
      </c>
      <c r="F20" s="375" t="s">
        <v>534</v>
      </c>
      <c r="G20" s="376"/>
      <c r="H20" s="375" t="s">
        <v>532</v>
      </c>
      <c r="I20" s="377" t="s">
        <v>527</v>
      </c>
      <c r="J20" s="378" t="s">
        <v>528</v>
      </c>
      <c r="K20" s="379" t="s">
        <v>380</v>
      </c>
      <c r="L20" s="380">
        <f>'TUR (Tatmetal Çelik)'!G39</f>
        <v>0</v>
      </c>
      <c r="M20" s="380">
        <f>'TUR (Tatmetal Çelik)'!H39</f>
        <v>0</v>
      </c>
      <c r="N20" s="381">
        <f>'TUR (Tatmetal Çelik)'!I39</f>
        <v>0</v>
      </c>
      <c r="O20" s="382"/>
      <c r="P20" s="382"/>
      <c r="Q20" s="383">
        <f>'TUR (Tatmetal Çelik)'!G40/1000</f>
        <v>0</v>
      </c>
      <c r="R20" s="380">
        <f>'TUR (Tatmetal Çelik)'!H40/1000</f>
        <v>0</v>
      </c>
      <c r="S20" s="381">
        <f>'TUR (Tatmetal Çelik)'!I40/1000</f>
        <v>0</v>
      </c>
      <c r="T20" s="384"/>
      <c r="U20" s="384"/>
      <c r="V20" s="385">
        <f t="shared" si="1"/>
        <v>0</v>
      </c>
      <c r="W20" s="386">
        <f t="shared" si="0"/>
        <v>0</v>
      </c>
      <c r="X20" s="387">
        <f t="shared" si="0"/>
        <v>0</v>
      </c>
      <c r="Y20" s="384">
        <v>0</v>
      </c>
      <c r="Z20" s="384">
        <v>0</v>
      </c>
      <c r="AA20" s="388">
        <f>Q20*('TUR (Tatmetal Çelik)'!D$66/100)</f>
        <v>0</v>
      </c>
      <c r="AB20" s="389">
        <f>R20*('TUR (Tatmetal Çelik)'!E$66/100)</f>
        <v>0</v>
      </c>
      <c r="AC20" s="390">
        <f>S20*('TUR (Tatmetal Çelik)'!F$66/100)</f>
        <v>0</v>
      </c>
    </row>
    <row r="21" spans="1:29" x14ac:dyDescent="0.25">
      <c r="A21" s="375">
        <f t="shared" si="2"/>
        <v>0</v>
      </c>
      <c r="B21" s="375" t="s">
        <v>521</v>
      </c>
      <c r="C21" s="375" t="str">
        <f t="shared" si="3"/>
        <v>-</v>
      </c>
      <c r="D21" s="375" t="s">
        <v>522</v>
      </c>
      <c r="E21" s="375" t="s">
        <v>533</v>
      </c>
      <c r="F21" s="375" t="s">
        <v>534</v>
      </c>
      <c r="G21" s="376"/>
      <c r="H21" s="375" t="s">
        <v>532</v>
      </c>
      <c r="I21" s="377" t="s">
        <v>527</v>
      </c>
      <c r="J21" s="378" t="s">
        <v>528</v>
      </c>
      <c r="K21" s="379" t="s">
        <v>381</v>
      </c>
      <c r="L21" s="380">
        <f>'TUR (Tatmetal Çelik)'!G42</f>
        <v>0</v>
      </c>
      <c r="M21" s="380">
        <f>'TUR (Tatmetal Çelik)'!H42</f>
        <v>0</v>
      </c>
      <c r="N21" s="381">
        <f>'TUR (Tatmetal Çelik)'!I42</f>
        <v>0</v>
      </c>
      <c r="O21" s="382"/>
      <c r="P21" s="382"/>
      <c r="Q21" s="383">
        <f>'TUR (Tatmetal Çelik)'!G43/1000</f>
        <v>0</v>
      </c>
      <c r="R21" s="380">
        <f>'TUR (Tatmetal Çelik)'!H43/1000</f>
        <v>0</v>
      </c>
      <c r="S21" s="381">
        <f>'TUR (Tatmetal Çelik)'!I43/1000</f>
        <v>0</v>
      </c>
      <c r="T21" s="384"/>
      <c r="U21" s="384"/>
      <c r="V21" s="385">
        <f t="shared" si="1"/>
        <v>0</v>
      </c>
      <c r="W21" s="386">
        <f t="shared" si="0"/>
        <v>0</v>
      </c>
      <c r="X21" s="387">
        <f t="shared" si="0"/>
        <v>0</v>
      </c>
      <c r="Y21" s="384">
        <v>0</v>
      </c>
      <c r="Z21" s="384">
        <v>0</v>
      </c>
      <c r="AA21" s="388">
        <f>Q21*('TUR (Tatmetal Çelik)'!D$66/100)</f>
        <v>0</v>
      </c>
      <c r="AB21" s="389">
        <f>R21*('TUR (Tatmetal Çelik)'!E$66/100)</f>
        <v>0</v>
      </c>
      <c r="AC21" s="390">
        <f>S21*('TUR (Tatmetal Çelik)'!F$66/100)</f>
        <v>0</v>
      </c>
    </row>
    <row r="22" spans="1:29" x14ac:dyDescent="0.25">
      <c r="A22" s="375">
        <f t="shared" si="2"/>
        <v>0</v>
      </c>
      <c r="B22" s="375" t="s">
        <v>521</v>
      </c>
      <c r="C22" s="375" t="str">
        <f t="shared" si="3"/>
        <v>-</v>
      </c>
      <c r="D22" s="375" t="s">
        <v>522</v>
      </c>
      <c r="E22" s="375" t="s">
        <v>533</v>
      </c>
      <c r="F22" s="375" t="s">
        <v>534</v>
      </c>
      <c r="G22" s="376"/>
      <c r="H22" s="375" t="s">
        <v>532</v>
      </c>
      <c r="I22" s="377" t="s">
        <v>527</v>
      </c>
      <c r="J22" s="378" t="s">
        <v>529</v>
      </c>
      <c r="K22" s="379" t="s">
        <v>380</v>
      </c>
      <c r="L22" s="380">
        <f>'TUR (Tatmetal Çelik)'!G49</f>
        <v>0</v>
      </c>
      <c r="M22" s="380">
        <f>'TUR (Tatmetal Çelik)'!H49</f>
        <v>0</v>
      </c>
      <c r="N22" s="381">
        <f>'TUR (Tatmetal Çelik)'!I49</f>
        <v>0</v>
      </c>
      <c r="O22" s="382"/>
      <c r="P22" s="382"/>
      <c r="Q22" s="383">
        <f>'TUR (Tatmetal Çelik)'!G50/1000</f>
        <v>0</v>
      </c>
      <c r="R22" s="380">
        <f>'TUR (Tatmetal Çelik)'!H50/1000</f>
        <v>0</v>
      </c>
      <c r="S22" s="381">
        <f>'TUR (Tatmetal Çelik)'!I50/1000</f>
        <v>0</v>
      </c>
      <c r="T22" s="384"/>
      <c r="U22" s="384"/>
      <c r="V22" s="385">
        <f t="shared" si="1"/>
        <v>0</v>
      </c>
      <c r="W22" s="386">
        <f t="shared" si="1"/>
        <v>0</v>
      </c>
      <c r="X22" s="387">
        <f t="shared" si="1"/>
        <v>0</v>
      </c>
      <c r="Y22" s="384">
        <v>0</v>
      </c>
      <c r="Z22" s="384">
        <v>0</v>
      </c>
      <c r="AA22" s="388">
        <f>Q22*('TUR (Tatmetal Çelik)'!D$66/100)</f>
        <v>0</v>
      </c>
      <c r="AB22" s="389">
        <f>R22*('TUR (Tatmetal Çelik)'!E$66/100)</f>
        <v>0</v>
      </c>
      <c r="AC22" s="390">
        <f>S22*('TUR (Tatmetal Çelik)'!F$66/100)</f>
        <v>0</v>
      </c>
    </row>
    <row r="23" spans="1:29" x14ac:dyDescent="0.25">
      <c r="A23" s="375">
        <f t="shared" si="2"/>
        <v>0</v>
      </c>
      <c r="B23" s="375" t="s">
        <v>521</v>
      </c>
      <c r="C23" s="375" t="str">
        <f t="shared" si="3"/>
        <v>-</v>
      </c>
      <c r="D23" s="375" t="s">
        <v>522</v>
      </c>
      <c r="E23" s="375" t="s">
        <v>533</v>
      </c>
      <c r="F23" s="375" t="s">
        <v>534</v>
      </c>
      <c r="G23" s="376"/>
      <c r="H23" s="375" t="s">
        <v>532</v>
      </c>
      <c r="I23" s="377" t="s">
        <v>527</v>
      </c>
      <c r="J23" s="378" t="s">
        <v>529</v>
      </c>
      <c r="K23" s="379" t="s">
        <v>381</v>
      </c>
      <c r="L23" s="380">
        <f>'TUR (Tatmetal Çelik)'!G52</f>
        <v>0</v>
      </c>
      <c r="M23" s="380">
        <f>'TUR (Tatmetal Çelik)'!H52</f>
        <v>0</v>
      </c>
      <c r="N23" s="381">
        <f>'TUR (Tatmetal Çelik)'!I52</f>
        <v>0</v>
      </c>
      <c r="O23" s="382"/>
      <c r="P23" s="382"/>
      <c r="Q23" s="383">
        <f>'TUR (Tatmetal Çelik)'!G53/1000</f>
        <v>0</v>
      </c>
      <c r="R23" s="380">
        <f>'TUR (Tatmetal Çelik)'!H53/1000</f>
        <v>0</v>
      </c>
      <c r="S23" s="381">
        <f>'TUR (Tatmetal Çelik)'!I53/1000</f>
        <v>0</v>
      </c>
      <c r="T23" s="384"/>
      <c r="U23" s="384"/>
      <c r="V23" s="385">
        <f t="shared" si="1"/>
        <v>0</v>
      </c>
      <c r="W23" s="386">
        <f t="shared" si="1"/>
        <v>0</v>
      </c>
      <c r="X23" s="387">
        <f t="shared" si="1"/>
        <v>0</v>
      </c>
      <c r="Y23" s="384">
        <v>0</v>
      </c>
      <c r="Z23" s="384">
        <v>0</v>
      </c>
      <c r="AA23" s="388">
        <f>Q23*('TUR (Tatmetal Çelik)'!D$66/100)</f>
        <v>0</v>
      </c>
      <c r="AB23" s="389">
        <f>R23*('TUR (Tatmetal Çelik)'!E$66/100)</f>
        <v>0</v>
      </c>
      <c r="AC23" s="390">
        <f>S23*('TUR (Tatmetal Çelik)'!F$66/100)</f>
        <v>0</v>
      </c>
    </row>
    <row r="24" spans="1:29" x14ac:dyDescent="0.25">
      <c r="A24" s="359">
        <f t="shared" si="2"/>
        <v>0</v>
      </c>
      <c r="B24" s="359" t="s">
        <v>521</v>
      </c>
      <c r="C24" s="359" t="str">
        <f t="shared" si="3"/>
        <v>-</v>
      </c>
      <c r="D24" s="359" t="s">
        <v>522</v>
      </c>
      <c r="E24" s="359" t="s">
        <v>535</v>
      </c>
      <c r="F24" s="359" t="s">
        <v>377</v>
      </c>
      <c r="G24" s="360"/>
      <c r="H24" s="359" t="s">
        <v>532</v>
      </c>
      <c r="I24" s="361" t="s">
        <v>526</v>
      </c>
      <c r="J24" s="362" t="s">
        <v>483</v>
      </c>
      <c r="K24" s="363" t="s">
        <v>380</v>
      </c>
      <c r="L24" s="364">
        <f>VNM!G29</f>
        <v>0</v>
      </c>
      <c r="M24" s="364">
        <f>VNM!H29</f>
        <v>0</v>
      </c>
      <c r="N24" s="365">
        <f>VNM!I29</f>
        <v>0</v>
      </c>
      <c r="O24" s="366"/>
      <c r="P24" s="366"/>
      <c r="Q24" s="367">
        <f>VNM!G30/1000</f>
        <v>0</v>
      </c>
      <c r="R24" s="364">
        <f>VNM!H30/1000</f>
        <v>0</v>
      </c>
      <c r="S24" s="365">
        <f>VNM!I30/1000</f>
        <v>0</v>
      </c>
      <c r="T24" s="368"/>
      <c r="U24" s="368"/>
      <c r="V24" s="369">
        <f t="shared" si="1"/>
        <v>0</v>
      </c>
      <c r="W24" s="370">
        <f t="shared" si="1"/>
        <v>0</v>
      </c>
      <c r="X24" s="371">
        <f t="shared" si="1"/>
        <v>0</v>
      </c>
      <c r="Y24" s="368">
        <v>0</v>
      </c>
      <c r="Z24" s="368">
        <v>0</v>
      </c>
      <c r="AA24" s="372">
        <f>Q24*(VNM!D$66/100)</f>
        <v>0</v>
      </c>
      <c r="AB24" s="373">
        <f>R24*(VNM!E$66/100)</f>
        <v>0</v>
      </c>
      <c r="AC24" s="374">
        <f>S24*(VNM!F$66/100)</f>
        <v>0</v>
      </c>
    </row>
    <row r="25" spans="1:29" x14ac:dyDescent="0.25">
      <c r="A25" s="375">
        <f t="shared" si="2"/>
        <v>0</v>
      </c>
      <c r="B25" s="375" t="s">
        <v>521</v>
      </c>
      <c r="C25" s="375" t="str">
        <f t="shared" si="3"/>
        <v>-</v>
      </c>
      <c r="D25" s="375" t="s">
        <v>522</v>
      </c>
      <c r="E25" s="375" t="s">
        <v>535</v>
      </c>
      <c r="F25" s="375" t="s">
        <v>377</v>
      </c>
      <c r="G25" s="376"/>
      <c r="H25" s="375" t="s">
        <v>532</v>
      </c>
      <c r="I25" s="377" t="s">
        <v>526</v>
      </c>
      <c r="J25" s="378" t="s">
        <v>483</v>
      </c>
      <c r="K25" s="379" t="s">
        <v>381</v>
      </c>
      <c r="L25" s="380">
        <f>VNM!G32</f>
        <v>0</v>
      </c>
      <c r="M25" s="380">
        <f>VNM!H32</f>
        <v>0</v>
      </c>
      <c r="N25" s="381">
        <f>VNM!I32</f>
        <v>0</v>
      </c>
      <c r="O25" s="382"/>
      <c r="P25" s="382"/>
      <c r="Q25" s="383">
        <f>VNM!G33/1000</f>
        <v>0</v>
      </c>
      <c r="R25" s="380">
        <f>VNM!H33/1000</f>
        <v>0</v>
      </c>
      <c r="S25" s="381">
        <f>VNM!I33/1000</f>
        <v>0</v>
      </c>
      <c r="T25" s="384"/>
      <c r="U25" s="384"/>
      <c r="V25" s="385">
        <f t="shared" si="1"/>
        <v>0</v>
      </c>
      <c r="W25" s="386">
        <f t="shared" si="1"/>
        <v>0</v>
      </c>
      <c r="X25" s="387">
        <f t="shared" si="1"/>
        <v>0</v>
      </c>
      <c r="Y25" s="384">
        <v>0</v>
      </c>
      <c r="Z25" s="384">
        <v>0</v>
      </c>
      <c r="AA25" s="388">
        <f>Q25*(VNM!D$66/100)</f>
        <v>0</v>
      </c>
      <c r="AB25" s="389">
        <f>R25*(VNM!E$66/100)</f>
        <v>0</v>
      </c>
      <c r="AC25" s="390">
        <f>S25*(VNM!F$66/100)</f>
        <v>0</v>
      </c>
    </row>
    <row r="26" spans="1:29" x14ac:dyDescent="0.25">
      <c r="A26" s="375">
        <f t="shared" si="2"/>
        <v>0</v>
      </c>
      <c r="B26" s="375" t="s">
        <v>521</v>
      </c>
      <c r="C26" s="375" t="str">
        <f t="shared" si="3"/>
        <v>-</v>
      </c>
      <c r="D26" s="375" t="s">
        <v>522</v>
      </c>
      <c r="E26" s="375" t="s">
        <v>535</v>
      </c>
      <c r="F26" s="375" t="s">
        <v>377</v>
      </c>
      <c r="G26" s="376"/>
      <c r="H26" s="375" t="s">
        <v>532</v>
      </c>
      <c r="I26" s="377" t="s">
        <v>527</v>
      </c>
      <c r="J26" s="378" t="s">
        <v>528</v>
      </c>
      <c r="K26" s="379" t="s">
        <v>380</v>
      </c>
      <c r="L26" s="380">
        <f>VNM!G39</f>
        <v>0</v>
      </c>
      <c r="M26" s="380">
        <f>VNM!H39</f>
        <v>0</v>
      </c>
      <c r="N26" s="381">
        <f>VNM!I39</f>
        <v>0</v>
      </c>
      <c r="O26" s="382"/>
      <c r="P26" s="382"/>
      <c r="Q26" s="383">
        <f>VNM!G40/1000</f>
        <v>0</v>
      </c>
      <c r="R26" s="380">
        <f>VNM!H40/1000</f>
        <v>0</v>
      </c>
      <c r="S26" s="381">
        <f>VNM!I40/1000</f>
        <v>0</v>
      </c>
      <c r="T26" s="384"/>
      <c r="U26" s="384"/>
      <c r="V26" s="385">
        <f t="shared" si="1"/>
        <v>0</v>
      </c>
      <c r="W26" s="386">
        <f t="shared" si="1"/>
        <v>0</v>
      </c>
      <c r="X26" s="387">
        <f t="shared" si="1"/>
        <v>0</v>
      </c>
      <c r="Y26" s="384">
        <v>0</v>
      </c>
      <c r="Z26" s="384">
        <v>0</v>
      </c>
      <c r="AA26" s="388">
        <f>Q26*(VNM!D$66/100)</f>
        <v>0</v>
      </c>
      <c r="AB26" s="389">
        <f>R26*(VNM!E$66/100)</f>
        <v>0</v>
      </c>
      <c r="AC26" s="390">
        <f>S26*(VNM!F$66/100)</f>
        <v>0</v>
      </c>
    </row>
    <row r="27" spans="1:29" x14ac:dyDescent="0.25">
      <c r="A27" s="375">
        <f t="shared" si="2"/>
        <v>0</v>
      </c>
      <c r="B27" s="375" t="s">
        <v>521</v>
      </c>
      <c r="C27" s="375" t="str">
        <f t="shared" si="3"/>
        <v>-</v>
      </c>
      <c r="D27" s="375" t="s">
        <v>522</v>
      </c>
      <c r="E27" s="375" t="s">
        <v>535</v>
      </c>
      <c r="F27" s="375" t="s">
        <v>377</v>
      </c>
      <c r="G27" s="376"/>
      <c r="H27" s="375" t="s">
        <v>532</v>
      </c>
      <c r="I27" s="377" t="s">
        <v>527</v>
      </c>
      <c r="J27" s="378" t="s">
        <v>528</v>
      </c>
      <c r="K27" s="379" t="s">
        <v>381</v>
      </c>
      <c r="L27" s="380">
        <f>VNM!G42</f>
        <v>0</v>
      </c>
      <c r="M27" s="380">
        <f>VNM!H42</f>
        <v>0</v>
      </c>
      <c r="N27" s="381">
        <f>VNM!I42</f>
        <v>0</v>
      </c>
      <c r="O27" s="382"/>
      <c r="P27" s="382"/>
      <c r="Q27" s="383">
        <f>VNM!G43/1000</f>
        <v>0</v>
      </c>
      <c r="R27" s="380">
        <f>VNM!H43/1000</f>
        <v>0</v>
      </c>
      <c r="S27" s="381">
        <f>VNM!I43/1000</f>
        <v>0</v>
      </c>
      <c r="T27" s="384"/>
      <c r="U27" s="384"/>
      <c r="V27" s="385">
        <f t="shared" si="1"/>
        <v>0</v>
      </c>
      <c r="W27" s="386">
        <f t="shared" si="1"/>
        <v>0</v>
      </c>
      <c r="X27" s="387">
        <f t="shared" si="1"/>
        <v>0</v>
      </c>
      <c r="Y27" s="384">
        <v>0</v>
      </c>
      <c r="Z27" s="384">
        <v>0</v>
      </c>
      <c r="AA27" s="388">
        <f>Q27*(VNM!D$66/100)</f>
        <v>0</v>
      </c>
      <c r="AB27" s="389">
        <f>R27*(VNM!E$66/100)</f>
        <v>0</v>
      </c>
      <c r="AC27" s="390">
        <f>S27*(VNM!F$66/100)</f>
        <v>0</v>
      </c>
    </row>
    <row r="28" spans="1:29" x14ac:dyDescent="0.25">
      <c r="A28" s="375">
        <f t="shared" si="2"/>
        <v>0</v>
      </c>
      <c r="B28" s="375" t="s">
        <v>521</v>
      </c>
      <c r="C28" s="375" t="str">
        <f t="shared" si="3"/>
        <v>-</v>
      </c>
      <c r="D28" s="375" t="s">
        <v>522</v>
      </c>
      <c r="E28" s="375" t="s">
        <v>535</v>
      </c>
      <c r="F28" s="375" t="s">
        <v>377</v>
      </c>
      <c r="G28" s="376"/>
      <c r="H28" s="375" t="s">
        <v>532</v>
      </c>
      <c r="I28" s="377" t="s">
        <v>527</v>
      </c>
      <c r="J28" s="378" t="s">
        <v>529</v>
      </c>
      <c r="K28" s="379" t="s">
        <v>380</v>
      </c>
      <c r="L28" s="380">
        <f>VNM!G49</f>
        <v>0</v>
      </c>
      <c r="M28" s="380">
        <f>VNM!H49</f>
        <v>0</v>
      </c>
      <c r="N28" s="381">
        <f>VNM!I49</f>
        <v>0</v>
      </c>
      <c r="O28" s="382"/>
      <c r="P28" s="382"/>
      <c r="Q28" s="383">
        <f>VNM!G50/1000</f>
        <v>0</v>
      </c>
      <c r="R28" s="380">
        <f>VNM!H50/1000</f>
        <v>0</v>
      </c>
      <c r="S28" s="381">
        <f>VNM!I50/1000</f>
        <v>0</v>
      </c>
      <c r="T28" s="384"/>
      <c r="U28" s="384"/>
      <c r="V28" s="385">
        <f t="shared" si="1"/>
        <v>0</v>
      </c>
      <c r="W28" s="386">
        <f t="shared" si="1"/>
        <v>0</v>
      </c>
      <c r="X28" s="387">
        <f t="shared" si="1"/>
        <v>0</v>
      </c>
      <c r="Y28" s="384">
        <v>0</v>
      </c>
      <c r="Z28" s="384">
        <v>0</v>
      </c>
      <c r="AA28" s="388">
        <f>Q28*(VNM!D$66/100)</f>
        <v>0</v>
      </c>
      <c r="AB28" s="389">
        <f>R28*(VNM!E$66/100)</f>
        <v>0</v>
      </c>
      <c r="AC28" s="390">
        <f>S28*(VNM!F$66/100)</f>
        <v>0</v>
      </c>
    </row>
    <row r="29" spans="1:29" x14ac:dyDescent="0.25">
      <c r="A29" s="375">
        <f t="shared" si="2"/>
        <v>0</v>
      </c>
      <c r="B29" s="375" t="s">
        <v>521</v>
      </c>
      <c r="C29" s="375" t="str">
        <f t="shared" si="3"/>
        <v>-</v>
      </c>
      <c r="D29" s="375" t="s">
        <v>522</v>
      </c>
      <c r="E29" s="375" t="s">
        <v>535</v>
      </c>
      <c r="F29" s="375" t="s">
        <v>377</v>
      </c>
      <c r="G29" s="376"/>
      <c r="H29" s="375" t="s">
        <v>532</v>
      </c>
      <c r="I29" s="377" t="s">
        <v>527</v>
      </c>
      <c r="J29" s="378" t="s">
        <v>529</v>
      </c>
      <c r="K29" s="379" t="s">
        <v>381</v>
      </c>
      <c r="L29" s="380">
        <f>VNM!G52</f>
        <v>0</v>
      </c>
      <c r="M29" s="380">
        <f>VNM!H52</f>
        <v>0</v>
      </c>
      <c r="N29" s="381">
        <f>VNM!I52</f>
        <v>0</v>
      </c>
      <c r="O29" s="382"/>
      <c r="P29" s="382"/>
      <c r="Q29" s="383">
        <f>VNM!G53/1000</f>
        <v>0</v>
      </c>
      <c r="R29" s="380">
        <f>VNM!H53/1000</f>
        <v>0</v>
      </c>
      <c r="S29" s="381">
        <f>VNM!I53/1000</f>
        <v>0</v>
      </c>
      <c r="T29" s="384"/>
      <c r="U29" s="384"/>
      <c r="V29" s="385">
        <f t="shared" si="1"/>
        <v>0</v>
      </c>
      <c r="W29" s="386">
        <f t="shared" si="1"/>
        <v>0</v>
      </c>
      <c r="X29" s="387">
        <f t="shared" si="1"/>
        <v>0</v>
      </c>
      <c r="Y29" s="384">
        <v>0</v>
      </c>
      <c r="Z29" s="384">
        <v>0</v>
      </c>
      <c r="AA29" s="388">
        <f>Q29*(VNM!D$66/100)</f>
        <v>0</v>
      </c>
      <c r="AB29" s="389">
        <f>R29*(VNM!E$66/100)</f>
        <v>0</v>
      </c>
      <c r="AC29" s="390">
        <f>S29*(VNM!F$66/100)</f>
        <v>0</v>
      </c>
    </row>
    <row r="30" spans="1:29" x14ac:dyDescent="0.25">
      <c r="A30" s="391">
        <f t="shared" si="2"/>
        <v>0</v>
      </c>
      <c r="B30" s="391" t="s">
        <v>521</v>
      </c>
      <c r="C30" s="391" t="str">
        <f t="shared" si="3"/>
        <v>-</v>
      </c>
      <c r="D30" s="391" t="s">
        <v>536</v>
      </c>
      <c r="E30" s="391" t="s">
        <v>537</v>
      </c>
      <c r="F30" s="391" t="s">
        <v>538</v>
      </c>
      <c r="G30" s="392"/>
      <c r="H30" s="391" t="s">
        <v>539</v>
      </c>
      <c r="I30" s="393" t="s">
        <v>526</v>
      </c>
      <c r="J30" s="394" t="s">
        <v>483</v>
      </c>
      <c r="K30" s="395" t="s">
        <v>380</v>
      </c>
      <c r="L30" s="364">
        <f>'TUR (Borçelik Çelik)'!G29</f>
        <v>0</v>
      </c>
      <c r="M30" s="364">
        <f>'TUR (Borçelik Çelik)'!H29</f>
        <v>0</v>
      </c>
      <c r="N30" s="365">
        <f>'TUR (Borçelik Çelik)'!I29</f>
        <v>0</v>
      </c>
      <c r="O30" s="366"/>
      <c r="P30" s="366"/>
      <c r="Q30" s="367">
        <f>'TUR (Borçelik Çelik)'!G30/1000</f>
        <v>0</v>
      </c>
      <c r="R30" s="364">
        <f>'TUR (Borçelik Çelik)'!H30/1000</f>
        <v>0</v>
      </c>
      <c r="S30" s="365">
        <f>'TUR (Borçelik Çelik)'!I30/1000</f>
        <v>0</v>
      </c>
      <c r="T30" s="396"/>
      <c r="U30" s="396"/>
      <c r="V30" s="397">
        <f t="shared" si="1"/>
        <v>0</v>
      </c>
      <c r="W30" s="398">
        <f t="shared" si="1"/>
        <v>0</v>
      </c>
      <c r="X30" s="399">
        <f t="shared" si="1"/>
        <v>0</v>
      </c>
      <c r="Y30" s="396">
        <v>0</v>
      </c>
      <c r="Z30" s="396">
        <v>0</v>
      </c>
      <c r="AA30" s="372">
        <f>Q30*('TUR (Borçelik Çelik)'!D$66/100)</f>
        <v>0</v>
      </c>
      <c r="AB30" s="373">
        <f>R30*('TUR (Borçelik Çelik)'!E$66/100)</f>
        <v>0</v>
      </c>
      <c r="AC30" s="374">
        <f>S30*('TUR (Borçelik Çelik)'!F$66/100)</f>
        <v>0</v>
      </c>
    </row>
    <row r="31" spans="1:29" x14ac:dyDescent="0.25">
      <c r="A31" s="375">
        <f t="shared" si="2"/>
        <v>0</v>
      </c>
      <c r="B31" s="375" t="s">
        <v>521</v>
      </c>
      <c r="C31" s="375" t="str">
        <f t="shared" si="3"/>
        <v>-</v>
      </c>
      <c r="D31" s="375" t="s">
        <v>536</v>
      </c>
      <c r="E31" s="375" t="s">
        <v>537</v>
      </c>
      <c r="F31" s="375" t="s">
        <v>538</v>
      </c>
      <c r="G31" s="376"/>
      <c r="H31" s="375" t="s">
        <v>539</v>
      </c>
      <c r="I31" s="377" t="s">
        <v>526</v>
      </c>
      <c r="J31" s="378" t="s">
        <v>483</v>
      </c>
      <c r="K31" s="379" t="s">
        <v>381</v>
      </c>
      <c r="L31" s="380">
        <f>'TUR (Borçelik Çelik)'!G32</f>
        <v>0</v>
      </c>
      <c r="M31" s="380">
        <f>'TUR (Borçelik Çelik)'!H32</f>
        <v>0</v>
      </c>
      <c r="N31" s="381">
        <f>'TUR (Borçelik Çelik)'!I32</f>
        <v>0</v>
      </c>
      <c r="O31" s="382"/>
      <c r="P31" s="382"/>
      <c r="Q31" s="383">
        <f>'TUR (Borçelik Çelik)'!G33/1000</f>
        <v>0</v>
      </c>
      <c r="R31" s="380">
        <f>'TUR (Borçelik Çelik)'!H33/1000</f>
        <v>0</v>
      </c>
      <c r="S31" s="381">
        <f>'TUR (Borçelik Çelik)'!I33/1000</f>
        <v>0</v>
      </c>
      <c r="T31" s="384"/>
      <c r="U31" s="384"/>
      <c r="V31" s="385">
        <f t="shared" si="1"/>
        <v>0</v>
      </c>
      <c r="W31" s="386">
        <f t="shared" si="1"/>
        <v>0</v>
      </c>
      <c r="X31" s="387">
        <f t="shared" si="1"/>
        <v>0</v>
      </c>
      <c r="Y31" s="384">
        <v>0</v>
      </c>
      <c r="Z31" s="384">
        <v>0</v>
      </c>
      <c r="AA31" s="388">
        <f>Q31*('TUR (Borçelik Çelik)'!D$66/100)</f>
        <v>0</v>
      </c>
      <c r="AB31" s="389">
        <f>R31*('TUR (Borçelik Çelik)'!E$66/100)</f>
        <v>0</v>
      </c>
      <c r="AC31" s="390">
        <f>S31*('TUR (Borçelik Çelik)'!F$66/100)</f>
        <v>0</v>
      </c>
    </row>
    <row r="32" spans="1:29" x14ac:dyDescent="0.25">
      <c r="A32" s="375">
        <f t="shared" si="2"/>
        <v>0</v>
      </c>
      <c r="B32" s="375" t="s">
        <v>521</v>
      </c>
      <c r="C32" s="375" t="str">
        <f t="shared" si="3"/>
        <v>-</v>
      </c>
      <c r="D32" s="375" t="s">
        <v>536</v>
      </c>
      <c r="E32" s="375" t="s">
        <v>537</v>
      </c>
      <c r="F32" s="375" t="s">
        <v>538</v>
      </c>
      <c r="G32" s="376"/>
      <c r="H32" s="375" t="s">
        <v>539</v>
      </c>
      <c r="I32" s="377" t="s">
        <v>527</v>
      </c>
      <c r="J32" s="378" t="s">
        <v>528</v>
      </c>
      <c r="K32" s="379" t="s">
        <v>380</v>
      </c>
      <c r="L32" s="380">
        <f>'TUR (Borçelik Çelik)'!G39</f>
        <v>0</v>
      </c>
      <c r="M32" s="380">
        <f>'TUR (Borçelik Çelik)'!H39</f>
        <v>0</v>
      </c>
      <c r="N32" s="381">
        <f>'TUR (Borçelik Çelik)'!I39</f>
        <v>0</v>
      </c>
      <c r="O32" s="382"/>
      <c r="P32" s="382"/>
      <c r="Q32" s="383">
        <f>'TUR (Borçelik Çelik)'!G40/1000</f>
        <v>0</v>
      </c>
      <c r="R32" s="380">
        <f>'TUR (Borçelik Çelik)'!H40/1000</f>
        <v>0</v>
      </c>
      <c r="S32" s="381">
        <f>'TUR (Borçelik Çelik)'!I40/1000</f>
        <v>0</v>
      </c>
      <c r="T32" s="384"/>
      <c r="U32" s="384"/>
      <c r="V32" s="385">
        <f t="shared" si="1"/>
        <v>0</v>
      </c>
      <c r="W32" s="386">
        <f t="shared" si="1"/>
        <v>0</v>
      </c>
      <c r="X32" s="387">
        <f t="shared" si="1"/>
        <v>0</v>
      </c>
      <c r="Y32" s="384">
        <v>0</v>
      </c>
      <c r="Z32" s="384">
        <v>0</v>
      </c>
      <c r="AA32" s="388">
        <f>Q32*('TUR (Borçelik Çelik)'!D$66/100)</f>
        <v>0</v>
      </c>
      <c r="AB32" s="389">
        <f>R32*('TUR (Borçelik Çelik)'!E$66/100)</f>
        <v>0</v>
      </c>
      <c r="AC32" s="390">
        <f>S32*('TUR (Borçelik Çelik)'!F$66/100)</f>
        <v>0</v>
      </c>
    </row>
    <row r="33" spans="1:29" x14ac:dyDescent="0.25">
      <c r="A33" s="375">
        <f t="shared" si="2"/>
        <v>0</v>
      </c>
      <c r="B33" s="375" t="s">
        <v>521</v>
      </c>
      <c r="C33" s="375" t="str">
        <f t="shared" si="3"/>
        <v>-</v>
      </c>
      <c r="D33" s="375" t="s">
        <v>536</v>
      </c>
      <c r="E33" s="375" t="s">
        <v>537</v>
      </c>
      <c r="F33" s="375" t="s">
        <v>538</v>
      </c>
      <c r="G33" s="376"/>
      <c r="H33" s="375" t="s">
        <v>539</v>
      </c>
      <c r="I33" s="377" t="s">
        <v>527</v>
      </c>
      <c r="J33" s="378" t="s">
        <v>528</v>
      </c>
      <c r="K33" s="379" t="s">
        <v>381</v>
      </c>
      <c r="L33" s="380">
        <f>'TUR (Borçelik Çelik)'!G42</f>
        <v>0</v>
      </c>
      <c r="M33" s="380">
        <f>'TUR (Borçelik Çelik)'!H42</f>
        <v>0</v>
      </c>
      <c r="N33" s="381">
        <f>'TUR (Borçelik Çelik)'!I42</f>
        <v>0</v>
      </c>
      <c r="O33" s="382"/>
      <c r="P33" s="382"/>
      <c r="Q33" s="383">
        <f>'TUR (Borçelik Çelik)'!G43/1000</f>
        <v>0</v>
      </c>
      <c r="R33" s="380">
        <f>'TUR (Borçelik Çelik)'!H43/1000</f>
        <v>0</v>
      </c>
      <c r="S33" s="381">
        <f>'TUR (Borçelik Çelik)'!I43/1000</f>
        <v>0</v>
      </c>
      <c r="T33" s="384"/>
      <c r="U33" s="384"/>
      <c r="V33" s="385">
        <f t="shared" si="1"/>
        <v>0</v>
      </c>
      <c r="W33" s="386">
        <f t="shared" si="1"/>
        <v>0</v>
      </c>
      <c r="X33" s="387">
        <f t="shared" si="1"/>
        <v>0</v>
      </c>
      <c r="Y33" s="384">
        <v>0</v>
      </c>
      <c r="Z33" s="384">
        <v>0</v>
      </c>
      <c r="AA33" s="388">
        <f>Q33*('TUR (Borçelik Çelik)'!D$66/100)</f>
        <v>0</v>
      </c>
      <c r="AB33" s="389">
        <f>R33*('TUR (Borçelik Çelik)'!E$66/100)</f>
        <v>0</v>
      </c>
      <c r="AC33" s="390">
        <f>S33*('TUR (Borçelik Çelik)'!F$66/100)</f>
        <v>0</v>
      </c>
    </row>
    <row r="34" spans="1:29" x14ac:dyDescent="0.25">
      <c r="A34" s="375">
        <f t="shared" si="2"/>
        <v>0</v>
      </c>
      <c r="B34" s="375" t="s">
        <v>521</v>
      </c>
      <c r="C34" s="375" t="str">
        <f t="shared" si="3"/>
        <v>-</v>
      </c>
      <c r="D34" s="375" t="s">
        <v>536</v>
      </c>
      <c r="E34" s="375" t="s">
        <v>537</v>
      </c>
      <c r="F34" s="375" t="s">
        <v>538</v>
      </c>
      <c r="G34" s="376"/>
      <c r="H34" s="375" t="s">
        <v>539</v>
      </c>
      <c r="I34" s="377" t="s">
        <v>527</v>
      </c>
      <c r="J34" s="378" t="s">
        <v>529</v>
      </c>
      <c r="K34" s="379" t="s">
        <v>380</v>
      </c>
      <c r="L34" s="380">
        <f>'TUR (Borçelik Çelik)'!G49</f>
        <v>0</v>
      </c>
      <c r="M34" s="380">
        <f>'TUR (Borçelik Çelik)'!H49</f>
        <v>0</v>
      </c>
      <c r="N34" s="381">
        <f>'TUR (Borçelik Çelik)'!I49</f>
        <v>0</v>
      </c>
      <c r="O34" s="382"/>
      <c r="P34" s="382"/>
      <c r="Q34" s="383">
        <f>'TUR (Borçelik Çelik)'!G50/1000</f>
        <v>0</v>
      </c>
      <c r="R34" s="380">
        <f>'TUR (Borçelik Çelik)'!H50/1000</f>
        <v>0</v>
      </c>
      <c r="S34" s="381">
        <f>'TUR (Borçelik Çelik)'!I50/1000</f>
        <v>0</v>
      </c>
      <c r="T34" s="384"/>
      <c r="U34" s="384"/>
      <c r="V34" s="385">
        <f t="shared" si="1"/>
        <v>0</v>
      </c>
      <c r="W34" s="386">
        <f t="shared" si="1"/>
        <v>0</v>
      </c>
      <c r="X34" s="387">
        <f t="shared" si="1"/>
        <v>0</v>
      </c>
      <c r="Y34" s="384">
        <v>0</v>
      </c>
      <c r="Z34" s="384">
        <v>0</v>
      </c>
      <c r="AA34" s="388">
        <f>Q34*('TUR (Borçelik Çelik)'!D$66/100)</f>
        <v>0</v>
      </c>
      <c r="AB34" s="389">
        <f>R34*('TUR (Borçelik Çelik)'!E$66/100)</f>
        <v>0</v>
      </c>
      <c r="AC34" s="390">
        <f>S34*('TUR (Borçelik Çelik)'!F$66/100)</f>
        <v>0</v>
      </c>
    </row>
    <row r="35" spans="1:29" x14ac:dyDescent="0.25">
      <c r="A35" s="375">
        <f t="shared" si="2"/>
        <v>0</v>
      </c>
      <c r="B35" s="375" t="s">
        <v>521</v>
      </c>
      <c r="C35" s="375" t="str">
        <f t="shared" si="3"/>
        <v>-</v>
      </c>
      <c r="D35" s="375" t="s">
        <v>536</v>
      </c>
      <c r="E35" s="375" t="s">
        <v>537</v>
      </c>
      <c r="F35" s="375" t="s">
        <v>538</v>
      </c>
      <c r="G35" s="376"/>
      <c r="H35" s="375" t="s">
        <v>539</v>
      </c>
      <c r="I35" s="377" t="s">
        <v>527</v>
      </c>
      <c r="J35" s="378" t="s">
        <v>529</v>
      </c>
      <c r="K35" s="379" t="s">
        <v>381</v>
      </c>
      <c r="L35" s="380">
        <f>'TUR (Borçelik Çelik)'!G52</f>
        <v>0</v>
      </c>
      <c r="M35" s="380">
        <f>'TUR (Borçelik Çelik)'!H52</f>
        <v>0</v>
      </c>
      <c r="N35" s="381">
        <f>'TUR (Borçelik Çelik)'!I52</f>
        <v>0</v>
      </c>
      <c r="O35" s="382"/>
      <c r="P35" s="382"/>
      <c r="Q35" s="383">
        <f>'TUR (Borçelik Çelik)'!G53/1000</f>
        <v>0</v>
      </c>
      <c r="R35" s="380">
        <f>'TUR (Borçelik Çelik)'!H53/1000</f>
        <v>0</v>
      </c>
      <c r="S35" s="381">
        <f>'TUR (Borçelik Çelik)'!I53/1000</f>
        <v>0</v>
      </c>
      <c r="T35" s="384"/>
      <c r="U35" s="384"/>
      <c r="V35" s="385">
        <f t="shared" si="1"/>
        <v>0</v>
      </c>
      <c r="W35" s="386">
        <f t="shared" si="1"/>
        <v>0</v>
      </c>
      <c r="X35" s="387">
        <f t="shared" si="1"/>
        <v>0</v>
      </c>
      <c r="Y35" s="384">
        <v>0</v>
      </c>
      <c r="Z35" s="384">
        <v>0</v>
      </c>
      <c r="AA35" s="388">
        <f>Q35*('TUR (Borçelik Çelik)'!D$66/100)</f>
        <v>0</v>
      </c>
      <c r="AB35" s="389">
        <f>R35*('TUR (Borçelik Çelik)'!E$66/100)</f>
        <v>0</v>
      </c>
      <c r="AC35" s="390">
        <f>S35*('TUR (Borçelik Çelik)'!F$66/100)</f>
        <v>0</v>
      </c>
    </row>
    <row r="36" spans="1:29" x14ac:dyDescent="0.25">
      <c r="A36" s="391">
        <f t="shared" si="2"/>
        <v>0</v>
      </c>
      <c r="B36" s="391" t="s">
        <v>521</v>
      </c>
      <c r="C36" s="391" t="str">
        <f t="shared" si="3"/>
        <v>-</v>
      </c>
      <c r="D36" s="391" t="s">
        <v>536</v>
      </c>
      <c r="E36" s="391" t="s">
        <v>540</v>
      </c>
      <c r="F36" s="391" t="s">
        <v>484</v>
      </c>
      <c r="G36" s="392"/>
      <c r="H36" s="391" t="s">
        <v>539</v>
      </c>
      <c r="I36" s="393" t="s">
        <v>526</v>
      </c>
      <c r="J36" s="394" t="s">
        <v>483</v>
      </c>
      <c r="K36" s="395" t="s">
        <v>380</v>
      </c>
      <c r="L36" s="364">
        <f>'COR I '!G29</f>
        <v>0</v>
      </c>
      <c r="M36" s="364">
        <f>'COR I '!H29</f>
        <v>0</v>
      </c>
      <c r="N36" s="365">
        <f>'COR I '!I29</f>
        <v>0</v>
      </c>
      <c r="O36" s="366"/>
      <c r="P36" s="366"/>
      <c r="Q36" s="367">
        <f>'COR I '!G30/1000</f>
        <v>0</v>
      </c>
      <c r="R36" s="364">
        <f>'COR I '!H30/1000</f>
        <v>0</v>
      </c>
      <c r="S36" s="365">
        <f>'COR I '!I30/1000</f>
        <v>0</v>
      </c>
      <c r="T36" s="396"/>
      <c r="U36" s="396"/>
      <c r="V36" s="397">
        <f t="shared" si="1"/>
        <v>0</v>
      </c>
      <c r="W36" s="398">
        <f t="shared" si="1"/>
        <v>0</v>
      </c>
      <c r="X36" s="399">
        <f t="shared" si="1"/>
        <v>0</v>
      </c>
      <c r="Y36" s="396">
        <v>0</v>
      </c>
      <c r="Z36" s="396">
        <v>0</v>
      </c>
      <c r="AA36" s="372">
        <f>Q36*('COR I '!D$66/100)</f>
        <v>0</v>
      </c>
      <c r="AB36" s="373">
        <f>R36*('COR I '!E$66/100)</f>
        <v>0</v>
      </c>
      <c r="AC36" s="374">
        <f>S36*('COR I '!F$66/100)</f>
        <v>0</v>
      </c>
    </row>
    <row r="37" spans="1:29" x14ac:dyDescent="0.25">
      <c r="A37" s="375">
        <f t="shared" si="2"/>
        <v>0</v>
      </c>
      <c r="B37" s="375" t="s">
        <v>521</v>
      </c>
      <c r="C37" s="375" t="str">
        <f t="shared" si="3"/>
        <v>-</v>
      </c>
      <c r="D37" s="375" t="s">
        <v>536</v>
      </c>
      <c r="E37" s="375" t="s">
        <v>540</v>
      </c>
      <c r="F37" s="375" t="s">
        <v>484</v>
      </c>
      <c r="G37" s="376"/>
      <c r="H37" s="375" t="s">
        <v>539</v>
      </c>
      <c r="I37" s="377" t="s">
        <v>526</v>
      </c>
      <c r="J37" s="378" t="s">
        <v>483</v>
      </c>
      <c r="K37" s="379" t="s">
        <v>381</v>
      </c>
      <c r="L37" s="380">
        <f>'COR I '!G32</f>
        <v>0</v>
      </c>
      <c r="M37" s="380">
        <f>'COR I '!H32</f>
        <v>0</v>
      </c>
      <c r="N37" s="381">
        <f>'COR I '!I32</f>
        <v>0</v>
      </c>
      <c r="O37" s="382"/>
      <c r="P37" s="382"/>
      <c r="Q37" s="383">
        <f>'COR I '!G33/1000</f>
        <v>0</v>
      </c>
      <c r="R37" s="380">
        <f>'COR I '!H33/1000</f>
        <v>0</v>
      </c>
      <c r="S37" s="381">
        <f>'COR I '!I33/1000</f>
        <v>0</v>
      </c>
      <c r="T37" s="384"/>
      <c r="U37" s="384"/>
      <c r="V37" s="385">
        <f t="shared" si="1"/>
        <v>0</v>
      </c>
      <c r="W37" s="386">
        <f t="shared" si="1"/>
        <v>0</v>
      </c>
      <c r="X37" s="387">
        <f t="shared" si="1"/>
        <v>0</v>
      </c>
      <c r="Y37" s="384">
        <v>0</v>
      </c>
      <c r="Z37" s="384">
        <v>0</v>
      </c>
      <c r="AA37" s="388">
        <f>Q37*('COR I '!D$66/100)</f>
        <v>0</v>
      </c>
      <c r="AB37" s="389">
        <f>R37*('COR I '!E$66/100)</f>
        <v>0</v>
      </c>
      <c r="AC37" s="390">
        <f>S37*('COR I '!F$66/100)</f>
        <v>0</v>
      </c>
    </row>
    <row r="38" spans="1:29" x14ac:dyDescent="0.25">
      <c r="A38" s="375">
        <f t="shared" si="2"/>
        <v>0</v>
      </c>
      <c r="B38" s="375" t="s">
        <v>521</v>
      </c>
      <c r="C38" s="375" t="str">
        <f t="shared" si="3"/>
        <v>-</v>
      </c>
      <c r="D38" s="375" t="s">
        <v>536</v>
      </c>
      <c r="E38" s="375" t="s">
        <v>540</v>
      </c>
      <c r="F38" s="375" t="s">
        <v>484</v>
      </c>
      <c r="G38" s="376"/>
      <c r="H38" s="375" t="s">
        <v>539</v>
      </c>
      <c r="I38" s="377" t="s">
        <v>527</v>
      </c>
      <c r="J38" s="378" t="s">
        <v>528</v>
      </c>
      <c r="K38" s="379" t="s">
        <v>380</v>
      </c>
      <c r="L38" s="380">
        <f>'COR I '!G39</f>
        <v>0</v>
      </c>
      <c r="M38" s="380">
        <f>'COR I '!H39</f>
        <v>0</v>
      </c>
      <c r="N38" s="381">
        <f>'COR I '!I39</f>
        <v>0</v>
      </c>
      <c r="O38" s="382"/>
      <c r="P38" s="382"/>
      <c r="Q38" s="383">
        <f>'COR I '!G40/1000</f>
        <v>0</v>
      </c>
      <c r="R38" s="380">
        <f>'COR I '!H40/1000</f>
        <v>0</v>
      </c>
      <c r="S38" s="381">
        <f>'COR I '!I40/1000</f>
        <v>0</v>
      </c>
      <c r="T38" s="384"/>
      <c r="U38" s="384"/>
      <c r="V38" s="385">
        <f t="shared" si="1"/>
        <v>0</v>
      </c>
      <c r="W38" s="386">
        <f t="shared" si="1"/>
        <v>0</v>
      </c>
      <c r="X38" s="387">
        <f t="shared" si="1"/>
        <v>0</v>
      </c>
      <c r="Y38" s="384">
        <v>0</v>
      </c>
      <c r="Z38" s="384">
        <v>0</v>
      </c>
      <c r="AA38" s="388">
        <f>Q38*('COR I '!D$66/100)</f>
        <v>0</v>
      </c>
      <c r="AB38" s="389">
        <f>R38*('COR I '!E$66/100)</f>
        <v>0</v>
      </c>
      <c r="AC38" s="390">
        <f>S38*('COR I '!F$66/100)</f>
        <v>0</v>
      </c>
    </row>
    <row r="39" spans="1:29" x14ac:dyDescent="0.25">
      <c r="A39" s="375">
        <f t="shared" si="2"/>
        <v>0</v>
      </c>
      <c r="B39" s="375" t="s">
        <v>521</v>
      </c>
      <c r="C39" s="375" t="str">
        <f t="shared" si="3"/>
        <v>-</v>
      </c>
      <c r="D39" s="375" t="s">
        <v>536</v>
      </c>
      <c r="E39" s="375" t="s">
        <v>540</v>
      </c>
      <c r="F39" s="375" t="s">
        <v>484</v>
      </c>
      <c r="G39" s="376"/>
      <c r="H39" s="375" t="s">
        <v>539</v>
      </c>
      <c r="I39" s="377" t="s">
        <v>527</v>
      </c>
      <c r="J39" s="378" t="s">
        <v>528</v>
      </c>
      <c r="K39" s="379" t="s">
        <v>381</v>
      </c>
      <c r="L39" s="380">
        <f>'COR I '!G42</f>
        <v>0</v>
      </c>
      <c r="M39" s="380">
        <f>'COR I '!H42</f>
        <v>0</v>
      </c>
      <c r="N39" s="381">
        <f>'COR I '!I42</f>
        <v>0</v>
      </c>
      <c r="O39" s="382"/>
      <c r="P39" s="382"/>
      <c r="Q39" s="383">
        <f>'COR I '!G43/1000</f>
        <v>0</v>
      </c>
      <c r="R39" s="380">
        <f>'COR I '!H43/1000</f>
        <v>0</v>
      </c>
      <c r="S39" s="381">
        <f>'COR I '!I43/1000</f>
        <v>0</v>
      </c>
      <c r="T39" s="384"/>
      <c r="U39" s="384"/>
      <c r="V39" s="385">
        <f t="shared" si="1"/>
        <v>0</v>
      </c>
      <c r="W39" s="386">
        <f t="shared" si="1"/>
        <v>0</v>
      </c>
      <c r="X39" s="387">
        <f t="shared" si="1"/>
        <v>0</v>
      </c>
      <c r="Y39" s="384">
        <v>0</v>
      </c>
      <c r="Z39" s="384">
        <v>0</v>
      </c>
      <c r="AA39" s="388">
        <f>Q39*('COR I '!D$66/100)</f>
        <v>0</v>
      </c>
      <c r="AB39" s="389">
        <f>R39*('COR I '!E$66/100)</f>
        <v>0</v>
      </c>
      <c r="AC39" s="390">
        <f>S39*('COR I '!F$66/100)</f>
        <v>0</v>
      </c>
    </row>
    <row r="40" spans="1:29" x14ac:dyDescent="0.25">
      <c r="A40" s="375">
        <f t="shared" si="2"/>
        <v>0</v>
      </c>
      <c r="B40" s="375" t="s">
        <v>521</v>
      </c>
      <c r="C40" s="375" t="str">
        <f t="shared" si="3"/>
        <v>-</v>
      </c>
      <c r="D40" s="375" t="s">
        <v>536</v>
      </c>
      <c r="E40" s="375" t="s">
        <v>540</v>
      </c>
      <c r="F40" s="375" t="s">
        <v>484</v>
      </c>
      <c r="G40" s="376"/>
      <c r="H40" s="375" t="s">
        <v>539</v>
      </c>
      <c r="I40" s="377" t="s">
        <v>527</v>
      </c>
      <c r="J40" s="378" t="s">
        <v>529</v>
      </c>
      <c r="K40" s="379" t="s">
        <v>380</v>
      </c>
      <c r="L40" s="380">
        <f>'COR I '!G49</f>
        <v>0</v>
      </c>
      <c r="M40" s="380">
        <f>'COR I '!H49</f>
        <v>0</v>
      </c>
      <c r="N40" s="381">
        <f>'COR I '!I49</f>
        <v>0</v>
      </c>
      <c r="O40" s="382"/>
      <c r="P40" s="382"/>
      <c r="Q40" s="383">
        <f>'COR I '!G50/1000</f>
        <v>0</v>
      </c>
      <c r="R40" s="380">
        <f>'COR I '!H50/1000</f>
        <v>0</v>
      </c>
      <c r="S40" s="381">
        <f>'COR I '!I50/1000</f>
        <v>0</v>
      </c>
      <c r="T40" s="384"/>
      <c r="U40" s="384"/>
      <c r="V40" s="385">
        <f t="shared" si="1"/>
        <v>0</v>
      </c>
      <c r="W40" s="386">
        <f t="shared" si="1"/>
        <v>0</v>
      </c>
      <c r="X40" s="387">
        <f t="shared" si="1"/>
        <v>0</v>
      </c>
      <c r="Y40" s="384">
        <v>0</v>
      </c>
      <c r="Z40" s="384">
        <v>0</v>
      </c>
      <c r="AA40" s="388">
        <f>Q40*('COR I '!D$66/100)</f>
        <v>0</v>
      </c>
      <c r="AB40" s="389">
        <f>R40*('COR I '!E$66/100)</f>
        <v>0</v>
      </c>
      <c r="AC40" s="390">
        <f>S40*('COR I '!F$66/100)</f>
        <v>0</v>
      </c>
    </row>
    <row r="41" spans="1:29" x14ac:dyDescent="0.25">
      <c r="A41" s="375">
        <f t="shared" si="2"/>
        <v>0</v>
      </c>
      <c r="B41" s="375" t="s">
        <v>521</v>
      </c>
      <c r="C41" s="375" t="str">
        <f t="shared" si="3"/>
        <v>-</v>
      </c>
      <c r="D41" s="375" t="s">
        <v>536</v>
      </c>
      <c r="E41" s="375" t="s">
        <v>540</v>
      </c>
      <c r="F41" s="375" t="s">
        <v>484</v>
      </c>
      <c r="G41" s="376"/>
      <c r="H41" s="375" t="s">
        <v>539</v>
      </c>
      <c r="I41" s="377" t="s">
        <v>527</v>
      </c>
      <c r="J41" s="378" t="s">
        <v>529</v>
      </c>
      <c r="K41" s="379" t="s">
        <v>381</v>
      </c>
      <c r="L41" s="380">
        <f>'COR I '!G52</f>
        <v>0</v>
      </c>
      <c r="M41" s="380">
        <f>'COR I '!H52</f>
        <v>0</v>
      </c>
      <c r="N41" s="381">
        <f>'COR I '!I52</f>
        <v>0</v>
      </c>
      <c r="O41" s="382"/>
      <c r="P41" s="382"/>
      <c r="Q41" s="383">
        <f>'COR I '!G53/1000</f>
        <v>0</v>
      </c>
      <c r="R41" s="380">
        <f>'COR I '!H53/1000</f>
        <v>0</v>
      </c>
      <c r="S41" s="381">
        <f>'COR I '!I53/1000</f>
        <v>0</v>
      </c>
      <c r="T41" s="384"/>
      <c r="U41" s="384"/>
      <c r="V41" s="385">
        <f t="shared" si="1"/>
        <v>0</v>
      </c>
      <c r="W41" s="386">
        <f t="shared" si="1"/>
        <v>0</v>
      </c>
      <c r="X41" s="387">
        <f t="shared" si="1"/>
        <v>0</v>
      </c>
      <c r="Y41" s="384">
        <v>0</v>
      </c>
      <c r="Z41" s="384">
        <v>0</v>
      </c>
      <c r="AA41" s="388">
        <f>Q41*('COR I '!D$66/100)</f>
        <v>0</v>
      </c>
      <c r="AB41" s="389">
        <f>R41*('COR I '!E$66/100)</f>
        <v>0</v>
      </c>
      <c r="AC41" s="390">
        <f>S41*('COR I '!F$66/100)</f>
        <v>0</v>
      </c>
    </row>
    <row r="42" spans="1:29" x14ac:dyDescent="0.25">
      <c r="A42" s="391">
        <f t="shared" si="2"/>
        <v>0</v>
      </c>
      <c r="B42" s="391" t="s">
        <v>521</v>
      </c>
      <c r="C42" s="391" t="str">
        <f t="shared" si="3"/>
        <v>-</v>
      </c>
      <c r="D42" s="391" t="s">
        <v>536</v>
      </c>
      <c r="E42" s="391" t="s">
        <v>541</v>
      </c>
      <c r="F42" s="391" t="s">
        <v>486</v>
      </c>
      <c r="G42" s="392"/>
      <c r="H42" s="391" t="s">
        <v>539</v>
      </c>
      <c r="I42" s="393" t="s">
        <v>526</v>
      </c>
      <c r="J42" s="394" t="s">
        <v>483</v>
      </c>
      <c r="K42" s="395" t="s">
        <v>380</v>
      </c>
      <c r="L42" s="364">
        <f>'US•ÉU'!G29</f>
        <v>0</v>
      </c>
      <c r="M42" s="364">
        <f>'US•ÉU'!H29</f>
        <v>0</v>
      </c>
      <c r="N42" s="365">
        <f>'US•ÉU'!I29</f>
        <v>0</v>
      </c>
      <c r="O42" s="366"/>
      <c r="P42" s="366"/>
      <c r="Q42" s="367">
        <f>'US•ÉU'!G30/1000</f>
        <v>0</v>
      </c>
      <c r="R42" s="364">
        <f>'US•ÉU'!H30/1000</f>
        <v>0</v>
      </c>
      <c r="S42" s="365">
        <f>'US•ÉU'!I30/1000</f>
        <v>0</v>
      </c>
      <c r="T42" s="396"/>
      <c r="U42" s="396"/>
      <c r="V42" s="397">
        <f t="shared" si="1"/>
        <v>0</v>
      </c>
      <c r="W42" s="398">
        <f t="shared" si="1"/>
        <v>0</v>
      </c>
      <c r="X42" s="399">
        <f t="shared" si="1"/>
        <v>0</v>
      </c>
      <c r="Y42" s="396">
        <v>0</v>
      </c>
      <c r="Z42" s="396">
        <v>0</v>
      </c>
      <c r="AA42" s="372">
        <f>Q42*('US•ÉU'!D$66/100)</f>
        <v>0</v>
      </c>
      <c r="AB42" s="373">
        <f>R42*('US•ÉU'!E$66/100)</f>
        <v>0</v>
      </c>
      <c r="AC42" s="374">
        <f>S42*('US•ÉU'!F$66/100)</f>
        <v>0</v>
      </c>
    </row>
    <row r="43" spans="1:29" x14ac:dyDescent="0.25">
      <c r="A43" s="375">
        <f t="shared" si="2"/>
        <v>0</v>
      </c>
      <c r="B43" s="375" t="s">
        <v>521</v>
      </c>
      <c r="C43" s="375" t="str">
        <f t="shared" si="3"/>
        <v>-</v>
      </c>
      <c r="D43" s="375" t="s">
        <v>536</v>
      </c>
      <c r="E43" s="375" t="s">
        <v>541</v>
      </c>
      <c r="F43" s="375" t="s">
        <v>486</v>
      </c>
      <c r="G43" s="376"/>
      <c r="H43" s="375" t="s">
        <v>539</v>
      </c>
      <c r="I43" s="377" t="s">
        <v>526</v>
      </c>
      <c r="J43" s="378" t="s">
        <v>483</v>
      </c>
      <c r="K43" s="379" t="s">
        <v>381</v>
      </c>
      <c r="L43" s="380">
        <f>'US•ÉU'!G32</f>
        <v>0</v>
      </c>
      <c r="M43" s="380">
        <f>'US•ÉU'!H32</f>
        <v>0</v>
      </c>
      <c r="N43" s="381">
        <f>'US•ÉU'!I32</f>
        <v>0</v>
      </c>
      <c r="O43" s="382"/>
      <c r="P43" s="382"/>
      <c r="Q43" s="383">
        <f>'US•ÉU'!G33/1000</f>
        <v>0</v>
      </c>
      <c r="R43" s="380">
        <f>'US•ÉU'!H33/1000</f>
        <v>0</v>
      </c>
      <c r="S43" s="381">
        <f>'US•ÉU'!I33/1000</f>
        <v>0</v>
      </c>
      <c r="T43" s="384"/>
      <c r="U43" s="384"/>
      <c r="V43" s="385">
        <f t="shared" si="1"/>
        <v>0</v>
      </c>
      <c r="W43" s="386">
        <f t="shared" si="1"/>
        <v>0</v>
      </c>
      <c r="X43" s="387">
        <f t="shared" si="1"/>
        <v>0</v>
      </c>
      <c r="Y43" s="384">
        <v>0</v>
      </c>
      <c r="Z43" s="384">
        <v>0</v>
      </c>
      <c r="AA43" s="388">
        <f>Q43*('US•ÉU'!D$66/100)</f>
        <v>0</v>
      </c>
      <c r="AB43" s="389">
        <f>R43*('US•ÉU'!E$66/100)</f>
        <v>0</v>
      </c>
      <c r="AC43" s="390">
        <f>S43*('US•ÉU'!F$66/100)</f>
        <v>0</v>
      </c>
    </row>
    <row r="44" spans="1:29" x14ac:dyDescent="0.25">
      <c r="A44" s="375">
        <f t="shared" si="2"/>
        <v>0</v>
      </c>
      <c r="B44" s="375" t="s">
        <v>521</v>
      </c>
      <c r="C44" s="375" t="str">
        <f t="shared" si="3"/>
        <v>-</v>
      </c>
      <c r="D44" s="375" t="s">
        <v>536</v>
      </c>
      <c r="E44" s="375" t="s">
        <v>541</v>
      </c>
      <c r="F44" s="375" t="s">
        <v>486</v>
      </c>
      <c r="G44" s="376"/>
      <c r="H44" s="375" t="s">
        <v>539</v>
      </c>
      <c r="I44" s="377" t="s">
        <v>527</v>
      </c>
      <c r="J44" s="378" t="s">
        <v>528</v>
      </c>
      <c r="K44" s="379" t="s">
        <v>380</v>
      </c>
      <c r="L44" s="380">
        <f>'US•ÉU'!G39</f>
        <v>0</v>
      </c>
      <c r="M44" s="380">
        <f>'US•ÉU'!H39</f>
        <v>0</v>
      </c>
      <c r="N44" s="381">
        <f>'US•ÉU'!I39</f>
        <v>0</v>
      </c>
      <c r="O44" s="382"/>
      <c r="P44" s="382"/>
      <c r="Q44" s="383">
        <f>'US•ÉU'!G40/1000</f>
        <v>0</v>
      </c>
      <c r="R44" s="380">
        <f>'US•ÉU'!H40/1000</f>
        <v>0</v>
      </c>
      <c r="S44" s="381">
        <f>'US•ÉU'!I40/1000</f>
        <v>0</v>
      </c>
      <c r="T44" s="384"/>
      <c r="U44" s="384"/>
      <c r="V44" s="385">
        <f t="shared" si="1"/>
        <v>0</v>
      </c>
      <c r="W44" s="386">
        <f t="shared" si="1"/>
        <v>0</v>
      </c>
      <c r="X44" s="387">
        <f t="shared" si="1"/>
        <v>0</v>
      </c>
      <c r="Y44" s="384">
        <v>0</v>
      </c>
      <c r="Z44" s="384">
        <v>0</v>
      </c>
      <c r="AA44" s="388">
        <f>Q44*('US•ÉU'!D$66/100)</f>
        <v>0</v>
      </c>
      <c r="AB44" s="389">
        <f>R44*('US•ÉU'!E$66/100)</f>
        <v>0</v>
      </c>
      <c r="AC44" s="390">
        <f>S44*('US•ÉU'!F$66/100)</f>
        <v>0</v>
      </c>
    </row>
    <row r="45" spans="1:29" x14ac:dyDescent="0.25">
      <c r="A45" s="375">
        <f t="shared" si="2"/>
        <v>0</v>
      </c>
      <c r="B45" s="375" t="s">
        <v>521</v>
      </c>
      <c r="C45" s="375" t="str">
        <f t="shared" si="3"/>
        <v>-</v>
      </c>
      <c r="D45" s="375" t="s">
        <v>536</v>
      </c>
      <c r="E45" s="375" t="s">
        <v>541</v>
      </c>
      <c r="F45" s="375" t="s">
        <v>486</v>
      </c>
      <c r="G45" s="376"/>
      <c r="H45" s="375" t="s">
        <v>539</v>
      </c>
      <c r="I45" s="377" t="s">
        <v>527</v>
      </c>
      <c r="J45" s="378" t="s">
        <v>528</v>
      </c>
      <c r="K45" s="379" t="s">
        <v>381</v>
      </c>
      <c r="L45" s="380">
        <f>'US•ÉU'!G42</f>
        <v>0</v>
      </c>
      <c r="M45" s="380">
        <f>'US•ÉU'!H42</f>
        <v>0</v>
      </c>
      <c r="N45" s="381">
        <f>'US•ÉU'!I42</f>
        <v>0</v>
      </c>
      <c r="O45" s="382"/>
      <c r="P45" s="382"/>
      <c r="Q45" s="383">
        <f>'US•ÉU'!G43/1000</f>
        <v>0</v>
      </c>
      <c r="R45" s="380">
        <f>'US•ÉU'!H43/1000</f>
        <v>0</v>
      </c>
      <c r="S45" s="381">
        <f>'US•ÉU'!I43/1000</f>
        <v>0</v>
      </c>
      <c r="T45" s="384"/>
      <c r="U45" s="384"/>
      <c r="V45" s="385">
        <f t="shared" si="1"/>
        <v>0</v>
      </c>
      <c r="W45" s="386">
        <f t="shared" si="1"/>
        <v>0</v>
      </c>
      <c r="X45" s="387">
        <f t="shared" si="1"/>
        <v>0</v>
      </c>
      <c r="Y45" s="384">
        <v>0</v>
      </c>
      <c r="Z45" s="384">
        <v>0</v>
      </c>
      <c r="AA45" s="388">
        <f>Q45*('US•ÉU'!D$66/100)</f>
        <v>0</v>
      </c>
      <c r="AB45" s="389">
        <f>R45*('US•ÉU'!E$66/100)</f>
        <v>0</v>
      </c>
      <c r="AC45" s="390">
        <f>S45*('US•ÉU'!F$66/100)</f>
        <v>0</v>
      </c>
    </row>
    <row r="46" spans="1:29" x14ac:dyDescent="0.25">
      <c r="A46" s="375">
        <f t="shared" si="2"/>
        <v>0</v>
      </c>
      <c r="B46" s="375" t="s">
        <v>521</v>
      </c>
      <c r="C46" s="375" t="str">
        <f t="shared" si="3"/>
        <v>-</v>
      </c>
      <c r="D46" s="375" t="s">
        <v>536</v>
      </c>
      <c r="E46" s="375" t="s">
        <v>541</v>
      </c>
      <c r="F46" s="375" t="s">
        <v>486</v>
      </c>
      <c r="G46" s="376"/>
      <c r="H46" s="375" t="s">
        <v>539</v>
      </c>
      <c r="I46" s="377" t="s">
        <v>527</v>
      </c>
      <c r="J46" s="378" t="s">
        <v>529</v>
      </c>
      <c r="K46" s="379" t="s">
        <v>380</v>
      </c>
      <c r="L46" s="380">
        <f>'US•ÉU'!G49</f>
        <v>0</v>
      </c>
      <c r="M46" s="380">
        <f>'US•ÉU'!H49</f>
        <v>0</v>
      </c>
      <c r="N46" s="381">
        <f>'US•ÉU'!I49</f>
        <v>0</v>
      </c>
      <c r="O46" s="382"/>
      <c r="P46" s="382"/>
      <c r="Q46" s="383">
        <f>'US•ÉU'!G50/1000</f>
        <v>0</v>
      </c>
      <c r="R46" s="380">
        <f>'US•ÉU'!H50/1000</f>
        <v>0</v>
      </c>
      <c r="S46" s="381">
        <f>'US•ÉU'!I50/1000</f>
        <v>0</v>
      </c>
      <c r="T46" s="384"/>
      <c r="U46" s="384"/>
      <c r="V46" s="385">
        <f t="shared" si="1"/>
        <v>0</v>
      </c>
      <c r="W46" s="386">
        <f t="shared" si="1"/>
        <v>0</v>
      </c>
      <c r="X46" s="387">
        <f t="shared" si="1"/>
        <v>0</v>
      </c>
      <c r="Y46" s="384">
        <v>0</v>
      </c>
      <c r="Z46" s="384">
        <v>0</v>
      </c>
      <c r="AA46" s="388">
        <f>Q46*('US•ÉU'!D$66/100)</f>
        <v>0</v>
      </c>
      <c r="AB46" s="389">
        <f>R46*('US•ÉU'!E$66/100)</f>
        <v>0</v>
      </c>
      <c r="AC46" s="390">
        <f>S46*('US•ÉU'!F$66/100)</f>
        <v>0</v>
      </c>
    </row>
    <row r="47" spans="1:29" x14ac:dyDescent="0.25">
      <c r="A47" s="375">
        <f t="shared" si="2"/>
        <v>0</v>
      </c>
      <c r="B47" s="375" t="s">
        <v>521</v>
      </c>
      <c r="C47" s="375" t="str">
        <f t="shared" si="3"/>
        <v>-</v>
      </c>
      <c r="D47" s="375" t="s">
        <v>536</v>
      </c>
      <c r="E47" s="375" t="s">
        <v>541</v>
      </c>
      <c r="F47" s="375" t="s">
        <v>486</v>
      </c>
      <c r="G47" s="376"/>
      <c r="H47" s="375" t="s">
        <v>539</v>
      </c>
      <c r="I47" s="377" t="s">
        <v>527</v>
      </c>
      <c r="J47" s="378" t="s">
        <v>529</v>
      </c>
      <c r="K47" s="379" t="s">
        <v>381</v>
      </c>
      <c r="L47" s="380">
        <f>'US•ÉU'!G52</f>
        <v>0</v>
      </c>
      <c r="M47" s="380">
        <f>'US•ÉU'!H52</f>
        <v>0</v>
      </c>
      <c r="N47" s="381">
        <f>'US•ÉU'!I52</f>
        <v>0</v>
      </c>
      <c r="O47" s="382"/>
      <c r="P47" s="382"/>
      <c r="Q47" s="383">
        <f>'US•ÉU'!G53/1000</f>
        <v>0</v>
      </c>
      <c r="R47" s="380">
        <f>'US•ÉU'!H53/1000</f>
        <v>0</v>
      </c>
      <c r="S47" s="381">
        <f>'US•ÉU'!I53/1000</f>
        <v>0</v>
      </c>
      <c r="T47" s="384"/>
      <c r="U47" s="384"/>
      <c r="V47" s="385">
        <f t="shared" si="1"/>
        <v>0</v>
      </c>
      <c r="W47" s="386">
        <f t="shared" si="1"/>
        <v>0</v>
      </c>
      <c r="X47" s="387">
        <f t="shared" si="1"/>
        <v>0</v>
      </c>
      <c r="Y47" s="384">
        <v>0</v>
      </c>
      <c r="Z47" s="384">
        <v>0</v>
      </c>
      <c r="AA47" s="388">
        <f>Q47*('US•ÉU'!D$66/100)</f>
        <v>0</v>
      </c>
      <c r="AB47" s="389">
        <f>R47*('US•ÉU'!E$66/100)</f>
        <v>0</v>
      </c>
      <c r="AC47" s="390">
        <f>S47*('US•ÉU'!F$66/100)</f>
        <v>0</v>
      </c>
    </row>
    <row r="48" spans="1:29" x14ac:dyDescent="0.25">
      <c r="A48" s="391">
        <f t="shared" si="2"/>
        <v>0</v>
      </c>
      <c r="B48" s="391" t="s">
        <v>521</v>
      </c>
      <c r="C48" s="391" t="str">
        <f t="shared" si="3"/>
        <v>-</v>
      </c>
      <c r="D48" s="391" t="s">
        <v>536</v>
      </c>
      <c r="E48" s="391" t="s">
        <v>542</v>
      </c>
      <c r="F48" s="391" t="s">
        <v>487</v>
      </c>
      <c r="G48" s="400">
        <f>'Other•Autre'!D24</f>
        <v>0</v>
      </c>
      <c r="H48" s="391" t="s">
        <v>539</v>
      </c>
      <c r="I48" s="393" t="s">
        <v>526</v>
      </c>
      <c r="J48" s="394" t="s">
        <v>483</v>
      </c>
      <c r="K48" s="395" t="s">
        <v>380</v>
      </c>
      <c r="L48" s="364">
        <f>'Other•Autre'!G29</f>
        <v>0</v>
      </c>
      <c r="M48" s="364">
        <f>'Other•Autre'!H29</f>
        <v>0</v>
      </c>
      <c r="N48" s="365">
        <f>'Other•Autre'!I29</f>
        <v>0</v>
      </c>
      <c r="O48" s="366"/>
      <c r="P48" s="366"/>
      <c r="Q48" s="367">
        <f>'Other•Autre'!G30/1000</f>
        <v>0</v>
      </c>
      <c r="R48" s="364">
        <f>'Other•Autre'!H30/1000</f>
        <v>0</v>
      </c>
      <c r="S48" s="365">
        <f>'Other•Autre'!I30/1000</f>
        <v>0</v>
      </c>
      <c r="T48" s="396"/>
      <c r="U48" s="396"/>
      <c r="V48" s="397">
        <f t="shared" si="1"/>
        <v>0</v>
      </c>
      <c r="W48" s="398">
        <f t="shared" si="1"/>
        <v>0</v>
      </c>
      <c r="X48" s="399">
        <f t="shared" si="1"/>
        <v>0</v>
      </c>
      <c r="Y48" s="396">
        <v>0</v>
      </c>
      <c r="Z48" s="396">
        <v>0</v>
      </c>
      <c r="AA48" s="372">
        <f>Q48*('Other•Autre'!D$66/100)</f>
        <v>0</v>
      </c>
      <c r="AB48" s="373">
        <f>R48*('Other•Autre'!E$66/100)</f>
        <v>0</v>
      </c>
      <c r="AC48" s="374">
        <f>S48*('Other•Autre'!F$66/100)</f>
        <v>0</v>
      </c>
    </row>
    <row r="49" spans="1:29" x14ac:dyDescent="0.25">
      <c r="A49" s="375">
        <f t="shared" si="2"/>
        <v>0</v>
      </c>
      <c r="B49" s="375" t="s">
        <v>521</v>
      </c>
      <c r="C49" s="375" t="str">
        <f t="shared" si="3"/>
        <v>-</v>
      </c>
      <c r="D49" s="375" t="s">
        <v>536</v>
      </c>
      <c r="E49" s="375" t="s">
        <v>542</v>
      </c>
      <c r="F49" s="375" t="s">
        <v>487</v>
      </c>
      <c r="G49" s="376"/>
      <c r="H49" s="375" t="s">
        <v>539</v>
      </c>
      <c r="I49" s="377" t="s">
        <v>526</v>
      </c>
      <c r="J49" s="378" t="s">
        <v>483</v>
      </c>
      <c r="K49" s="379" t="s">
        <v>381</v>
      </c>
      <c r="L49" s="380">
        <f>'Other•Autre'!G32</f>
        <v>0</v>
      </c>
      <c r="M49" s="380">
        <f>'Other•Autre'!H32</f>
        <v>0</v>
      </c>
      <c r="N49" s="381">
        <f>'Other•Autre'!I32</f>
        <v>0</v>
      </c>
      <c r="O49" s="382"/>
      <c r="P49" s="382"/>
      <c r="Q49" s="383">
        <f>'Other•Autre'!G33/1000</f>
        <v>0</v>
      </c>
      <c r="R49" s="380">
        <f>'Other•Autre'!H33/1000</f>
        <v>0</v>
      </c>
      <c r="S49" s="381">
        <f>'Other•Autre'!I33/1000</f>
        <v>0</v>
      </c>
      <c r="T49" s="384"/>
      <c r="U49" s="384"/>
      <c r="V49" s="385">
        <f t="shared" si="1"/>
        <v>0</v>
      </c>
      <c r="W49" s="386">
        <f t="shared" si="1"/>
        <v>0</v>
      </c>
      <c r="X49" s="387">
        <f t="shared" si="1"/>
        <v>0</v>
      </c>
      <c r="Y49" s="384">
        <v>0</v>
      </c>
      <c r="Z49" s="384">
        <v>0</v>
      </c>
      <c r="AA49" s="388">
        <f>Q49*('Other•Autre'!D$66/100)</f>
        <v>0</v>
      </c>
      <c r="AB49" s="389">
        <f>R49*('Other•Autre'!E$66/100)</f>
        <v>0</v>
      </c>
      <c r="AC49" s="390">
        <f>S49*('Other•Autre'!F$66/100)</f>
        <v>0</v>
      </c>
    </row>
    <row r="50" spans="1:29" x14ac:dyDescent="0.25">
      <c r="A50" s="375">
        <f t="shared" si="2"/>
        <v>0</v>
      </c>
      <c r="B50" s="375" t="s">
        <v>521</v>
      </c>
      <c r="C50" s="375" t="str">
        <f t="shared" si="3"/>
        <v>-</v>
      </c>
      <c r="D50" s="375" t="s">
        <v>536</v>
      </c>
      <c r="E50" s="375" t="s">
        <v>542</v>
      </c>
      <c r="F50" s="375" t="s">
        <v>487</v>
      </c>
      <c r="G50" s="376"/>
      <c r="H50" s="375" t="s">
        <v>539</v>
      </c>
      <c r="I50" s="377" t="s">
        <v>527</v>
      </c>
      <c r="J50" s="378" t="s">
        <v>528</v>
      </c>
      <c r="K50" s="379" t="s">
        <v>380</v>
      </c>
      <c r="L50" s="380">
        <f>'Other•Autre'!G39</f>
        <v>0</v>
      </c>
      <c r="M50" s="380">
        <f>'Other•Autre'!H39</f>
        <v>0</v>
      </c>
      <c r="N50" s="381">
        <f>'Other•Autre'!I39</f>
        <v>0</v>
      </c>
      <c r="O50" s="382"/>
      <c r="P50" s="382"/>
      <c r="Q50" s="383">
        <f>'Other•Autre'!G40/1000</f>
        <v>0</v>
      </c>
      <c r="R50" s="380">
        <f>'Other•Autre'!H40/1000</f>
        <v>0</v>
      </c>
      <c r="S50" s="381">
        <f>'Other•Autre'!I40/1000</f>
        <v>0</v>
      </c>
      <c r="T50" s="384"/>
      <c r="U50" s="384"/>
      <c r="V50" s="385">
        <f t="shared" si="1"/>
        <v>0</v>
      </c>
      <c r="W50" s="386">
        <f t="shared" si="1"/>
        <v>0</v>
      </c>
      <c r="X50" s="387">
        <f t="shared" si="1"/>
        <v>0</v>
      </c>
      <c r="Y50" s="384">
        <v>0</v>
      </c>
      <c r="Z50" s="384">
        <v>0</v>
      </c>
      <c r="AA50" s="388">
        <f>Q50*('Other•Autre'!D$66/100)</f>
        <v>0</v>
      </c>
      <c r="AB50" s="389">
        <f>R50*('Other•Autre'!E$66/100)</f>
        <v>0</v>
      </c>
      <c r="AC50" s="390">
        <f>S50*('Other•Autre'!F$66/100)</f>
        <v>0</v>
      </c>
    </row>
    <row r="51" spans="1:29" x14ac:dyDescent="0.25">
      <c r="A51" s="375">
        <f t="shared" si="2"/>
        <v>0</v>
      </c>
      <c r="B51" s="375" t="s">
        <v>521</v>
      </c>
      <c r="C51" s="375" t="str">
        <f t="shared" si="3"/>
        <v>-</v>
      </c>
      <c r="D51" s="375" t="s">
        <v>536</v>
      </c>
      <c r="E51" s="375" t="s">
        <v>542</v>
      </c>
      <c r="F51" s="375" t="s">
        <v>487</v>
      </c>
      <c r="G51" s="376"/>
      <c r="H51" s="375" t="s">
        <v>539</v>
      </c>
      <c r="I51" s="377" t="s">
        <v>527</v>
      </c>
      <c r="J51" s="378" t="s">
        <v>528</v>
      </c>
      <c r="K51" s="379" t="s">
        <v>381</v>
      </c>
      <c r="L51" s="380">
        <f>'Other•Autre'!G42</f>
        <v>0</v>
      </c>
      <c r="M51" s="380">
        <f>'Other•Autre'!H42</f>
        <v>0</v>
      </c>
      <c r="N51" s="381">
        <f>'Other•Autre'!I42</f>
        <v>0</v>
      </c>
      <c r="O51" s="382"/>
      <c r="P51" s="382"/>
      <c r="Q51" s="383">
        <f>'Other•Autre'!G43/1000</f>
        <v>0</v>
      </c>
      <c r="R51" s="380">
        <f>'Other•Autre'!H43/1000</f>
        <v>0</v>
      </c>
      <c r="S51" s="381">
        <f>'Other•Autre'!I43/1000</f>
        <v>0</v>
      </c>
      <c r="T51" s="384"/>
      <c r="U51" s="384"/>
      <c r="V51" s="385">
        <f t="shared" si="1"/>
        <v>0</v>
      </c>
      <c r="W51" s="386">
        <f t="shared" si="1"/>
        <v>0</v>
      </c>
      <c r="X51" s="387">
        <f t="shared" si="1"/>
        <v>0</v>
      </c>
      <c r="Y51" s="384">
        <v>0</v>
      </c>
      <c r="Z51" s="384">
        <v>0</v>
      </c>
      <c r="AA51" s="388">
        <f>Q51*('Other•Autre'!D$66/100)</f>
        <v>0</v>
      </c>
      <c r="AB51" s="389">
        <f>R51*('Other•Autre'!E$66/100)</f>
        <v>0</v>
      </c>
      <c r="AC51" s="390">
        <f>S51*('Other•Autre'!F$66/100)</f>
        <v>0</v>
      </c>
    </row>
    <row r="52" spans="1:29" x14ac:dyDescent="0.25">
      <c r="A52" s="375">
        <f t="shared" si="2"/>
        <v>0</v>
      </c>
      <c r="B52" s="375" t="s">
        <v>521</v>
      </c>
      <c r="C52" s="375" t="str">
        <f t="shared" si="3"/>
        <v>-</v>
      </c>
      <c r="D52" s="375" t="s">
        <v>536</v>
      </c>
      <c r="E52" s="375" t="s">
        <v>542</v>
      </c>
      <c r="F52" s="375" t="s">
        <v>487</v>
      </c>
      <c r="G52" s="376"/>
      <c r="H52" s="375" t="s">
        <v>539</v>
      </c>
      <c r="I52" s="377" t="s">
        <v>527</v>
      </c>
      <c r="J52" s="378" t="s">
        <v>529</v>
      </c>
      <c r="K52" s="379" t="s">
        <v>380</v>
      </c>
      <c r="L52" s="380">
        <f>'Other•Autre'!G49</f>
        <v>0</v>
      </c>
      <c r="M52" s="380">
        <f>'Other•Autre'!H49</f>
        <v>0</v>
      </c>
      <c r="N52" s="381">
        <f>'Other•Autre'!I49</f>
        <v>0</v>
      </c>
      <c r="O52" s="382"/>
      <c r="P52" s="382"/>
      <c r="Q52" s="383">
        <f>'Other•Autre'!G50/1000</f>
        <v>0</v>
      </c>
      <c r="R52" s="380">
        <f>'Other•Autre'!H50/1000</f>
        <v>0</v>
      </c>
      <c r="S52" s="381">
        <f>'Other•Autre'!I50/1000</f>
        <v>0</v>
      </c>
      <c r="T52" s="384"/>
      <c r="U52" s="384"/>
      <c r="V52" s="385">
        <f t="shared" si="1"/>
        <v>0</v>
      </c>
      <c r="W52" s="386">
        <f t="shared" si="1"/>
        <v>0</v>
      </c>
      <c r="X52" s="387">
        <f t="shared" si="1"/>
        <v>0</v>
      </c>
      <c r="Y52" s="384">
        <v>0</v>
      </c>
      <c r="Z52" s="384">
        <v>0</v>
      </c>
      <c r="AA52" s="388">
        <f>Q52*('Other•Autre'!D$66/100)</f>
        <v>0</v>
      </c>
      <c r="AB52" s="389">
        <f>R52*('Other•Autre'!E$66/100)</f>
        <v>0</v>
      </c>
      <c r="AC52" s="390">
        <f>S52*('Other•Autre'!F$66/100)</f>
        <v>0</v>
      </c>
    </row>
    <row r="53" spans="1:29" x14ac:dyDescent="0.25">
      <c r="A53" s="375">
        <f t="shared" si="2"/>
        <v>0</v>
      </c>
      <c r="B53" s="375" t="s">
        <v>521</v>
      </c>
      <c r="C53" s="375" t="str">
        <f t="shared" si="3"/>
        <v>-</v>
      </c>
      <c r="D53" s="375" t="s">
        <v>536</v>
      </c>
      <c r="E53" s="375" t="s">
        <v>542</v>
      </c>
      <c r="F53" s="375" t="s">
        <v>487</v>
      </c>
      <c r="G53" s="376"/>
      <c r="H53" s="375" t="s">
        <v>539</v>
      </c>
      <c r="I53" s="377" t="s">
        <v>527</v>
      </c>
      <c r="J53" s="378" t="s">
        <v>529</v>
      </c>
      <c r="K53" s="379" t="s">
        <v>381</v>
      </c>
      <c r="L53" s="380">
        <f>'Other•Autre'!G52</f>
        <v>0</v>
      </c>
      <c r="M53" s="380">
        <f>'Other•Autre'!H52</f>
        <v>0</v>
      </c>
      <c r="N53" s="381">
        <f>'Other•Autre'!I52</f>
        <v>0</v>
      </c>
      <c r="O53" s="382"/>
      <c r="P53" s="382"/>
      <c r="Q53" s="383">
        <f>'Other•Autre'!G53/1000</f>
        <v>0</v>
      </c>
      <c r="R53" s="380">
        <f>'Other•Autre'!H53/1000</f>
        <v>0</v>
      </c>
      <c r="S53" s="381">
        <f>'Other•Autre'!I53/1000</f>
        <v>0</v>
      </c>
      <c r="T53" s="384"/>
      <c r="U53" s="384"/>
      <c r="V53" s="385">
        <f t="shared" si="1"/>
        <v>0</v>
      </c>
      <c r="W53" s="386">
        <f t="shared" si="1"/>
        <v>0</v>
      </c>
      <c r="X53" s="387">
        <f t="shared" si="1"/>
        <v>0</v>
      </c>
      <c r="Y53" s="384">
        <v>0</v>
      </c>
      <c r="Z53" s="384">
        <v>0</v>
      </c>
      <c r="AA53" s="388">
        <f>Q53*('Other•Autre'!D$66/100)</f>
        <v>0</v>
      </c>
      <c r="AB53" s="389">
        <f>R53*('Other•Autre'!E$66/100)</f>
        <v>0</v>
      </c>
      <c r="AC53" s="390">
        <f>S53*('Other•Autre'!F$66/100)</f>
        <v>0</v>
      </c>
    </row>
    <row r="62" spans="1:29" x14ac:dyDescent="0.25">
      <c r="H62" s="792"/>
      <c r="I62" s="792"/>
      <c r="L62" s="793" t="s">
        <v>543</v>
      </c>
      <c r="M62" s="793"/>
      <c r="N62" s="793"/>
      <c r="O62" s="793"/>
      <c r="P62" s="793"/>
      <c r="Q62" s="794" t="s">
        <v>544</v>
      </c>
      <c r="R62" s="794"/>
      <c r="S62" s="794"/>
      <c r="T62" s="794"/>
      <c r="U62" s="794"/>
      <c r="V62" s="795" t="s">
        <v>545</v>
      </c>
      <c r="W62" s="795"/>
      <c r="X62" s="795"/>
      <c r="Y62" s="795"/>
      <c r="Z62" s="795"/>
    </row>
    <row r="63" spans="1:29" ht="15.75" thickBot="1" x14ac:dyDescent="0.3">
      <c r="H63" s="401" t="s">
        <v>493</v>
      </c>
      <c r="I63" s="401" t="s">
        <v>546</v>
      </c>
      <c r="J63" s="401" t="s">
        <v>547</v>
      </c>
      <c r="K63" s="401"/>
      <c r="L63" s="402">
        <v>2023</v>
      </c>
      <c r="M63" s="402">
        <v>2024</v>
      </c>
      <c r="N63" s="402">
        <v>2025</v>
      </c>
      <c r="O63" s="402" t="s">
        <v>548</v>
      </c>
      <c r="P63" s="402" t="s">
        <v>549</v>
      </c>
      <c r="Q63" s="402">
        <v>2023</v>
      </c>
      <c r="R63" s="402">
        <v>2024</v>
      </c>
      <c r="S63" s="402">
        <v>2025</v>
      </c>
      <c r="T63" s="402" t="s">
        <v>548</v>
      </c>
      <c r="U63" s="402" t="s">
        <v>549</v>
      </c>
      <c r="V63" s="402">
        <v>2023</v>
      </c>
      <c r="W63" s="402">
        <v>2024</v>
      </c>
      <c r="X63" s="402">
        <v>2025</v>
      </c>
      <c r="Y63" s="402" t="s">
        <v>548</v>
      </c>
      <c r="Z63" s="402" t="s">
        <v>549</v>
      </c>
    </row>
    <row r="64" spans="1:29" ht="15.75" thickBot="1" x14ac:dyDescent="0.3">
      <c r="H64">
        <f>A6</f>
        <v>0</v>
      </c>
      <c r="I64" t="s">
        <v>550</v>
      </c>
      <c r="L64" s="403">
        <f>'Invent•Stock'!G32</f>
        <v>0</v>
      </c>
      <c r="M64" s="404">
        <f>'Invent•Stock'!H32</f>
        <v>0</v>
      </c>
      <c r="N64" s="404">
        <f>'Invent•Stock'!I32</f>
        <v>0</v>
      </c>
      <c r="O64" s="404">
        <v>0</v>
      </c>
      <c r="P64" s="404">
        <v>0</v>
      </c>
      <c r="Q64" s="404">
        <f>'Invent•Stock'!G33/1000</f>
        <v>0</v>
      </c>
      <c r="R64" s="404">
        <f>'Invent•Stock'!H33/1000</f>
        <v>0</v>
      </c>
      <c r="S64" s="404">
        <f>'Invent•Stock'!I33/1000</f>
        <v>0</v>
      </c>
      <c r="T64" s="405">
        <v>0</v>
      </c>
      <c r="U64" s="406">
        <v>0</v>
      </c>
      <c r="V64" s="407">
        <f>(IF(ISERROR(Q64/L64),0,Q64/L64))*1000</f>
        <v>0</v>
      </c>
      <c r="W64" s="408">
        <v>0</v>
      </c>
      <c r="X64" s="409">
        <v>0</v>
      </c>
      <c r="Y64" s="408">
        <v>0</v>
      </c>
      <c r="Z64" s="409">
        <v>0</v>
      </c>
    </row>
  </sheetData>
  <sheetProtection algorithmName="SHA-512" hashValue="K0HR83J6Ys0PvcY8zHstQxfhigfRwVEP32YhN4rD4k5UnGO2+1274FPWWgDOoRP6GyM7s4RGJsQK8HGdNqZDdA==" saltValue="FYtZsYoSHIh8aqyDOZrwzA==" spinCount="100000" sheet="1" objects="1" scenarios="1" selectLockedCells="1"/>
  <mergeCells count="4">
    <mergeCell ref="H62:I62"/>
    <mergeCell ref="L62:P62"/>
    <mergeCell ref="Q62:U62"/>
    <mergeCell ref="V62:Z6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7AF15-0317-49B6-8316-8062DFF2E0EC}">
  <sheetPr codeName="Sheet4">
    <tabColor rgb="FF00B0F0"/>
    <pageSetUpPr fitToPage="1"/>
  </sheetPr>
  <dimension ref="A1:R91"/>
  <sheetViews>
    <sheetView showGridLines="0" zoomScaleNormal="100" workbookViewId="0"/>
  </sheetViews>
  <sheetFormatPr defaultColWidth="9.42578125" defaultRowHeight="14.25" x14ac:dyDescent="0.25"/>
  <cols>
    <col min="1" max="1" width="1.5703125" style="8" customWidth="1"/>
    <col min="2" max="12" width="14.5703125" style="1" customWidth="1"/>
    <col min="13" max="13" width="6.42578125" style="9" customWidth="1"/>
    <col min="14" max="14" width="9.42578125" style="82" customWidth="1"/>
    <col min="15" max="15" width="23.42578125" style="82" hidden="1" customWidth="1"/>
    <col min="16" max="16" width="22.42578125" style="82" hidden="1" customWidth="1"/>
    <col min="17" max="17" width="9.42578125" style="82" customWidth="1"/>
    <col min="18" max="18" width="10.140625" style="9" customWidth="1"/>
    <col min="19" max="16384" width="9.42578125" style="82"/>
  </cols>
  <sheetData>
    <row r="1" spans="1:18" x14ac:dyDescent="0.25">
      <c r="O1" s="82" t="s">
        <v>352</v>
      </c>
      <c r="P1" s="82" t="s">
        <v>352</v>
      </c>
    </row>
    <row r="2" spans="1:18" x14ac:dyDescent="0.25">
      <c r="B2" s="11" t="s">
        <v>46</v>
      </c>
      <c r="C2" s="11"/>
      <c r="D2" s="11"/>
      <c r="O2" s="203" t="s">
        <v>70</v>
      </c>
      <c r="P2" s="203" t="s">
        <v>83</v>
      </c>
    </row>
    <row r="3" spans="1:18" x14ac:dyDescent="0.25">
      <c r="B3" s="13"/>
      <c r="C3" s="13"/>
      <c r="D3" s="13"/>
      <c r="O3" s="2"/>
      <c r="P3" s="32"/>
    </row>
    <row r="4" spans="1:18" s="2" customFormat="1" x14ac:dyDescent="0.25">
      <c r="A4" s="4"/>
      <c r="B4" s="483" t="str">
        <f>IF(Intro!$G$26="English",O4,P4)</f>
        <v>QUESTIONNAIRE À L'INTENTION DES IMPORTATEURS</v>
      </c>
      <c r="C4" s="483"/>
      <c r="D4" s="483"/>
      <c r="E4" s="483"/>
      <c r="F4" s="483"/>
      <c r="G4" s="483"/>
      <c r="H4" s="483"/>
      <c r="I4" s="483"/>
      <c r="J4" s="483"/>
      <c r="K4" s="483"/>
      <c r="L4" s="483"/>
      <c r="M4" s="5"/>
      <c r="N4" s="5"/>
      <c r="O4" s="21" t="s">
        <v>242</v>
      </c>
      <c r="P4" s="9" t="s">
        <v>243</v>
      </c>
    </row>
    <row r="5" spans="1:18" s="2" customFormat="1" x14ac:dyDescent="0.25">
      <c r="A5" s="4"/>
      <c r="B5" s="483" t="str">
        <f>Variables!B2</f>
        <v>RR-2025-004</v>
      </c>
      <c r="C5" s="483"/>
      <c r="D5" s="483"/>
      <c r="E5" s="483"/>
      <c r="F5" s="483"/>
      <c r="G5" s="483"/>
      <c r="H5" s="483"/>
      <c r="I5" s="483"/>
      <c r="J5" s="483"/>
      <c r="K5" s="483"/>
      <c r="L5" s="483"/>
      <c r="M5" s="5"/>
      <c r="N5" s="5"/>
      <c r="O5" s="21"/>
      <c r="P5" s="9"/>
    </row>
    <row r="6" spans="1:18" s="6" customFormat="1" x14ac:dyDescent="0.25">
      <c r="A6" s="4"/>
      <c r="B6" s="483" t="str">
        <f>UPPER(IF(Intro!$G$26="English",Variables!B3,Variables!C3))</f>
        <v>FEUILLES D'ACIER RÉSISTANT À LA CORROSION II</v>
      </c>
      <c r="C6" s="483"/>
      <c r="D6" s="483"/>
      <c r="E6" s="483"/>
      <c r="F6" s="483"/>
      <c r="G6" s="483"/>
      <c r="H6" s="483"/>
      <c r="I6" s="483"/>
      <c r="J6" s="483"/>
      <c r="K6" s="483"/>
      <c r="L6" s="483"/>
      <c r="M6" s="21"/>
      <c r="N6" s="21"/>
      <c r="O6" s="16"/>
      <c r="P6" s="25"/>
      <c r="R6" s="21"/>
    </row>
    <row r="7" spans="1:18" s="6" customFormat="1" x14ac:dyDescent="0.25">
      <c r="A7" s="4"/>
      <c r="B7" s="15"/>
      <c r="C7" s="15"/>
      <c r="D7" s="15"/>
      <c r="E7" s="3"/>
      <c r="F7" s="3"/>
      <c r="G7" s="3"/>
      <c r="H7" s="3"/>
      <c r="I7" s="3"/>
      <c r="J7" s="3"/>
      <c r="K7" s="3"/>
      <c r="L7" s="3"/>
      <c r="O7" s="16"/>
      <c r="P7" s="25"/>
      <c r="R7" s="21"/>
    </row>
    <row r="8" spans="1:18" s="2" customFormat="1" x14ac:dyDescent="0.25">
      <c r="A8" s="4"/>
      <c r="B8" s="422" t="str">
        <f>IF(Intro!$G$26="English",O8,P8)</f>
        <v>APERÇU DU QUESTIONNAIRE</v>
      </c>
      <c r="C8" s="423"/>
      <c r="D8" s="423" t="str">
        <f>UPPER(IF(Intro!$G$26="English",P8,Q8))</f>
        <v/>
      </c>
      <c r="E8" s="423" t="str">
        <f>UPPER(IF(Intro!$G$26="English",Q8,R8))</f>
        <v/>
      </c>
      <c r="F8" s="423" t="str">
        <f>UPPER(IF(Intro!$G$26="English",R8,S8))</f>
        <v/>
      </c>
      <c r="G8" s="423" t="str">
        <f>UPPER(IF(Intro!$G$26="English",S8,T8))</f>
        <v/>
      </c>
      <c r="H8" s="423" t="str">
        <f>UPPER(IF(Intro!$G$26="English",T8,U8))</f>
        <v/>
      </c>
      <c r="I8" s="423" t="str">
        <f>UPPER(IF(Intro!$G$26="English",U8,V8))</f>
        <v/>
      </c>
      <c r="J8" s="423" t="str">
        <f>UPPER(IF(Intro!$G$26="English",V8,W8))</f>
        <v/>
      </c>
      <c r="K8" s="423" t="str">
        <f>UPPER(IF(Intro!$G$26="English",W8,X8))</f>
        <v/>
      </c>
      <c r="L8" s="424" t="str">
        <f>UPPER(IF(Intro!$G$26="English",X8,Y8))</f>
        <v/>
      </c>
      <c r="M8" s="6"/>
      <c r="N8" s="5"/>
      <c r="O8" s="88" t="s">
        <v>244</v>
      </c>
      <c r="P8" s="88" t="s">
        <v>245</v>
      </c>
    </row>
    <row r="9" spans="1:18" x14ac:dyDescent="0.25">
      <c r="B9" s="17"/>
      <c r="C9" s="27"/>
      <c r="D9" s="27"/>
      <c r="E9" s="28"/>
      <c r="F9" s="28"/>
      <c r="G9" s="28"/>
      <c r="H9" s="28"/>
      <c r="I9" s="28"/>
      <c r="J9" s="28"/>
      <c r="K9" s="28"/>
      <c r="L9" s="18"/>
      <c r="M9" s="82"/>
    </row>
    <row r="10" spans="1:18" s="29" customFormat="1" x14ac:dyDescent="0.25">
      <c r="A10" s="124"/>
      <c r="B10" s="419" t="str">
        <f>IF(Intro!$G$26="English",O10,P10)</f>
        <v xml:space="preserve">Le présent questionnaire est divisé en deux parties :
</v>
      </c>
      <c r="C10" s="420"/>
      <c r="D10" s="420"/>
      <c r="E10" s="420"/>
      <c r="F10" s="420"/>
      <c r="G10" s="420"/>
      <c r="H10" s="420"/>
      <c r="I10" s="420"/>
      <c r="J10" s="420"/>
      <c r="K10" s="420"/>
      <c r="L10" s="421"/>
      <c r="O10" s="82" t="s">
        <v>87</v>
      </c>
      <c r="P10" s="82" t="s">
        <v>88</v>
      </c>
      <c r="R10" s="125"/>
    </row>
    <row r="11" spans="1:18" s="29" customFormat="1" x14ac:dyDescent="0.25">
      <c r="A11" s="124"/>
      <c r="B11" s="105"/>
      <c r="C11" s="106"/>
      <c r="D11" s="106"/>
      <c r="E11" s="106"/>
      <c r="F11" s="106"/>
      <c r="G11" s="106"/>
      <c r="H11" s="106"/>
      <c r="I11" s="106"/>
      <c r="J11" s="106"/>
      <c r="K11" s="106"/>
      <c r="L11" s="107"/>
      <c r="O11" s="82"/>
      <c r="P11" s="82"/>
      <c r="R11" s="125"/>
    </row>
    <row r="12" spans="1:18" s="29" customFormat="1" x14ac:dyDescent="0.25">
      <c r="A12" s="124"/>
      <c r="B12" s="419" t="str">
        <f>IF(Intro!$G$26="English",O12,P12)</f>
        <v xml:space="preserve">PARTIE I (onglets bleus) - porte sur des renseignements de nature publique. Les demandes de traiter un ou des renseignements comme des renseignements confidentiels doivent être dûment justifiées par écrit et être accompagnées d’une version publique remaniée.
</v>
      </c>
      <c r="C12" s="420"/>
      <c r="D12" s="420"/>
      <c r="E12" s="420"/>
      <c r="F12" s="420"/>
      <c r="G12" s="420"/>
      <c r="H12" s="420"/>
      <c r="I12" s="420"/>
      <c r="J12" s="420"/>
      <c r="K12" s="420"/>
      <c r="L12" s="421"/>
      <c r="O12" s="82" t="s">
        <v>89</v>
      </c>
      <c r="P12" s="82" t="s">
        <v>90</v>
      </c>
      <c r="R12" s="125"/>
    </row>
    <row r="13" spans="1:18" s="29" customFormat="1" x14ac:dyDescent="0.25">
      <c r="A13" s="124"/>
      <c r="B13" s="419"/>
      <c r="C13" s="420"/>
      <c r="D13" s="420"/>
      <c r="E13" s="420"/>
      <c r="F13" s="420"/>
      <c r="G13" s="420"/>
      <c r="H13" s="420"/>
      <c r="I13" s="420"/>
      <c r="J13" s="420"/>
      <c r="K13" s="420"/>
      <c r="L13" s="421"/>
      <c r="O13" s="82"/>
      <c r="P13" s="82"/>
      <c r="R13" s="125"/>
    </row>
    <row r="14" spans="1:18" s="29" customFormat="1" x14ac:dyDescent="0.25">
      <c r="A14" s="124"/>
      <c r="B14" s="105"/>
      <c r="C14" s="106"/>
      <c r="D14" s="106"/>
      <c r="E14" s="106"/>
      <c r="F14" s="106"/>
      <c r="G14" s="106"/>
      <c r="H14" s="106"/>
      <c r="I14" s="106"/>
      <c r="J14" s="106"/>
      <c r="K14" s="106"/>
      <c r="L14" s="107"/>
      <c r="O14" s="82"/>
      <c r="P14" s="82"/>
      <c r="R14" s="125"/>
    </row>
    <row r="15" spans="1:18" s="29" customFormat="1" x14ac:dyDescent="0.25">
      <c r="A15" s="124"/>
      <c r="B15" s="419" t="str">
        <f>IF(Intro!$G$26="English",O15,P15)</f>
        <v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v>
      </c>
      <c r="C15" s="420"/>
      <c r="D15" s="420"/>
      <c r="E15" s="420"/>
      <c r="F15" s="420"/>
      <c r="G15" s="420"/>
      <c r="H15" s="420"/>
      <c r="I15" s="420"/>
      <c r="J15" s="420"/>
      <c r="K15" s="420"/>
      <c r="L15" s="421"/>
      <c r="O15" s="82" t="s">
        <v>91</v>
      </c>
      <c r="P15" s="82" t="s">
        <v>92</v>
      </c>
      <c r="R15" s="125"/>
    </row>
    <row r="16" spans="1:18" s="29" customFormat="1" x14ac:dyDescent="0.25">
      <c r="A16" s="124"/>
      <c r="B16" s="419"/>
      <c r="C16" s="420"/>
      <c r="D16" s="420"/>
      <c r="E16" s="420"/>
      <c r="F16" s="420"/>
      <c r="G16" s="420"/>
      <c r="H16" s="420"/>
      <c r="I16" s="420"/>
      <c r="J16" s="420"/>
      <c r="K16" s="420"/>
      <c r="L16" s="421"/>
      <c r="O16" s="82"/>
      <c r="P16" s="82"/>
      <c r="R16" s="125"/>
    </row>
    <row r="17" spans="1:18" s="29" customFormat="1" x14ac:dyDescent="0.25">
      <c r="A17" s="124"/>
      <c r="B17" s="126"/>
      <c r="C17" s="127"/>
      <c r="D17" s="127"/>
      <c r="E17" s="127"/>
      <c r="F17" s="127"/>
      <c r="G17" s="127"/>
      <c r="H17" s="127"/>
      <c r="I17" s="127"/>
      <c r="J17" s="127"/>
      <c r="K17" s="127"/>
      <c r="L17" s="128"/>
      <c r="O17" s="82"/>
      <c r="P17" s="82"/>
      <c r="R17" s="125"/>
    </row>
    <row r="18" spans="1:18" s="6" customFormat="1" x14ac:dyDescent="0.25">
      <c r="A18" s="4"/>
      <c r="B18" s="15"/>
      <c r="C18" s="15"/>
      <c r="D18" s="15"/>
      <c r="E18" s="3"/>
      <c r="F18" s="3"/>
      <c r="G18" s="3"/>
      <c r="H18" s="3"/>
      <c r="I18" s="3"/>
      <c r="J18" s="3"/>
      <c r="K18" s="3"/>
      <c r="L18" s="3"/>
      <c r="O18" s="16"/>
      <c r="P18" s="25"/>
      <c r="R18" s="21"/>
    </row>
    <row r="19" spans="1:18" s="2" customFormat="1" x14ac:dyDescent="0.25">
      <c r="A19" s="4"/>
      <c r="B19" s="422" t="str">
        <f>IF(Intro!$G$26="English",O19,P19)</f>
        <v>RENSEIGNEMENTS ADDITIONNELS SUR LE PRODUIT</v>
      </c>
      <c r="C19" s="423"/>
      <c r="D19" s="423" t="str">
        <f>UPPER(IF(Intro!$G$26="English",P19,Q19))</f>
        <v/>
      </c>
      <c r="E19" s="423" t="str">
        <f>UPPER(IF(Intro!$G$26="English",Q19,R19))</f>
        <v/>
      </c>
      <c r="F19" s="423" t="str">
        <f>UPPER(IF(Intro!$G$26="English",R19,S19))</f>
        <v/>
      </c>
      <c r="G19" s="423" t="str">
        <f>UPPER(IF(Intro!$G$26="English",S19,T19))</f>
        <v/>
      </c>
      <c r="H19" s="423" t="str">
        <f>UPPER(IF(Intro!$G$26="English",T19,U19))</f>
        <v/>
      </c>
      <c r="I19" s="423" t="str">
        <f>UPPER(IF(Intro!$G$26="English",U19,V19))</f>
        <v/>
      </c>
      <c r="J19" s="423" t="str">
        <f>UPPER(IF(Intro!$G$26="English",V19,W19))</f>
        <v/>
      </c>
      <c r="K19" s="423" t="str">
        <f>UPPER(IF(Intro!$G$26="English",W19,X19))</f>
        <v/>
      </c>
      <c r="L19" s="424" t="str">
        <f>UPPER(IF(Intro!$G$26="English",X19,Y19))</f>
        <v/>
      </c>
      <c r="M19" s="6"/>
      <c r="N19" s="5"/>
      <c r="O19" s="89" t="s">
        <v>246</v>
      </c>
      <c r="P19" s="89" t="s">
        <v>247</v>
      </c>
    </row>
    <row r="20" spans="1:18" x14ac:dyDescent="0.25">
      <c r="B20" s="17"/>
      <c r="C20" s="73"/>
      <c r="D20" s="73"/>
      <c r="E20" s="299"/>
      <c r="F20" s="299"/>
      <c r="G20" s="299"/>
      <c r="H20" s="299"/>
      <c r="I20" s="299"/>
      <c r="J20" s="299"/>
      <c r="K20" s="299"/>
      <c r="L20" s="18"/>
      <c r="M20" s="6"/>
      <c r="N20" s="5"/>
    </row>
    <row r="21" spans="1:18" x14ac:dyDescent="0.25">
      <c r="B21" s="419" t="str">
        <f>IF(Intro!$G$26="English",O21,P21)</f>
        <v>Dans son énoncé des motifs, publié le 30 octobre 2020, l'Agence des services frontaliers du Canada (ASFC) a fourni les renseignements additionels suivants sur le produit :</v>
      </c>
      <c r="C21" s="517"/>
      <c r="D21" s="517"/>
      <c r="E21" s="517"/>
      <c r="F21" s="517"/>
      <c r="G21" s="517"/>
      <c r="H21" s="517"/>
      <c r="I21" s="517"/>
      <c r="J21" s="517"/>
      <c r="K21" s="517"/>
      <c r="L21" s="421"/>
      <c r="M21" s="6"/>
      <c r="N21" s="5"/>
      <c r="O21" s="300" t="s">
        <v>407</v>
      </c>
      <c r="P21" s="300" t="s">
        <v>408</v>
      </c>
    </row>
    <row r="22" spans="1:18" x14ac:dyDescent="0.25">
      <c r="B22" s="419"/>
      <c r="C22" s="517"/>
      <c r="D22" s="517"/>
      <c r="E22" s="517"/>
      <c r="F22" s="517"/>
      <c r="G22" s="517"/>
      <c r="H22" s="517"/>
      <c r="I22" s="517"/>
      <c r="J22" s="517"/>
      <c r="K22" s="517"/>
      <c r="L22" s="421"/>
      <c r="M22" s="6"/>
      <c r="N22" s="5"/>
      <c r="O22" s="300"/>
    </row>
    <row r="23" spans="1:18" x14ac:dyDescent="0.25">
      <c r="B23" s="471" t="str">
        <f>IF(Intro!$G$26="English",O23,P23)</f>
        <v>La définition du produit comprend les feuilles d’acier résistant à la corrosion dont le substrat est revêtu ou plaqué d’un matériau résistant à la corrosion comme le zinc, l’aluminium ou d’autres alliages. Le revêtement peut être appliqué par divers moyens dont la galvanisation par immersion à chaud et l’électrozingage.</v>
      </c>
      <c r="C23" s="533"/>
      <c r="D23" s="533"/>
      <c r="E23" s="533"/>
      <c r="F23" s="533"/>
      <c r="G23" s="533"/>
      <c r="H23" s="533"/>
      <c r="I23" s="533"/>
      <c r="J23" s="533"/>
      <c r="K23" s="533"/>
      <c r="L23" s="473"/>
      <c r="M23" s="6"/>
      <c r="N23" s="5"/>
      <c r="O23" s="300" t="s">
        <v>409</v>
      </c>
      <c r="P23" s="82" t="s">
        <v>410</v>
      </c>
    </row>
    <row r="24" spans="1:18" x14ac:dyDescent="0.25">
      <c r="B24" s="471"/>
      <c r="C24" s="533"/>
      <c r="D24" s="533"/>
      <c r="E24" s="533"/>
      <c r="F24" s="533"/>
      <c r="G24" s="533"/>
      <c r="H24" s="533"/>
      <c r="I24" s="533"/>
      <c r="J24" s="533"/>
      <c r="K24" s="533"/>
      <c r="L24" s="473"/>
      <c r="M24" s="6"/>
      <c r="N24" s="5"/>
      <c r="O24" s="300"/>
    </row>
    <row r="25" spans="1:18" x14ac:dyDescent="0.25">
      <c r="B25" s="17"/>
      <c r="C25" s="27"/>
      <c r="D25" s="27"/>
      <c r="E25" s="28"/>
      <c r="F25" s="28"/>
      <c r="G25" s="28"/>
      <c r="H25" s="28"/>
      <c r="I25" s="28"/>
      <c r="J25" s="28"/>
      <c r="K25" s="28"/>
      <c r="L25" s="18"/>
      <c r="M25" s="6"/>
      <c r="N25" s="5"/>
      <c r="O25" s="300"/>
    </row>
    <row r="26" spans="1:18" x14ac:dyDescent="0.25">
      <c r="B26" s="471" t="str">
        <f>IF(Intro!$G$26="English",O26,P26)</f>
        <v>La définition du produit comprend l’acier recuit après galvanisation. Cet acier passe dans un four de recuit après la galvanisation par immersion à chaud pendant que le zinc est encore liquide. Les couches de zinc et de fer se diffusent alors l’une dans l’autre, créant un revêtement d’alliage zinc-fer.</v>
      </c>
      <c r="C26" s="533"/>
      <c r="D26" s="533"/>
      <c r="E26" s="533"/>
      <c r="F26" s="533"/>
      <c r="G26" s="533"/>
      <c r="H26" s="533"/>
      <c r="I26" s="533"/>
      <c r="J26" s="533"/>
      <c r="K26" s="533"/>
      <c r="L26" s="473"/>
      <c r="M26" s="6"/>
      <c r="N26" s="5"/>
      <c r="O26" s="300" t="s">
        <v>411</v>
      </c>
      <c r="P26" s="82" t="s">
        <v>412</v>
      </c>
    </row>
    <row r="27" spans="1:18" x14ac:dyDescent="0.25">
      <c r="B27" s="471"/>
      <c r="C27" s="533"/>
      <c r="D27" s="533"/>
      <c r="E27" s="533"/>
      <c r="F27" s="533"/>
      <c r="G27" s="533"/>
      <c r="H27" s="533"/>
      <c r="I27" s="533"/>
      <c r="J27" s="533"/>
      <c r="K27" s="533"/>
      <c r="L27" s="473"/>
      <c r="M27" s="6"/>
      <c r="N27" s="5"/>
      <c r="O27" s="300"/>
    </row>
    <row r="28" spans="1:18" x14ac:dyDescent="0.25">
      <c r="B28" s="419"/>
      <c r="C28" s="517"/>
      <c r="D28" s="517"/>
      <c r="E28" s="517"/>
      <c r="F28" s="517"/>
      <c r="G28" s="517"/>
      <c r="H28" s="517"/>
      <c r="I28" s="517"/>
      <c r="J28" s="517"/>
      <c r="K28" s="517"/>
      <c r="L28" s="421"/>
      <c r="M28" s="6"/>
      <c r="N28" s="5"/>
      <c r="O28" s="300"/>
    </row>
    <row r="29" spans="1:18" ht="14.25" customHeight="1" x14ac:dyDescent="0.25">
      <c r="B29" s="471" t="str">
        <f>IF(Intro!$G$26="English",O29,P29)</f>
        <v>La passivation consiste à rendre un matériau « passif », c’est-à-dire moins susceptible d’être affecté ou corrodé par l’environnement où il servira. Elle implique de créer une couche extérieure d’un matériau bouclier, soit appliqué comme micro-revêtement, soit créé par réaction chimique avec le matériau de base, soit généré par oxydation spontanée au contact de l’air. En tant que technique, la passivation est l’utilisation d’un revêtement léger ou d’un matériau protecteur pour donner une couche anticorrosion.</v>
      </c>
      <c r="C29" s="533"/>
      <c r="D29" s="533"/>
      <c r="E29" s="533"/>
      <c r="F29" s="533"/>
      <c r="G29" s="533"/>
      <c r="H29" s="533"/>
      <c r="I29" s="533"/>
      <c r="J29" s="533"/>
      <c r="K29" s="533"/>
      <c r="L29" s="473"/>
      <c r="M29" s="6"/>
      <c r="N29" s="5"/>
      <c r="O29" s="300" t="s">
        <v>413</v>
      </c>
      <c r="P29" s="82" t="s">
        <v>414</v>
      </c>
    </row>
    <row r="30" spans="1:18" x14ac:dyDescent="0.25">
      <c r="B30" s="471"/>
      <c r="C30" s="533"/>
      <c r="D30" s="533"/>
      <c r="E30" s="533"/>
      <c r="F30" s="533"/>
      <c r="G30" s="533"/>
      <c r="H30" s="533"/>
      <c r="I30" s="533"/>
      <c r="J30" s="533"/>
      <c r="K30" s="533"/>
      <c r="L30" s="473"/>
      <c r="M30" s="6"/>
      <c r="N30" s="5"/>
      <c r="O30" s="300"/>
    </row>
    <row r="31" spans="1:18" x14ac:dyDescent="0.25">
      <c r="B31" s="471"/>
      <c r="C31" s="533"/>
      <c r="D31" s="533"/>
      <c r="E31" s="533"/>
      <c r="F31" s="533"/>
      <c r="G31" s="533"/>
      <c r="H31" s="533"/>
      <c r="I31" s="533"/>
      <c r="J31" s="533"/>
      <c r="K31" s="533"/>
      <c r="L31" s="473"/>
      <c r="M31" s="6"/>
      <c r="N31" s="5"/>
      <c r="O31" s="300"/>
    </row>
    <row r="32" spans="1:18" x14ac:dyDescent="0.25">
      <c r="B32" s="419"/>
      <c r="C32" s="517"/>
      <c r="D32" s="517"/>
      <c r="E32" s="517"/>
      <c r="F32" s="517"/>
      <c r="G32" s="517"/>
      <c r="H32" s="517"/>
      <c r="I32" s="517"/>
      <c r="J32" s="517"/>
      <c r="K32" s="517"/>
      <c r="L32" s="421"/>
      <c r="M32" s="6"/>
      <c r="N32" s="5"/>
      <c r="O32" s="300"/>
    </row>
    <row r="33" spans="2:16" ht="14.25" customHeight="1" x14ac:dyDescent="0.25">
      <c r="B33" s="471" t="str">
        <f>IF(Intro!$G$26="English",O33,P33)</f>
        <v>La définition du produit comprend en outre l’acier résistant à la corrosion avec revêtement anti-empreintes digitales (que ce soit dans le cadre d’un traitement de passivation ou séparément).</v>
      </c>
      <c r="C33" s="533"/>
      <c r="D33" s="533"/>
      <c r="E33" s="533"/>
      <c r="F33" s="533"/>
      <c r="G33" s="533"/>
      <c r="H33" s="533"/>
      <c r="I33" s="533"/>
      <c r="J33" s="533"/>
      <c r="K33" s="533"/>
      <c r="L33" s="473"/>
      <c r="M33" s="6"/>
      <c r="N33" s="5"/>
      <c r="O33" s="300" t="s">
        <v>415</v>
      </c>
      <c r="P33" s="82" t="s">
        <v>416</v>
      </c>
    </row>
    <row r="34" spans="2:16" x14ac:dyDescent="0.25">
      <c r="B34" s="419"/>
      <c r="C34" s="517"/>
      <c r="D34" s="517"/>
      <c r="E34" s="517"/>
      <c r="F34" s="517"/>
      <c r="G34" s="517"/>
      <c r="H34" s="517"/>
      <c r="I34" s="517"/>
      <c r="J34" s="517"/>
      <c r="K34" s="517"/>
      <c r="L34" s="421"/>
      <c r="M34" s="6"/>
      <c r="N34" s="5"/>
      <c r="O34" s="300"/>
    </row>
    <row r="35" spans="2:16" ht="14.25" customHeight="1" x14ac:dyDescent="0.25">
      <c r="B35" s="471" t="str">
        <f>IF(Intro!$G$26="English",O35,P35)</f>
        <v>La feuille d’acier résistant à la corrosion est produite généralement à partir de feuille d’acier au carbone laminé à froid, et parfois à chaud. Cependant l’ajout de certains éléments comme le titane, le vanadium, le niobium ou le bore dans le processus sidérurgique permet de classer l’acier comme « allié »; c’est pourquoi la définition des marchandises en cause comprend l’acier résistant à la corrosion, peu importe qu’il ait été produit à partir d’acier au carbone ou d’acier allié.</v>
      </c>
      <c r="C35" s="533"/>
      <c r="D35" s="533"/>
      <c r="E35" s="533"/>
      <c r="F35" s="533"/>
      <c r="G35" s="533"/>
      <c r="H35" s="533"/>
      <c r="I35" s="533"/>
      <c r="J35" s="533"/>
      <c r="K35" s="533"/>
      <c r="L35" s="473"/>
      <c r="M35" s="6"/>
      <c r="N35" s="5"/>
      <c r="O35" s="300" t="s">
        <v>417</v>
      </c>
      <c r="P35" s="82" t="s">
        <v>418</v>
      </c>
    </row>
    <row r="36" spans="2:16" x14ac:dyDescent="0.25">
      <c r="B36" s="471"/>
      <c r="C36" s="533"/>
      <c r="D36" s="533"/>
      <c r="E36" s="533"/>
      <c r="F36" s="533"/>
      <c r="G36" s="533"/>
      <c r="H36" s="533"/>
      <c r="I36" s="533"/>
      <c r="J36" s="533"/>
      <c r="K36" s="533"/>
      <c r="L36" s="473"/>
      <c r="M36" s="6"/>
      <c r="N36" s="5"/>
      <c r="O36" s="300"/>
    </row>
    <row r="37" spans="2:16" x14ac:dyDescent="0.25">
      <c r="B37" s="471"/>
      <c r="C37" s="533"/>
      <c r="D37" s="533"/>
      <c r="E37" s="533"/>
      <c r="F37" s="533"/>
      <c r="G37" s="533"/>
      <c r="H37" s="533"/>
      <c r="I37" s="533"/>
      <c r="J37" s="533"/>
      <c r="K37" s="533"/>
      <c r="L37" s="473"/>
      <c r="M37" s="6"/>
      <c r="N37" s="5"/>
      <c r="O37" s="300"/>
    </row>
    <row r="38" spans="2:16" x14ac:dyDescent="0.25">
      <c r="B38" s="419"/>
      <c r="C38" s="517"/>
      <c r="D38" s="517"/>
      <c r="E38" s="517"/>
      <c r="F38" s="517"/>
      <c r="G38" s="517"/>
      <c r="H38" s="517"/>
      <c r="I38" s="517"/>
      <c r="J38" s="517"/>
      <c r="K38" s="517"/>
      <c r="L38" s="421"/>
      <c r="M38" s="6"/>
      <c r="N38" s="5"/>
      <c r="O38" s="300"/>
    </row>
    <row r="39" spans="2:16" x14ac:dyDescent="0.25">
      <c r="B39" s="471" t="str">
        <f>IF(Intro!$G$26="English",O39,P39)</f>
        <v>Les marchandises en cause (et les marchandises similaires produites par la branche de production nationale) sont appelées à se conformer à certaines spécifications de l’American Society for Testing and Materials (ASTM) ou de la Society of Automotive Engineering (SAE), ou à des spécifications équivalentes, dont voici une liste non exhaustive :</v>
      </c>
      <c r="C39" s="533"/>
      <c r="D39" s="533"/>
      <c r="E39" s="533"/>
      <c r="F39" s="533"/>
      <c r="G39" s="533"/>
      <c r="H39" s="533"/>
      <c r="I39" s="533"/>
      <c r="J39" s="533"/>
      <c r="K39" s="533"/>
      <c r="L39" s="473"/>
      <c r="M39" s="6"/>
      <c r="N39" s="5"/>
      <c r="O39" s="300" t="s">
        <v>419</v>
      </c>
      <c r="P39" s="82" t="s">
        <v>420</v>
      </c>
    </row>
    <row r="40" spans="2:16" x14ac:dyDescent="0.25">
      <c r="B40" s="471"/>
      <c r="C40" s="533"/>
      <c r="D40" s="533"/>
      <c r="E40" s="533"/>
      <c r="F40" s="533"/>
      <c r="G40" s="533"/>
      <c r="H40" s="533"/>
      <c r="I40" s="533"/>
      <c r="J40" s="533"/>
      <c r="K40" s="533"/>
      <c r="L40" s="473"/>
      <c r="M40" s="6"/>
      <c r="N40" s="5"/>
      <c r="O40" s="300"/>
    </row>
    <row r="41" spans="2:16" x14ac:dyDescent="0.25">
      <c r="B41" s="534" t="str">
        <f>IF(Intro!$G$26="English",O41,P41)</f>
        <v>•	ASTM A653/653M
•	ASTM A792/A792M
•	SAE J403
•	SAE J1392
•	SAE J2329
•	SAE J1562</v>
      </c>
      <c r="C41" s="535"/>
      <c r="D41" s="535"/>
      <c r="E41" s="535"/>
      <c r="F41" s="535"/>
      <c r="G41" s="535"/>
      <c r="H41" s="535"/>
      <c r="I41" s="535"/>
      <c r="J41" s="535"/>
      <c r="K41" s="535"/>
      <c r="L41" s="536"/>
      <c r="M41" s="6"/>
      <c r="N41" s="5"/>
      <c r="O41" s="300" t="s">
        <v>421</v>
      </c>
      <c r="P41" s="300" t="s">
        <v>421</v>
      </c>
    </row>
    <row r="42" spans="2:16" x14ac:dyDescent="0.25">
      <c r="B42" s="534"/>
      <c r="C42" s="535"/>
      <c r="D42" s="535"/>
      <c r="E42" s="535"/>
      <c r="F42" s="535"/>
      <c r="G42" s="535"/>
      <c r="H42" s="535"/>
      <c r="I42" s="535"/>
      <c r="J42" s="535"/>
      <c r="K42" s="535"/>
      <c r="L42" s="536"/>
      <c r="M42" s="6"/>
      <c r="N42" s="5"/>
      <c r="O42" s="301"/>
    </row>
    <row r="43" spans="2:16" x14ac:dyDescent="0.25">
      <c r="B43" s="534"/>
      <c r="C43" s="535"/>
      <c r="D43" s="535"/>
      <c r="E43" s="535"/>
      <c r="F43" s="535"/>
      <c r="G43" s="535"/>
      <c r="H43" s="535"/>
      <c r="I43" s="535"/>
      <c r="J43" s="535"/>
      <c r="K43" s="535"/>
      <c r="L43" s="536"/>
      <c r="M43" s="6"/>
      <c r="N43" s="5"/>
      <c r="O43" s="301"/>
    </row>
    <row r="44" spans="2:16" x14ac:dyDescent="0.25">
      <c r="B44" s="534"/>
      <c r="C44" s="535"/>
      <c r="D44" s="535"/>
      <c r="E44" s="535"/>
      <c r="F44" s="535"/>
      <c r="G44" s="535"/>
      <c r="H44" s="535"/>
      <c r="I44" s="535"/>
      <c r="J44" s="535"/>
      <c r="K44" s="535"/>
      <c r="L44" s="536"/>
      <c r="M44" s="6"/>
      <c r="N44" s="5"/>
      <c r="O44" s="301"/>
    </row>
    <row r="45" spans="2:16" x14ac:dyDescent="0.25">
      <c r="B45" s="534"/>
      <c r="C45" s="535"/>
      <c r="D45" s="535"/>
      <c r="E45" s="535"/>
      <c r="F45" s="535"/>
      <c r="G45" s="535"/>
      <c r="H45" s="535"/>
      <c r="I45" s="535"/>
      <c r="J45" s="535"/>
      <c r="K45" s="535"/>
      <c r="L45" s="536"/>
      <c r="M45" s="6"/>
      <c r="N45" s="5"/>
      <c r="O45" s="301"/>
    </row>
    <row r="46" spans="2:16" x14ac:dyDescent="0.25">
      <c r="B46" s="534"/>
      <c r="C46" s="535"/>
      <c r="D46" s="535"/>
      <c r="E46" s="535"/>
      <c r="F46" s="535"/>
      <c r="G46" s="535"/>
      <c r="H46" s="535"/>
      <c r="I46" s="535"/>
      <c r="J46" s="535"/>
      <c r="K46" s="535"/>
      <c r="L46" s="536"/>
      <c r="M46" s="6"/>
      <c r="N46" s="5"/>
      <c r="O46" s="301"/>
    </row>
    <row r="47" spans="2:16" x14ac:dyDescent="0.25">
      <c r="B47" s="419"/>
      <c r="C47" s="517"/>
      <c r="D47" s="517"/>
      <c r="E47" s="517"/>
      <c r="F47" s="517"/>
      <c r="G47" s="517"/>
      <c r="H47" s="517"/>
      <c r="I47" s="517"/>
      <c r="J47" s="517"/>
      <c r="K47" s="517"/>
      <c r="L47" s="421"/>
      <c r="M47" s="6"/>
      <c r="N47" s="5"/>
      <c r="O47" s="300"/>
    </row>
    <row r="48" spans="2:16" x14ac:dyDescent="0.25">
      <c r="B48" s="471" t="str">
        <f>IF(Intro!$G$26="English",O48,P48)</f>
        <v>La définition du produit comprend les marchandises dites « de second choix », c’est-à-dire qui se vendent à rabais parce que ne respectant pas intégralement la spécification d’origine, par exemple par leurs dimensions, leur nuance ou leur revêtement; les marchandises de second choix peuvent inclure aussi les bobines endommagées. Une telle marchandise peut respecter des spécifications ASTM, SAE ou autres, ou bien être recertifiée pour se conformer à une norme. Supposons par exemple une bobine de second choix parce qu’endommagée sur le bord : si l’on en coupait le bord endommagé, on pourrait ensuite la classer comme de premier choix, taillée dans une nouvelle largeur. Les marchandises de second choix sont nuancées et vendues sur une échelle de cinq.</v>
      </c>
      <c r="C48" s="533"/>
      <c r="D48" s="533"/>
      <c r="E48" s="533"/>
      <c r="F48" s="533"/>
      <c r="G48" s="533"/>
      <c r="H48" s="533"/>
      <c r="I48" s="533"/>
      <c r="J48" s="533"/>
      <c r="K48" s="533"/>
      <c r="L48" s="473"/>
      <c r="M48" s="6"/>
      <c r="N48" s="5"/>
      <c r="O48" s="300" t="s">
        <v>422</v>
      </c>
      <c r="P48" s="82" t="s">
        <v>423</v>
      </c>
    </row>
    <row r="49" spans="1:18" x14ac:dyDescent="0.25">
      <c r="B49" s="471"/>
      <c r="C49" s="533"/>
      <c r="D49" s="533"/>
      <c r="E49" s="533"/>
      <c r="F49" s="533"/>
      <c r="G49" s="533"/>
      <c r="H49" s="533"/>
      <c r="I49" s="533"/>
      <c r="J49" s="533"/>
      <c r="K49" s="533"/>
      <c r="L49" s="473"/>
      <c r="M49" s="6"/>
      <c r="N49" s="5"/>
      <c r="O49" s="300"/>
    </row>
    <row r="50" spans="1:18" x14ac:dyDescent="0.25">
      <c r="B50" s="471"/>
      <c r="C50" s="533"/>
      <c r="D50" s="533"/>
      <c r="E50" s="533"/>
      <c r="F50" s="533"/>
      <c r="G50" s="533"/>
      <c r="H50" s="533"/>
      <c r="I50" s="533"/>
      <c r="J50" s="533"/>
      <c r="K50" s="533"/>
      <c r="L50" s="473"/>
      <c r="M50" s="6"/>
      <c r="N50" s="5"/>
      <c r="O50" s="300"/>
    </row>
    <row r="51" spans="1:18" x14ac:dyDescent="0.25">
      <c r="B51" s="471"/>
      <c r="C51" s="533"/>
      <c r="D51" s="533"/>
      <c r="E51" s="533"/>
      <c r="F51" s="533"/>
      <c r="G51" s="533"/>
      <c r="H51" s="533"/>
      <c r="I51" s="533"/>
      <c r="J51" s="533"/>
      <c r="K51" s="533"/>
      <c r="L51" s="473"/>
      <c r="M51" s="6"/>
      <c r="N51" s="5"/>
      <c r="O51" s="300"/>
    </row>
    <row r="52" spans="1:18" x14ac:dyDescent="0.25">
      <c r="B52" s="419"/>
      <c r="C52" s="517"/>
      <c r="D52" s="517"/>
      <c r="E52" s="517"/>
      <c r="F52" s="517"/>
      <c r="G52" s="517"/>
      <c r="H52" s="517"/>
      <c r="I52" s="517"/>
      <c r="J52" s="517"/>
      <c r="K52" s="517"/>
      <c r="L52" s="421"/>
      <c r="M52" s="6"/>
      <c r="N52" s="5"/>
      <c r="O52" s="300"/>
    </row>
    <row r="53" spans="1:18" x14ac:dyDescent="0.25">
      <c r="B53" s="471" t="str">
        <f>IF(Intro!$G$26="English",O53,P53)</f>
        <v>Il est entendu que la définition du produit ne comprend pas :</v>
      </c>
      <c r="C53" s="533"/>
      <c r="D53" s="533"/>
      <c r="E53" s="533"/>
      <c r="F53" s="533"/>
      <c r="G53" s="533"/>
      <c r="H53" s="533"/>
      <c r="I53" s="533"/>
      <c r="J53" s="533"/>
      <c r="K53" s="533"/>
      <c r="L53" s="473"/>
      <c r="M53" s="6"/>
      <c r="N53" s="5"/>
      <c r="O53" s="300" t="s">
        <v>424</v>
      </c>
      <c r="P53" s="82" t="s">
        <v>425</v>
      </c>
    </row>
    <row r="54" spans="1:18" x14ac:dyDescent="0.25">
      <c r="B54" s="534" t="str">
        <f>IF(Intro!$G$26="English",O54,P54)</f>
        <v>L’acier résistant à la corrosion destiné aux automobiles et pièces d’automobiles, ci-après désigné comme « pour automobiles ». Les utilisateurs finaux comprennent les fabricants d’équipement d’origine (« OEM ») et les fabricants de pièces d’automobiles. Ces marchandises exclues pourront relever du numéro tarifaire 9959.00.00.</v>
      </c>
      <c r="C54" s="535"/>
      <c r="D54" s="535"/>
      <c r="E54" s="535"/>
      <c r="F54" s="535"/>
      <c r="G54" s="535"/>
      <c r="H54" s="535"/>
      <c r="I54" s="535"/>
      <c r="J54" s="535"/>
      <c r="K54" s="535"/>
      <c r="L54" s="536"/>
      <c r="M54" s="6"/>
      <c r="N54" s="5"/>
      <c r="O54" s="300" t="s">
        <v>426</v>
      </c>
      <c r="P54" s="82" t="s">
        <v>427</v>
      </c>
    </row>
    <row r="55" spans="1:18" x14ac:dyDescent="0.25">
      <c r="B55" s="534"/>
      <c r="C55" s="535"/>
      <c r="D55" s="535"/>
      <c r="E55" s="535"/>
      <c r="F55" s="535"/>
      <c r="G55" s="535"/>
      <c r="H55" s="535"/>
      <c r="I55" s="535"/>
      <c r="J55" s="535"/>
      <c r="K55" s="535"/>
      <c r="L55" s="536"/>
      <c r="M55" s="6"/>
      <c r="N55" s="5"/>
      <c r="O55" s="300"/>
    </row>
    <row r="56" spans="1:18" ht="3.75" customHeight="1" x14ac:dyDescent="0.25">
      <c r="B56" s="302"/>
      <c r="C56" s="303"/>
      <c r="D56" s="303"/>
      <c r="E56" s="303"/>
      <c r="F56" s="303"/>
      <c r="G56" s="303"/>
      <c r="H56" s="303"/>
      <c r="I56" s="303"/>
      <c r="J56" s="303"/>
      <c r="K56" s="303"/>
      <c r="L56" s="304"/>
      <c r="M56" s="6"/>
      <c r="N56" s="5"/>
      <c r="O56" s="300"/>
    </row>
    <row r="57" spans="1:18" x14ac:dyDescent="0.25">
      <c r="B57" s="534" t="str">
        <f>IF(Intro!$G$26="English",O57,P57)</f>
        <v>L’acier déjà peint et l’acier revêtu de plastique de façon permanente. L’acier déjà peint est l’acier sur lequel de la peinture a été appliquée au moyen d’un revêtement en continu à l’usine de fabrication. La peinture peut être appliquée sur un ou deux côtés. Elle peut être appliquée sous forme de liquide, de pâte, de poudre, de vernis ou de laque. Les peintures peuvent comprendre notamment les apprêts, les couches de finition, les polymères polyesters, les peintures plastisol, les polyuréthanes, les polyfluorures de vinylidène et les époxydes. L’acier revêtu de plastique de façon permanente est l’acier auquel sont fixées en permanence des matières plastiques, y compris des pellicules ou des stratifiés.</v>
      </c>
      <c r="C57" s="535"/>
      <c r="D57" s="535"/>
      <c r="E57" s="535"/>
      <c r="F57" s="535"/>
      <c r="G57" s="535"/>
      <c r="H57" s="535"/>
      <c r="I57" s="535"/>
      <c r="J57" s="535"/>
      <c r="K57" s="535"/>
      <c r="L57" s="536"/>
      <c r="M57" s="6"/>
      <c r="N57" s="5"/>
      <c r="O57" s="300" t="s">
        <v>428</v>
      </c>
      <c r="P57" s="82" t="s">
        <v>429</v>
      </c>
    </row>
    <row r="58" spans="1:18" x14ac:dyDescent="0.25">
      <c r="B58" s="534"/>
      <c r="C58" s="535"/>
      <c r="D58" s="535"/>
      <c r="E58" s="535"/>
      <c r="F58" s="535"/>
      <c r="G58" s="535"/>
      <c r="H58" s="535"/>
      <c r="I58" s="535"/>
      <c r="J58" s="535"/>
      <c r="K58" s="535"/>
      <c r="L58" s="536"/>
      <c r="M58" s="6"/>
      <c r="N58" s="5"/>
    </row>
    <row r="59" spans="1:18" x14ac:dyDescent="0.25">
      <c r="B59" s="534"/>
      <c r="C59" s="535"/>
      <c r="D59" s="535"/>
      <c r="E59" s="535"/>
      <c r="F59" s="535"/>
      <c r="G59" s="535"/>
      <c r="H59" s="535"/>
      <c r="I59" s="535"/>
      <c r="J59" s="535"/>
      <c r="K59" s="535"/>
      <c r="L59" s="536"/>
      <c r="M59" s="6"/>
      <c r="N59" s="5"/>
    </row>
    <row r="60" spans="1:18" x14ac:dyDescent="0.25">
      <c r="B60" s="534"/>
      <c r="C60" s="535"/>
      <c r="D60" s="535"/>
      <c r="E60" s="535"/>
      <c r="F60" s="535"/>
      <c r="G60" s="535"/>
      <c r="H60" s="535"/>
      <c r="I60" s="535"/>
      <c r="J60" s="535"/>
      <c r="K60" s="535"/>
      <c r="L60" s="536"/>
      <c r="M60" s="6"/>
      <c r="N60" s="5"/>
    </row>
    <row r="61" spans="1:18" x14ac:dyDescent="0.25">
      <c r="B61" s="419"/>
      <c r="C61" s="517"/>
      <c r="D61" s="517"/>
      <c r="E61" s="517"/>
      <c r="F61" s="517"/>
      <c r="G61" s="517"/>
      <c r="H61" s="517"/>
      <c r="I61" s="517"/>
      <c r="J61" s="517"/>
      <c r="K61" s="517"/>
      <c r="L61" s="421"/>
      <c r="M61" s="6"/>
      <c r="N61" s="5"/>
    </row>
    <row r="62" spans="1:18" s="29" customFormat="1" x14ac:dyDescent="0.25">
      <c r="A62" s="124"/>
      <c r="B62" s="537" t="str">
        <f>IF(Intro!$G26="English",HYPERLINK(Variables!B17),HYPERLINK(Variables!C17))</f>
        <v>https://www.cbsa-asfc.gc.ca/sima-lmsi/mif-mev/cor2-fra.html</v>
      </c>
      <c r="C62" s="538"/>
      <c r="D62" s="538"/>
      <c r="E62" s="538"/>
      <c r="F62" s="538"/>
      <c r="G62" s="538"/>
      <c r="H62" s="538"/>
      <c r="I62" s="538"/>
      <c r="J62" s="538"/>
      <c r="K62" s="538"/>
      <c r="L62" s="539"/>
      <c r="M62" s="6"/>
      <c r="N62" s="5"/>
      <c r="O62" s="82"/>
      <c r="P62" s="31"/>
      <c r="R62" s="125"/>
    </row>
    <row r="63" spans="1:18" s="29" customFormat="1" x14ac:dyDescent="0.25">
      <c r="A63" s="124"/>
      <c r="B63" s="126"/>
      <c r="C63" s="127"/>
      <c r="D63" s="127"/>
      <c r="E63" s="127"/>
      <c r="F63" s="127"/>
      <c r="G63" s="127"/>
      <c r="H63" s="127"/>
      <c r="I63" s="127"/>
      <c r="J63" s="127"/>
      <c r="K63" s="127"/>
      <c r="L63" s="128"/>
      <c r="O63" s="82"/>
      <c r="P63" s="82"/>
      <c r="R63" s="125"/>
    </row>
    <row r="64" spans="1:18" s="6" customFormat="1" x14ac:dyDescent="0.25">
      <c r="A64" s="4"/>
      <c r="B64" s="15"/>
      <c r="C64" s="15"/>
      <c r="D64" s="15"/>
      <c r="E64" s="3"/>
      <c r="F64" s="3"/>
      <c r="G64" s="3"/>
      <c r="H64" s="3"/>
      <c r="I64" s="3"/>
      <c r="J64" s="3"/>
      <c r="K64" s="3"/>
      <c r="L64" s="3"/>
      <c r="O64" s="16"/>
      <c r="P64" s="25"/>
      <c r="R64" s="21"/>
    </row>
    <row r="65" spans="1:18" s="2" customFormat="1" x14ac:dyDescent="0.25">
      <c r="A65" s="4"/>
      <c r="B65" s="422" t="str">
        <f>IF(Intro!$G$26="English",O65,P65)</f>
        <v>TARIF DES DOUANES</v>
      </c>
      <c r="C65" s="423"/>
      <c r="D65" s="423" t="str">
        <f>UPPER(IF(Intro!$G$26="English",P65,Q65))</f>
        <v/>
      </c>
      <c r="E65" s="423" t="str">
        <f>UPPER(IF(Intro!$G$26="English",Q65,R65))</f>
        <v/>
      </c>
      <c r="F65" s="423" t="str">
        <f>UPPER(IF(Intro!$G$26="English",R65,S65))</f>
        <v/>
      </c>
      <c r="G65" s="423" t="str">
        <f>UPPER(IF(Intro!$G$26="English",S65,T65))</f>
        <v/>
      </c>
      <c r="H65" s="423" t="str">
        <f>UPPER(IF(Intro!$G$26="English",T65,U65))</f>
        <v/>
      </c>
      <c r="I65" s="423" t="str">
        <f>UPPER(IF(Intro!$G$26="English",U65,V65))</f>
        <v/>
      </c>
      <c r="J65" s="423" t="str">
        <f>UPPER(IF(Intro!$G$26="English",V65,W65))</f>
        <v/>
      </c>
      <c r="K65" s="423" t="str">
        <f>UPPER(IF(Intro!$G$26="English",W65,X65))</f>
        <v/>
      </c>
      <c r="L65" s="424" t="str">
        <f>UPPER(IF(Intro!$G$26="English",X65,Y65))</f>
        <v/>
      </c>
      <c r="M65" s="6"/>
      <c r="N65" s="5"/>
      <c r="O65" s="21" t="s">
        <v>47</v>
      </c>
      <c r="P65" s="9" t="s">
        <v>48</v>
      </c>
    </row>
    <row r="66" spans="1:18" x14ac:dyDescent="0.25">
      <c r="B66" s="17"/>
      <c r="C66" s="27"/>
      <c r="D66" s="27"/>
      <c r="E66" s="28"/>
      <c r="F66" s="28"/>
      <c r="G66" s="28"/>
      <c r="H66" s="28"/>
      <c r="I66" s="28"/>
      <c r="J66" s="28"/>
      <c r="K66" s="28"/>
      <c r="L66" s="18"/>
      <c r="M66" s="82"/>
    </row>
    <row r="67" spans="1:18" s="29" customFormat="1" x14ac:dyDescent="0.25">
      <c r="A67" s="124"/>
      <c r="B67" s="428" t="str">
        <f>IF(Intro!$G$26="English",O67,P67)</f>
        <v>Les marchandises sont généralement classées dans le Tarif des douanes sous les numéros suivants du Système harmonisé de désignation et de codification des marchandises (SH) :</v>
      </c>
      <c r="C67" s="429"/>
      <c r="D67" s="429"/>
      <c r="E67" s="429"/>
      <c r="F67" s="429"/>
      <c r="G67" s="429"/>
      <c r="H67" s="429"/>
      <c r="I67" s="429"/>
      <c r="J67" s="429"/>
      <c r="K67" s="429"/>
      <c r="L67" s="454"/>
      <c r="O67" s="82" t="s">
        <v>252</v>
      </c>
      <c r="P67" s="82" t="s">
        <v>253</v>
      </c>
      <c r="R67" s="125"/>
    </row>
    <row r="68" spans="1:18" x14ac:dyDescent="0.25">
      <c r="B68" s="90"/>
      <c r="C68" s="111"/>
      <c r="D68" s="35"/>
      <c r="E68" s="35"/>
      <c r="F68" s="35"/>
      <c r="G68" s="35"/>
      <c r="H68" s="35"/>
      <c r="I68" s="35"/>
      <c r="J68" s="35"/>
      <c r="K68" s="35"/>
      <c r="L68" s="112"/>
      <c r="M68" s="82"/>
    </row>
    <row r="69" spans="1:18" s="29" customFormat="1" x14ac:dyDescent="0.25">
      <c r="A69" s="124"/>
      <c r="B69" s="428"/>
      <c r="C69" s="566"/>
      <c r="D69" s="557" t="str">
        <f>Variables!B21</f>
        <v>7210.30.00.00, 7210.49.00.40, 7210.49.00.50, 7210.49.00.60, 7210.49.00.70, 7210.61.00.10, 7210.61.00.20, 7210.69.00.10, 7210.69.00.20, 7212.20.00.10, 7212.20.00.20, 7212.20.00.30, 7212.20.00.40, 7212.30.00.10, 7212.30.00.20, 7212.30.00.30, 7212.30.00.40, 7212.50.00.30, 7212.50.00.40, 7212.50.00.50, 7212.50.00.60, 7225.91.00.10, 7225.91.00.20, 7225.91.00.30, 7225.91.00.40, 7225.92.00.10, 7225.92.00.20, 7225.92.00.30, 7225.92.00.40, 7226.99.00.11, 7226.99.00.12, 7226.99.00.13, 7226.99.00.19</v>
      </c>
      <c r="E69" s="558"/>
      <c r="F69" s="558"/>
      <c r="G69" s="558"/>
      <c r="H69" s="558"/>
      <c r="I69" s="558"/>
      <c r="J69" s="559"/>
      <c r="K69" s="35"/>
      <c r="L69" s="112"/>
      <c r="O69" s="82" t="str">
        <f>"Beginning "&amp;Variables!B19&amp;":"</f>
        <v>Beginning January 1, 2022:</v>
      </c>
      <c r="P69" s="82" t="str">
        <f>"À partir du "&amp;Variables!C19&amp;" :"</f>
        <v>À partir du 1er janvier 2022 :</v>
      </c>
      <c r="R69" s="125"/>
    </row>
    <row r="70" spans="1:18" s="29" customFormat="1" x14ac:dyDescent="0.25">
      <c r="A70" s="124"/>
      <c r="B70" s="428"/>
      <c r="C70" s="566"/>
      <c r="D70" s="560"/>
      <c r="E70" s="561"/>
      <c r="F70" s="561"/>
      <c r="G70" s="561"/>
      <c r="H70" s="561"/>
      <c r="I70" s="561"/>
      <c r="J70" s="562"/>
      <c r="K70" s="35"/>
      <c r="L70" s="234"/>
      <c r="O70" s="82"/>
      <c r="P70" s="82"/>
      <c r="R70" s="125"/>
    </row>
    <row r="71" spans="1:18" s="29" customFormat="1" x14ac:dyDescent="0.25">
      <c r="A71" s="124"/>
      <c r="B71" s="428"/>
      <c r="C71" s="566"/>
      <c r="D71" s="560"/>
      <c r="E71" s="561"/>
      <c r="F71" s="561"/>
      <c r="G71" s="561"/>
      <c r="H71" s="561"/>
      <c r="I71" s="561"/>
      <c r="J71" s="562"/>
      <c r="K71" s="35"/>
      <c r="L71" s="112"/>
      <c r="O71" s="82"/>
      <c r="P71" s="30"/>
      <c r="R71" s="125"/>
    </row>
    <row r="72" spans="1:18" s="29" customFormat="1" x14ac:dyDescent="0.25">
      <c r="A72" s="124"/>
      <c r="B72" s="428"/>
      <c r="C72" s="566"/>
      <c r="D72" s="560"/>
      <c r="E72" s="561"/>
      <c r="F72" s="561"/>
      <c r="G72" s="561"/>
      <c r="H72" s="561"/>
      <c r="I72" s="561"/>
      <c r="J72" s="562"/>
      <c r="K72" s="35"/>
      <c r="L72" s="112"/>
      <c r="O72" s="36"/>
      <c r="P72" s="30"/>
      <c r="R72" s="125"/>
    </row>
    <row r="73" spans="1:18" s="29" customFormat="1" x14ac:dyDescent="0.25">
      <c r="A73" s="124"/>
      <c r="B73" s="428"/>
      <c r="C73" s="566"/>
      <c r="D73" s="563"/>
      <c r="E73" s="564"/>
      <c r="F73" s="564"/>
      <c r="G73" s="564"/>
      <c r="H73" s="564"/>
      <c r="I73" s="564"/>
      <c r="J73" s="565"/>
      <c r="K73" s="35"/>
      <c r="L73" s="112"/>
      <c r="O73" s="36"/>
      <c r="P73" s="30"/>
      <c r="R73" s="125"/>
    </row>
    <row r="74" spans="1:18" s="29" customFormat="1" x14ac:dyDescent="0.25">
      <c r="A74" s="124"/>
      <c r="B74" s="126"/>
      <c r="C74" s="127"/>
      <c r="D74" s="127"/>
      <c r="E74" s="127"/>
      <c r="F74" s="127"/>
      <c r="G74" s="127"/>
      <c r="H74" s="127"/>
      <c r="I74" s="127"/>
      <c r="J74" s="127"/>
      <c r="K74" s="127"/>
      <c r="L74" s="128"/>
      <c r="O74" s="82"/>
      <c r="P74" s="82"/>
      <c r="R74" s="125"/>
    </row>
    <row r="75" spans="1:18" s="6" customFormat="1" x14ac:dyDescent="0.25">
      <c r="A75" s="4"/>
      <c r="B75" s="15"/>
      <c r="C75" s="15"/>
      <c r="D75" s="15"/>
      <c r="E75" s="3"/>
      <c r="F75" s="3"/>
      <c r="G75" s="3"/>
      <c r="H75" s="3"/>
      <c r="I75" s="3"/>
      <c r="J75" s="3"/>
      <c r="K75" s="3"/>
      <c r="L75" s="3"/>
      <c r="O75" s="16"/>
      <c r="P75" s="25"/>
      <c r="R75" s="21"/>
    </row>
    <row r="76" spans="1:18" s="2" customFormat="1" x14ac:dyDescent="0.25">
      <c r="A76" s="4"/>
      <c r="B76" s="422" t="str">
        <f>IF(Intro!$G$26="English",O76,P76)</f>
        <v>GLOSSAIRE</v>
      </c>
      <c r="C76" s="423"/>
      <c r="D76" s="423" t="s">
        <v>150</v>
      </c>
      <c r="E76" s="423" t="s">
        <v>151</v>
      </c>
      <c r="F76" s="423" t="s">
        <v>151</v>
      </c>
      <c r="G76" s="423" t="s">
        <v>151</v>
      </c>
      <c r="H76" s="423" t="s">
        <v>151</v>
      </c>
      <c r="I76" s="423" t="s">
        <v>151</v>
      </c>
      <c r="J76" s="423" t="s">
        <v>151</v>
      </c>
      <c r="K76" s="423" t="s">
        <v>151</v>
      </c>
      <c r="L76" s="424" t="s">
        <v>151</v>
      </c>
      <c r="M76" s="6"/>
      <c r="N76" s="6"/>
      <c r="O76" s="89" t="s">
        <v>251</v>
      </c>
      <c r="P76" s="89" t="s">
        <v>150</v>
      </c>
    </row>
    <row r="77" spans="1:18" s="2" customFormat="1" x14ac:dyDescent="0.25">
      <c r="A77" s="4"/>
      <c r="B77" s="540" t="str">
        <f>IF(Intro!$G$26="English",O77,P77)</f>
        <v>Coûts de livraison</v>
      </c>
      <c r="C77" s="541"/>
      <c r="D77" s="544" t="str">
        <f>IF(Intro!$G$26="English",O78,P78)</f>
        <v xml:space="preserve">Les coûts de fret, manutention et assurance à votre entrepôt canadien et, le cas échéant, tous les frais d’importation, comme les droits de douane et autres (y compris les droits antidumping et compensateurs), les frais de courtage et les suppléments. </v>
      </c>
      <c r="E77" s="544"/>
      <c r="F77" s="544"/>
      <c r="G77" s="544"/>
      <c r="H77" s="544"/>
      <c r="I77" s="544"/>
      <c r="J77" s="544"/>
      <c r="K77" s="544"/>
      <c r="L77" s="545"/>
      <c r="M77" s="6"/>
      <c r="N77" s="6"/>
      <c r="O77" s="82" t="s">
        <v>356</v>
      </c>
      <c r="P77" s="82" t="s">
        <v>357</v>
      </c>
    </row>
    <row r="78" spans="1:18" s="2" customFormat="1" x14ac:dyDescent="0.25">
      <c r="A78" s="4"/>
      <c r="B78" s="540"/>
      <c r="C78" s="541"/>
      <c r="D78" s="544"/>
      <c r="E78" s="544"/>
      <c r="F78" s="544"/>
      <c r="G78" s="544"/>
      <c r="H78" s="544"/>
      <c r="I78" s="544"/>
      <c r="J78" s="544"/>
      <c r="K78" s="544"/>
      <c r="L78" s="545"/>
      <c r="M78" s="6"/>
      <c r="N78" s="5"/>
      <c r="O78" s="82" t="s">
        <v>359</v>
      </c>
      <c r="P78" s="9" t="s">
        <v>360</v>
      </c>
    </row>
    <row r="79" spans="1:18" s="2" customFormat="1" x14ac:dyDescent="0.25">
      <c r="A79" s="4"/>
      <c r="B79" s="542"/>
      <c r="C79" s="543"/>
      <c r="D79" s="546"/>
      <c r="E79" s="546"/>
      <c r="F79" s="546"/>
      <c r="G79" s="546"/>
      <c r="H79" s="546"/>
      <c r="I79" s="546"/>
      <c r="J79" s="546"/>
      <c r="K79" s="546"/>
      <c r="L79" s="547"/>
      <c r="M79" s="6"/>
      <c r="N79" s="5"/>
      <c r="O79" s="89"/>
      <c r="P79" s="89"/>
    </row>
    <row r="80" spans="1:18" s="29" customFormat="1" x14ac:dyDescent="0.25">
      <c r="A80" s="124"/>
      <c r="B80" s="540" t="str">
        <f>IF(Intro!$G$26="English",O80,P80)</f>
        <v>Valeur d’achat nette rendue (coût de revient)</v>
      </c>
      <c r="C80" s="541"/>
      <c r="D80" s="544" t="str">
        <f>IF(Intro!$G$26="English",O81,P81)</f>
        <v xml:space="preserve">La valeur de tous vos achats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v>
      </c>
      <c r="E80" s="544"/>
      <c r="F80" s="544"/>
      <c r="G80" s="544"/>
      <c r="H80" s="544"/>
      <c r="I80" s="544"/>
      <c r="J80" s="544"/>
      <c r="K80" s="544"/>
      <c r="L80" s="545"/>
      <c r="O80" s="82" t="s">
        <v>145</v>
      </c>
      <c r="P80" s="82" t="s">
        <v>329</v>
      </c>
      <c r="Q80" s="82"/>
      <c r="R80" s="9"/>
    </row>
    <row r="81" spans="1:18" s="29" customFormat="1" x14ac:dyDescent="0.25">
      <c r="A81" s="124"/>
      <c r="B81" s="540"/>
      <c r="C81" s="541"/>
      <c r="D81" s="544"/>
      <c r="E81" s="544"/>
      <c r="F81" s="544"/>
      <c r="G81" s="544"/>
      <c r="H81" s="544"/>
      <c r="I81" s="544"/>
      <c r="J81" s="544"/>
      <c r="K81" s="544"/>
      <c r="L81" s="545"/>
      <c r="O81" s="82" t="s">
        <v>261</v>
      </c>
      <c r="P81" s="9" t="s">
        <v>262</v>
      </c>
      <c r="Q81" s="82"/>
      <c r="R81" s="9"/>
    </row>
    <row r="82" spans="1:18" s="29" customFormat="1" x14ac:dyDescent="0.25">
      <c r="A82" s="124"/>
      <c r="B82" s="540"/>
      <c r="C82" s="541"/>
      <c r="D82" s="544"/>
      <c r="E82" s="544"/>
      <c r="F82" s="544"/>
      <c r="G82" s="544"/>
      <c r="H82" s="544"/>
      <c r="I82" s="544"/>
      <c r="J82" s="544"/>
      <c r="K82" s="544"/>
      <c r="L82" s="545"/>
      <c r="O82" s="82"/>
      <c r="P82" s="9"/>
      <c r="Q82" s="82"/>
      <c r="R82" s="9"/>
    </row>
    <row r="83" spans="1:18" s="29" customFormat="1" x14ac:dyDescent="0.25">
      <c r="A83" s="124"/>
      <c r="B83" s="540"/>
      <c r="C83" s="541"/>
      <c r="D83" s="544"/>
      <c r="E83" s="544"/>
      <c r="F83" s="544"/>
      <c r="G83" s="544"/>
      <c r="H83" s="544"/>
      <c r="I83" s="544"/>
      <c r="J83" s="544"/>
      <c r="K83" s="544"/>
      <c r="L83" s="545"/>
      <c r="O83" s="82"/>
      <c r="P83" s="82"/>
      <c r="Q83" s="82"/>
      <c r="R83" s="9"/>
    </row>
    <row r="84" spans="1:18" s="29" customFormat="1" x14ac:dyDescent="0.25">
      <c r="A84" s="124"/>
      <c r="B84" s="540"/>
      <c r="C84" s="541"/>
      <c r="D84" s="544"/>
      <c r="E84" s="544"/>
      <c r="F84" s="544"/>
      <c r="G84" s="544"/>
      <c r="H84" s="544"/>
      <c r="I84" s="544"/>
      <c r="J84" s="544"/>
      <c r="K84" s="544"/>
      <c r="L84" s="545"/>
      <c r="O84" s="82"/>
      <c r="P84" s="82"/>
      <c r="Q84" s="82"/>
      <c r="R84" s="9"/>
    </row>
    <row r="85" spans="1:18" s="29" customFormat="1" x14ac:dyDescent="0.25">
      <c r="A85" s="124"/>
      <c r="B85" s="540" t="str">
        <f>IF(Intro!$G$26="English",O85,P85)</f>
        <v>Valeur de vente nette rendue</v>
      </c>
      <c r="C85" s="541"/>
      <c r="D85" s="544" t="str">
        <f>IF(Intro!$G$26="English",O86,P86)</f>
        <v>La valeur de vos ventes après déduction des escomptes au comptant, des remises sur quantité et des escomptes reportés, des rabais, des taxes, des ristournes et des primes, qu’ils soient indiqués ou non sur la facture. Incluez le coût de livraison.</v>
      </c>
      <c r="E85" s="544"/>
      <c r="F85" s="544"/>
      <c r="G85" s="544"/>
      <c r="H85" s="544"/>
      <c r="I85" s="544"/>
      <c r="J85" s="544"/>
      <c r="K85" s="544"/>
      <c r="L85" s="545"/>
      <c r="O85" s="82" t="s">
        <v>143</v>
      </c>
      <c r="P85" s="82" t="s">
        <v>144</v>
      </c>
      <c r="Q85" s="82"/>
      <c r="R85" s="9"/>
    </row>
    <row r="86" spans="1:18" s="29" customFormat="1" x14ac:dyDescent="0.25">
      <c r="A86" s="124"/>
      <c r="B86" s="540"/>
      <c r="C86" s="541"/>
      <c r="D86" s="544"/>
      <c r="E86" s="544"/>
      <c r="F86" s="544"/>
      <c r="G86" s="544"/>
      <c r="H86" s="544"/>
      <c r="I86" s="544"/>
      <c r="J86" s="544"/>
      <c r="K86" s="544"/>
      <c r="L86" s="545"/>
      <c r="O86" s="82" t="s">
        <v>358</v>
      </c>
      <c r="P86" s="9" t="s">
        <v>260</v>
      </c>
      <c r="Q86" s="82"/>
      <c r="R86" s="9"/>
    </row>
    <row r="87" spans="1:18" x14ac:dyDescent="0.25">
      <c r="B87" s="542"/>
      <c r="C87" s="543"/>
      <c r="D87" s="546"/>
      <c r="E87" s="546"/>
      <c r="F87" s="546"/>
      <c r="G87" s="546"/>
      <c r="H87" s="546"/>
      <c r="I87" s="546"/>
      <c r="J87" s="546"/>
      <c r="K87" s="546"/>
      <c r="L87" s="547"/>
    </row>
    <row r="88" spans="1:18" s="29" customFormat="1" x14ac:dyDescent="0.25">
      <c r="A88" s="124"/>
      <c r="B88" s="540" t="str">
        <f>IF(Intro!$G$26="English",O88,P88)</f>
        <v>Entreprises affiliées</v>
      </c>
      <c r="C88" s="541"/>
      <c r="D88" s="552" t="str">
        <f>IF(Intro!$G$26="English",O89,P89)</f>
        <v>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v>
      </c>
      <c r="E88" s="552"/>
      <c r="F88" s="552"/>
      <c r="G88" s="552"/>
      <c r="H88" s="552"/>
      <c r="I88" s="552"/>
      <c r="J88" s="552"/>
      <c r="K88" s="552"/>
      <c r="L88" s="553"/>
      <c r="O88" s="82" t="s">
        <v>285</v>
      </c>
      <c r="P88" s="82" t="s">
        <v>288</v>
      </c>
      <c r="Q88" s="82"/>
      <c r="R88" s="9"/>
    </row>
    <row r="89" spans="1:18" s="29" customFormat="1" x14ac:dyDescent="0.25">
      <c r="A89" s="124"/>
      <c r="B89" s="548"/>
      <c r="C89" s="549"/>
      <c r="D89" s="441"/>
      <c r="E89" s="441"/>
      <c r="F89" s="441"/>
      <c r="G89" s="441"/>
      <c r="H89" s="441"/>
      <c r="I89" s="441"/>
      <c r="J89" s="441"/>
      <c r="K89" s="441"/>
      <c r="L89" s="554"/>
      <c r="O89" s="82" t="s">
        <v>249</v>
      </c>
      <c r="P89" s="82" t="s">
        <v>250</v>
      </c>
      <c r="Q89" s="82"/>
      <c r="R89" s="9"/>
    </row>
    <row r="90" spans="1:18" s="29" customFormat="1" x14ac:dyDescent="0.25">
      <c r="A90" s="124"/>
      <c r="B90" s="540"/>
      <c r="C90" s="541"/>
      <c r="D90" s="552"/>
      <c r="E90" s="552"/>
      <c r="F90" s="552"/>
      <c r="G90" s="552"/>
      <c r="H90" s="552"/>
      <c r="I90" s="552"/>
      <c r="J90" s="552"/>
      <c r="K90" s="552"/>
      <c r="L90" s="553"/>
      <c r="O90" s="82"/>
      <c r="P90" s="82"/>
      <c r="Q90" s="82"/>
      <c r="R90" s="9"/>
    </row>
    <row r="91" spans="1:18" s="29" customFormat="1" x14ac:dyDescent="0.25">
      <c r="A91" s="124"/>
      <c r="B91" s="550"/>
      <c r="C91" s="551"/>
      <c r="D91" s="555"/>
      <c r="E91" s="555"/>
      <c r="F91" s="555"/>
      <c r="G91" s="555"/>
      <c r="H91" s="555"/>
      <c r="I91" s="555"/>
      <c r="J91" s="555"/>
      <c r="K91" s="555"/>
      <c r="L91" s="556"/>
      <c r="O91" s="82"/>
      <c r="P91" s="82"/>
      <c r="Q91" s="82"/>
      <c r="R91" s="9"/>
    </row>
  </sheetData>
  <sheetProtection algorithmName="SHA-512" hashValue="IZNyLlNfnCAFEEQjCnqGnrs+PDq3caPfnYUpLL3T5lX2LDJWlHZ2Uq4GEs4V3CncfG91n+Ditf9FdU3R0m97lQ==" saltValue="v49EW4Lib4LKIEgS3Gt+pA==" spinCount="100000" sheet="1" objects="1" scenarios="1" selectLockedCells="1"/>
  <mergeCells count="42">
    <mergeCell ref="B88:C91"/>
    <mergeCell ref="D88:L91"/>
    <mergeCell ref="D69:J73"/>
    <mergeCell ref="B69:C73"/>
    <mergeCell ref="B85:C87"/>
    <mergeCell ref="D85:L87"/>
    <mergeCell ref="B76:L76"/>
    <mergeCell ref="B80:C84"/>
    <mergeCell ref="D80:L84"/>
    <mergeCell ref="B65:L65"/>
    <mergeCell ref="B67:L67"/>
    <mergeCell ref="B62:L62"/>
    <mergeCell ref="B77:C79"/>
    <mergeCell ref="D77:L79"/>
    <mergeCell ref="B34:L34"/>
    <mergeCell ref="B35:L37"/>
    <mergeCell ref="B22:L22"/>
    <mergeCell ref="B23:L24"/>
    <mergeCell ref="B29:L31"/>
    <mergeCell ref="B32:L32"/>
    <mergeCell ref="B33:L33"/>
    <mergeCell ref="B4:L4"/>
    <mergeCell ref="B5:L5"/>
    <mergeCell ref="B6:L6"/>
    <mergeCell ref="B26:L27"/>
    <mergeCell ref="B28:L28"/>
    <mergeCell ref="B21:L21"/>
    <mergeCell ref="B8:L8"/>
    <mergeCell ref="B10:L10"/>
    <mergeCell ref="B19:L19"/>
    <mergeCell ref="B12:L13"/>
    <mergeCell ref="B15:L16"/>
    <mergeCell ref="B38:L38"/>
    <mergeCell ref="B39:L40"/>
    <mergeCell ref="B41:L46"/>
    <mergeCell ref="B47:L47"/>
    <mergeCell ref="B48:L51"/>
    <mergeCell ref="B52:L52"/>
    <mergeCell ref="B53:L53"/>
    <mergeCell ref="B54:L55"/>
    <mergeCell ref="B57:L60"/>
    <mergeCell ref="B61:L61"/>
  </mergeCells>
  <printOptions horizontalCentered="1"/>
  <pageMargins left="0.25" right="0.25" top="0.75" bottom="0.75" header="0.3" footer="0.3"/>
  <pageSetup scale="63" fitToHeight="0" orientation="portrait" r:id="rId1"/>
  <headerFooter>
    <oddFooter>&amp;L&amp;A</oddFooter>
  </headerFooter>
  <rowBreaks count="1" manualBreakCount="1">
    <brk id="75" min="1" max="1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7042-8826-4465-B516-7E367375E1BF}">
  <sheetPr codeName="Sheet5">
    <tabColor rgb="FF00B0F0"/>
    <pageSetUpPr fitToPage="1"/>
  </sheetPr>
  <dimension ref="A1:S402"/>
  <sheetViews>
    <sheetView showGridLines="0" zoomScaleNormal="100" zoomScaleSheetLayoutView="55" workbookViewId="0"/>
  </sheetViews>
  <sheetFormatPr defaultColWidth="9.42578125" defaultRowHeight="14.25" x14ac:dyDescent="0.25"/>
  <cols>
    <col min="1" max="1" width="1.5703125" style="8" customWidth="1"/>
    <col min="2" max="12" width="14.5703125" style="1" customWidth="1"/>
    <col min="13" max="13" width="6.42578125" style="9" customWidth="1"/>
    <col min="14" max="14" width="9.42578125" style="82" customWidth="1"/>
    <col min="15" max="15" width="36.42578125" style="82" hidden="1" customWidth="1"/>
    <col min="16" max="16" width="34.42578125" style="82" hidden="1" customWidth="1"/>
    <col min="17" max="17" width="18.140625" style="82" customWidth="1"/>
    <col min="18" max="19" width="9.42578125" style="82" customWidth="1"/>
    <col min="20" max="16384" width="9.42578125" style="82"/>
  </cols>
  <sheetData>
    <row r="1" spans="1:17" x14ac:dyDescent="0.25">
      <c r="O1" s="82" t="s">
        <v>352</v>
      </c>
      <c r="P1" s="82" t="s">
        <v>352</v>
      </c>
      <c r="Q1" s="10"/>
    </row>
    <row r="2" spans="1:17" x14ac:dyDescent="0.25">
      <c r="B2" s="11" t="s">
        <v>46</v>
      </c>
      <c r="C2" s="11"/>
      <c r="O2" s="203" t="s">
        <v>70</v>
      </c>
      <c r="P2" s="203" t="s">
        <v>83</v>
      </c>
    </row>
    <row r="3" spans="1:17" x14ac:dyDescent="0.25">
      <c r="B3" s="13"/>
      <c r="C3" s="13"/>
      <c r="O3" s="12"/>
      <c r="P3" s="12"/>
    </row>
    <row r="4" spans="1:17" s="2" customFormat="1" x14ac:dyDescent="0.25">
      <c r="A4" s="4"/>
      <c r="B4" s="609" t="str">
        <f>Info!B4</f>
        <v>QUESTIONNAIRE À L'INTENTION DES IMPORTATEURS</v>
      </c>
      <c r="C4" s="609"/>
      <c r="D4" s="609"/>
      <c r="E4" s="609"/>
      <c r="F4" s="609"/>
      <c r="G4" s="609"/>
      <c r="H4" s="609"/>
      <c r="I4" s="609"/>
      <c r="J4" s="609"/>
      <c r="K4" s="609"/>
      <c r="L4" s="609"/>
      <c r="M4" s="5"/>
      <c r="N4" s="5"/>
      <c r="O4" s="14"/>
      <c r="P4" s="14"/>
    </row>
    <row r="5" spans="1:17" s="2" customFormat="1" x14ac:dyDescent="0.25">
      <c r="A5" s="4"/>
      <c r="B5" s="609" t="str">
        <f>Info!B5</f>
        <v>RR-2025-004</v>
      </c>
      <c r="C5" s="609"/>
      <c r="D5" s="609"/>
      <c r="E5" s="609"/>
      <c r="F5" s="609"/>
      <c r="G5" s="609"/>
      <c r="H5" s="609"/>
      <c r="I5" s="609"/>
      <c r="J5" s="609"/>
      <c r="K5" s="609"/>
      <c r="L5" s="609"/>
      <c r="M5" s="5"/>
      <c r="N5" s="5"/>
      <c r="O5" s="14"/>
      <c r="P5" s="14"/>
    </row>
    <row r="6" spans="1:17" s="6" customFormat="1" x14ac:dyDescent="0.25">
      <c r="A6" s="4"/>
      <c r="B6" s="609" t="str">
        <f>Info!B6</f>
        <v>FEUILLES D'ACIER RÉSISTANT À LA CORROSION II</v>
      </c>
      <c r="C6" s="609"/>
      <c r="D6" s="609"/>
      <c r="E6" s="609"/>
      <c r="F6" s="609"/>
      <c r="G6" s="609"/>
      <c r="H6" s="609"/>
      <c r="I6" s="609"/>
      <c r="J6" s="609"/>
      <c r="K6" s="609"/>
      <c r="L6" s="609"/>
      <c r="M6" s="21"/>
      <c r="N6" s="21"/>
      <c r="O6" s="16"/>
      <c r="P6" s="16"/>
    </row>
    <row r="7" spans="1:17" s="6" customFormat="1" x14ac:dyDescent="0.25">
      <c r="A7" s="4"/>
      <c r="B7" s="20"/>
      <c r="C7" s="20"/>
      <c r="D7" s="20"/>
      <c r="E7" s="20"/>
      <c r="F7" s="20"/>
      <c r="G7" s="20"/>
      <c r="H7" s="20"/>
      <c r="I7" s="20"/>
      <c r="J7" s="20"/>
      <c r="K7" s="20"/>
      <c r="L7" s="20"/>
      <c r="M7" s="21"/>
      <c r="N7" s="21"/>
      <c r="O7" s="22"/>
    </row>
    <row r="8" spans="1:17" s="6" customFormat="1" x14ac:dyDescent="0.25">
      <c r="A8" s="4"/>
      <c r="B8" s="610" t="str">
        <f>IF(Intro!$G$26="English",O8,P8)</f>
        <v>Les questions suivantes font référence aux marchandises comme définies dans la description du produit de l'onglet Intro.</v>
      </c>
      <c r="C8" s="610"/>
      <c r="D8" s="610"/>
      <c r="E8" s="610"/>
      <c r="F8" s="610"/>
      <c r="G8" s="610"/>
      <c r="H8" s="610"/>
      <c r="I8" s="610"/>
      <c r="J8" s="610"/>
      <c r="K8" s="610"/>
      <c r="L8" s="610"/>
      <c r="M8" s="21"/>
      <c r="N8" s="21"/>
      <c r="O8" s="16" t="s">
        <v>263</v>
      </c>
      <c r="P8" s="16" t="s">
        <v>264</v>
      </c>
    </row>
    <row r="9" spans="1:17" s="6" customFormat="1" x14ac:dyDescent="0.25">
      <c r="A9" s="4"/>
      <c r="B9" s="610" t="str">
        <f>IF(Intro!$G$26="English",O9,P9)</f>
        <v>Des informations sur le produit et un glossaire de termes sont disponibles dans l'onglet Info.</v>
      </c>
      <c r="C9" s="610"/>
      <c r="D9" s="610"/>
      <c r="E9" s="610"/>
      <c r="F9" s="610"/>
      <c r="G9" s="610"/>
      <c r="H9" s="610"/>
      <c r="I9" s="610"/>
      <c r="J9" s="610"/>
      <c r="K9" s="610"/>
      <c r="L9" s="610"/>
      <c r="M9" s="21"/>
      <c r="N9" s="21"/>
      <c r="O9" s="16" t="s">
        <v>93</v>
      </c>
      <c r="P9" s="6" t="s">
        <v>94</v>
      </c>
    </row>
    <row r="10" spans="1:17" s="6" customFormat="1" x14ac:dyDescent="0.25">
      <c r="A10" s="4"/>
      <c r="B10" s="610" t="str">
        <f>IF(Intro!$G$26="English",O10,P10)</f>
        <v>Utilisez l'onglet AddPub si vous avez besoin de plus d'espace.</v>
      </c>
      <c r="C10" s="610"/>
      <c r="D10" s="610"/>
      <c r="E10" s="610"/>
      <c r="F10" s="610"/>
      <c r="G10" s="610"/>
      <c r="H10" s="610"/>
      <c r="I10" s="610"/>
      <c r="J10" s="610"/>
      <c r="K10" s="610"/>
      <c r="L10" s="610"/>
      <c r="M10" s="21"/>
      <c r="N10" s="21"/>
      <c r="O10" s="16" t="s">
        <v>95</v>
      </c>
      <c r="P10" s="16" t="s">
        <v>96</v>
      </c>
    </row>
    <row r="11" spans="1:17" s="6" customFormat="1" x14ac:dyDescent="0.25">
      <c r="A11" s="4"/>
      <c r="B11" s="15"/>
      <c r="C11" s="15"/>
      <c r="D11" s="3"/>
      <c r="E11" s="3"/>
      <c r="F11" s="3"/>
      <c r="G11" s="3"/>
      <c r="H11" s="3"/>
      <c r="I11" s="3"/>
      <c r="J11" s="3"/>
      <c r="K11" s="3"/>
      <c r="L11" s="3"/>
      <c r="O11" s="16"/>
      <c r="P11" s="16"/>
    </row>
    <row r="12" spans="1:17" x14ac:dyDescent="0.25">
      <c r="B12" s="422" t="str">
        <f>IF(Intro!$G$26="English",O12,P12)</f>
        <v>INFORMATIONS GÉNÉRALES SUR L'ENTREPRISE</v>
      </c>
      <c r="C12" s="423"/>
      <c r="D12" s="423"/>
      <c r="E12" s="423"/>
      <c r="F12" s="423"/>
      <c r="G12" s="423"/>
      <c r="H12" s="423"/>
      <c r="I12" s="423"/>
      <c r="J12" s="423"/>
      <c r="K12" s="423"/>
      <c r="L12" s="424"/>
      <c r="M12" s="29"/>
      <c r="O12" s="89" t="s">
        <v>265</v>
      </c>
      <c r="P12" s="89" t="s">
        <v>266</v>
      </c>
    </row>
    <row r="13" spans="1:17" x14ac:dyDescent="0.25">
      <c r="B13" s="586" t="s">
        <v>12</v>
      </c>
      <c r="C13" s="587"/>
      <c r="D13" s="587"/>
      <c r="E13" s="587"/>
      <c r="F13" s="587"/>
      <c r="G13" s="587"/>
      <c r="H13" s="587"/>
      <c r="I13" s="587"/>
      <c r="J13" s="587"/>
      <c r="K13" s="587"/>
      <c r="L13" s="588"/>
      <c r="M13" s="82"/>
      <c r="O13" s="96" t="s">
        <v>120</v>
      </c>
      <c r="P13" s="96" t="s">
        <v>161</v>
      </c>
    </row>
    <row r="14" spans="1:17" s="29" customFormat="1" x14ac:dyDescent="0.25">
      <c r="A14" s="124"/>
      <c r="B14" s="158"/>
      <c r="C14" s="159"/>
      <c r="D14" s="159"/>
      <c r="E14" s="159"/>
      <c r="F14" s="159"/>
      <c r="G14" s="159"/>
      <c r="H14" s="159"/>
      <c r="I14" s="159"/>
      <c r="J14" s="159"/>
      <c r="K14" s="159"/>
      <c r="L14" s="154"/>
      <c r="Q14" s="96"/>
    </row>
    <row r="15" spans="1:17" s="29" customFormat="1" x14ac:dyDescent="0.25">
      <c r="A15" s="124"/>
      <c r="B15" s="580" t="str">
        <f>IF(Intro!$G$26="English",O13,P13)</f>
        <v>Indiquez le niveau commercial de votre entreprise en ce qui concerne les marchandises au Canada :</v>
      </c>
      <c r="C15" s="581"/>
      <c r="D15" s="581"/>
      <c r="E15" s="581"/>
      <c r="F15" s="581"/>
      <c r="G15" s="581"/>
      <c r="H15" s="581"/>
      <c r="I15" s="581"/>
      <c r="J15" s="581"/>
      <c r="K15" s="581"/>
      <c r="L15" s="582"/>
    </row>
    <row r="16" spans="1:17" s="29" customFormat="1" x14ac:dyDescent="0.25">
      <c r="A16" s="124"/>
      <c r="B16" s="158"/>
      <c r="C16" s="159"/>
      <c r="D16" s="159"/>
      <c r="E16" s="159"/>
      <c r="F16" s="159"/>
      <c r="G16" s="159"/>
      <c r="H16" s="159"/>
      <c r="I16" s="159"/>
      <c r="J16" s="159"/>
      <c r="K16" s="159"/>
      <c r="L16" s="154"/>
      <c r="N16" s="270"/>
      <c r="O16" s="270"/>
      <c r="P16" s="270"/>
    </row>
    <row r="17" spans="1:19" x14ac:dyDescent="0.25">
      <c r="B17" s="611" t="str">
        <f>IF(Intro!$G$26="English",O17,P17)</f>
        <v>Niveau commercial</v>
      </c>
      <c r="C17" s="612"/>
      <c r="D17" s="612"/>
      <c r="E17" s="612"/>
      <c r="F17" s="598"/>
      <c r="G17" s="599"/>
      <c r="H17" s="599"/>
      <c r="I17" s="600"/>
      <c r="J17" s="159"/>
      <c r="K17" s="159"/>
      <c r="L17" s="154"/>
      <c r="M17" s="82"/>
      <c r="O17" s="82" t="s">
        <v>121</v>
      </c>
      <c r="P17" s="82" t="s">
        <v>122</v>
      </c>
    </row>
    <row r="18" spans="1:19" x14ac:dyDescent="0.25">
      <c r="B18" s="611" t="str">
        <f>IF(Intro!$G$26="English",O18,P18)</f>
        <v>Si non mentionné ci-dessus, l'autre niveau commercial est :</v>
      </c>
      <c r="C18" s="612"/>
      <c r="D18" s="612"/>
      <c r="E18" s="612"/>
      <c r="F18" s="595"/>
      <c r="G18" s="596"/>
      <c r="H18" s="596"/>
      <c r="I18" s="597"/>
      <c r="J18" s="159"/>
      <c r="K18" s="159"/>
      <c r="L18" s="154"/>
      <c r="M18" s="82"/>
      <c r="O18" s="82" t="s">
        <v>170</v>
      </c>
      <c r="P18" s="82" t="s">
        <v>171</v>
      </c>
    </row>
    <row r="19" spans="1:19" s="29" customFormat="1" x14ac:dyDescent="0.25">
      <c r="A19" s="124"/>
      <c r="B19" s="126"/>
      <c r="C19" s="127"/>
      <c r="D19" s="127"/>
      <c r="E19" s="127"/>
      <c r="F19" s="127"/>
      <c r="G19" s="127"/>
      <c r="H19" s="127"/>
      <c r="I19" s="127"/>
      <c r="J19" s="127"/>
      <c r="K19" s="127"/>
      <c r="L19" s="128"/>
      <c r="N19" s="82"/>
      <c r="Q19" s="82"/>
      <c r="R19" s="82"/>
      <c r="S19" s="82"/>
    </row>
    <row r="20" spans="1:19" x14ac:dyDescent="0.25">
      <c r="B20" s="583" t="s">
        <v>15</v>
      </c>
      <c r="C20" s="584"/>
      <c r="D20" s="584"/>
      <c r="E20" s="584"/>
      <c r="F20" s="584"/>
      <c r="G20" s="584"/>
      <c r="H20" s="584"/>
      <c r="I20" s="584"/>
      <c r="J20" s="584"/>
      <c r="K20" s="584"/>
      <c r="L20" s="585"/>
      <c r="M20" s="82"/>
    </row>
    <row r="21" spans="1:19" x14ac:dyDescent="0.25">
      <c r="B21" s="17"/>
      <c r="C21" s="27"/>
      <c r="D21" s="28"/>
      <c r="E21" s="28"/>
      <c r="F21" s="28"/>
      <c r="G21" s="28"/>
      <c r="H21" s="28"/>
      <c r="I21" s="28"/>
      <c r="J21" s="28"/>
      <c r="K21" s="28"/>
      <c r="L21" s="18"/>
      <c r="M21" s="82"/>
    </row>
    <row r="22" spans="1:19" x14ac:dyDescent="0.25">
      <c r="B22" s="419" t="str">
        <f>IF(Intro!$G$26="English",O22,P22)</f>
        <v>Donnez un bref historique de votre entreprise, en insistant plus particulièrement sur les activités entourant les marchandises.</v>
      </c>
      <c r="C22" s="420"/>
      <c r="D22" s="420"/>
      <c r="E22" s="420"/>
      <c r="F22" s="420"/>
      <c r="G22" s="420"/>
      <c r="H22" s="420"/>
      <c r="I22" s="420"/>
      <c r="J22" s="420"/>
      <c r="K22" s="420"/>
      <c r="L22" s="421"/>
      <c r="M22" s="82"/>
      <c r="O22" s="19" t="s">
        <v>54</v>
      </c>
      <c r="P22" s="82" t="s">
        <v>55</v>
      </c>
    </row>
    <row r="23" spans="1:19" s="29" customFormat="1" x14ac:dyDescent="0.25">
      <c r="A23" s="124"/>
      <c r="B23" s="158"/>
      <c r="C23" s="159"/>
      <c r="D23" s="159"/>
      <c r="E23" s="159"/>
      <c r="F23" s="159"/>
      <c r="G23" s="159"/>
      <c r="H23" s="159"/>
      <c r="I23" s="159"/>
      <c r="J23" s="159"/>
      <c r="K23" s="159"/>
      <c r="L23" s="154"/>
      <c r="O23" s="96"/>
      <c r="P23" s="96"/>
      <c r="Q23" s="96"/>
    </row>
    <row r="24" spans="1:19" s="10" customFormat="1" x14ac:dyDescent="0.25">
      <c r="A24" s="8"/>
      <c r="B24" s="573"/>
      <c r="C24" s="574"/>
      <c r="D24" s="574"/>
      <c r="E24" s="574"/>
      <c r="F24" s="574"/>
      <c r="G24" s="574"/>
      <c r="H24" s="574"/>
      <c r="I24" s="574"/>
      <c r="J24" s="574"/>
      <c r="K24" s="574"/>
      <c r="L24" s="575"/>
      <c r="M24" s="29"/>
    </row>
    <row r="25" spans="1:19" s="10" customFormat="1" x14ac:dyDescent="0.25">
      <c r="A25" s="8"/>
      <c r="B25" s="573"/>
      <c r="C25" s="574"/>
      <c r="D25" s="574"/>
      <c r="E25" s="574"/>
      <c r="F25" s="574"/>
      <c r="G25" s="574"/>
      <c r="H25" s="574"/>
      <c r="I25" s="574"/>
      <c r="J25" s="574"/>
      <c r="K25" s="574"/>
      <c r="L25" s="575"/>
      <c r="M25" s="29"/>
    </row>
    <row r="26" spans="1:19" s="10" customFormat="1" x14ac:dyDescent="0.25">
      <c r="A26" s="8"/>
      <c r="B26" s="573"/>
      <c r="C26" s="574"/>
      <c r="D26" s="574"/>
      <c r="E26" s="574"/>
      <c r="F26" s="574"/>
      <c r="G26" s="574"/>
      <c r="H26" s="574"/>
      <c r="I26" s="574"/>
      <c r="J26" s="574"/>
      <c r="K26" s="574"/>
      <c r="L26" s="575"/>
      <c r="M26" s="29"/>
    </row>
    <row r="27" spans="1:19" s="10" customFormat="1" x14ac:dyDescent="0.25">
      <c r="A27" s="8"/>
      <c r="B27" s="573"/>
      <c r="C27" s="574"/>
      <c r="D27" s="574"/>
      <c r="E27" s="574"/>
      <c r="F27" s="574"/>
      <c r="G27" s="574"/>
      <c r="H27" s="574"/>
      <c r="I27" s="574"/>
      <c r="J27" s="574"/>
      <c r="K27" s="574"/>
      <c r="L27" s="575"/>
      <c r="M27" s="29"/>
    </row>
    <row r="28" spans="1:19" s="10" customFormat="1" x14ac:dyDescent="0.25">
      <c r="A28" s="8"/>
      <c r="B28" s="573"/>
      <c r="C28" s="574"/>
      <c r="D28" s="574"/>
      <c r="E28" s="574"/>
      <c r="F28" s="574"/>
      <c r="G28" s="574"/>
      <c r="H28" s="574"/>
      <c r="I28" s="574"/>
      <c r="J28" s="574"/>
      <c r="K28" s="574"/>
      <c r="L28" s="575"/>
      <c r="M28" s="29"/>
    </row>
    <row r="29" spans="1:19" s="10" customFormat="1" x14ac:dyDescent="0.25">
      <c r="A29" s="8"/>
      <c r="B29" s="573"/>
      <c r="C29" s="574"/>
      <c r="D29" s="574"/>
      <c r="E29" s="574"/>
      <c r="F29" s="574"/>
      <c r="G29" s="574"/>
      <c r="H29" s="574"/>
      <c r="I29" s="574"/>
      <c r="J29" s="574"/>
      <c r="K29" s="574"/>
      <c r="L29" s="575"/>
      <c r="M29" s="29"/>
    </row>
    <row r="30" spans="1:19" s="10" customFormat="1" x14ac:dyDescent="0.25">
      <c r="A30" s="8"/>
      <c r="B30" s="573"/>
      <c r="C30" s="574"/>
      <c r="D30" s="574"/>
      <c r="E30" s="574"/>
      <c r="F30" s="574"/>
      <c r="G30" s="574"/>
      <c r="H30" s="574"/>
      <c r="I30" s="574"/>
      <c r="J30" s="574"/>
      <c r="K30" s="574"/>
      <c r="L30" s="575"/>
      <c r="M30" s="29"/>
    </row>
    <row r="31" spans="1:19" s="10" customFormat="1" x14ac:dyDescent="0.25">
      <c r="A31" s="8"/>
      <c r="B31" s="573"/>
      <c r="C31" s="574"/>
      <c r="D31" s="574"/>
      <c r="E31" s="574"/>
      <c r="F31" s="574"/>
      <c r="G31" s="574"/>
      <c r="H31" s="574"/>
      <c r="I31" s="574"/>
      <c r="J31" s="574"/>
      <c r="K31" s="574"/>
      <c r="L31" s="575"/>
      <c r="M31" s="29"/>
    </row>
    <row r="32" spans="1:19" s="29" customFormat="1" x14ac:dyDescent="0.25">
      <c r="A32" s="124"/>
      <c r="B32" s="126"/>
      <c r="C32" s="127"/>
      <c r="D32" s="127"/>
      <c r="E32" s="127"/>
      <c r="F32" s="127"/>
      <c r="G32" s="127"/>
      <c r="H32" s="127"/>
      <c r="I32" s="127"/>
      <c r="J32" s="127"/>
      <c r="K32" s="127"/>
      <c r="L32" s="128"/>
      <c r="O32" s="96"/>
      <c r="P32" s="96"/>
      <c r="Q32" s="96"/>
    </row>
    <row r="33" spans="1:17" s="10" customFormat="1" x14ac:dyDescent="0.25">
      <c r="A33" s="8"/>
      <c r="B33" s="583" t="s">
        <v>16</v>
      </c>
      <c r="C33" s="584"/>
      <c r="D33" s="584"/>
      <c r="E33" s="584"/>
      <c r="F33" s="584"/>
      <c r="G33" s="584"/>
      <c r="H33" s="584"/>
      <c r="I33" s="584"/>
      <c r="J33" s="584"/>
      <c r="K33" s="584"/>
      <c r="L33" s="585"/>
      <c r="M33" s="146"/>
    </row>
    <row r="34" spans="1:17" s="29" customFormat="1" x14ac:dyDescent="0.25">
      <c r="A34" s="124"/>
      <c r="B34" s="158"/>
      <c r="C34" s="159"/>
      <c r="D34" s="159"/>
      <c r="E34" s="159"/>
      <c r="F34" s="159"/>
      <c r="G34" s="159"/>
      <c r="H34" s="159"/>
      <c r="I34" s="159"/>
      <c r="J34" s="159"/>
      <c r="K34" s="159"/>
      <c r="L34" s="154"/>
      <c r="O34" s="96"/>
      <c r="P34" s="96"/>
      <c r="Q34" s="96"/>
    </row>
    <row r="35" spans="1:17" s="29" customFormat="1" x14ac:dyDescent="0.25">
      <c r="A35" s="124"/>
      <c r="B35" s="428" t="str">
        <f>IF(Intro!$G$26="English",O35,P35)</f>
        <v>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v>
      </c>
      <c r="C35" s="429"/>
      <c r="D35" s="429"/>
      <c r="E35" s="429"/>
      <c r="F35" s="429"/>
      <c r="G35" s="429"/>
      <c r="H35" s="429"/>
      <c r="I35" s="429"/>
      <c r="J35" s="429"/>
      <c r="K35" s="429"/>
      <c r="L35" s="454"/>
      <c r="O35" s="82" t="s">
        <v>287</v>
      </c>
      <c r="P35" s="82" t="s">
        <v>286</v>
      </c>
      <c r="Q35" s="96"/>
    </row>
    <row r="36" spans="1:17" s="29" customFormat="1" x14ac:dyDescent="0.25">
      <c r="A36" s="124"/>
      <c r="B36" s="428"/>
      <c r="C36" s="429"/>
      <c r="D36" s="429"/>
      <c r="E36" s="429"/>
      <c r="F36" s="429"/>
      <c r="G36" s="429"/>
      <c r="H36" s="429"/>
      <c r="I36" s="429"/>
      <c r="J36" s="429"/>
      <c r="K36" s="429"/>
      <c r="L36" s="454"/>
      <c r="O36" s="96"/>
      <c r="P36" s="96"/>
      <c r="Q36" s="96"/>
    </row>
    <row r="37" spans="1:17" s="29" customFormat="1" x14ac:dyDescent="0.25">
      <c r="A37" s="124"/>
      <c r="B37" s="428"/>
      <c r="C37" s="429"/>
      <c r="D37" s="429"/>
      <c r="E37" s="429"/>
      <c r="F37" s="429"/>
      <c r="G37" s="429"/>
      <c r="H37" s="429"/>
      <c r="I37" s="429"/>
      <c r="J37" s="429"/>
      <c r="K37" s="429"/>
      <c r="L37" s="454"/>
      <c r="O37" s="96"/>
      <c r="P37" s="96"/>
      <c r="Q37" s="96"/>
    </row>
    <row r="38" spans="1:17" s="29" customFormat="1" x14ac:dyDescent="0.25">
      <c r="A38" s="124"/>
      <c r="B38" s="158"/>
      <c r="C38" s="159"/>
      <c r="D38" s="159"/>
      <c r="E38" s="159"/>
      <c r="F38" s="159"/>
      <c r="G38" s="159"/>
      <c r="H38" s="159"/>
      <c r="I38" s="159"/>
      <c r="J38" s="159"/>
      <c r="K38" s="159"/>
      <c r="L38" s="154"/>
      <c r="O38" s="96"/>
      <c r="P38" s="96"/>
      <c r="Q38" s="96"/>
    </row>
    <row r="39" spans="1:17" x14ac:dyDescent="0.25">
      <c r="B39" s="93"/>
      <c r="C39" s="557" t="str">
        <f>IF(Intro!$G$26="English",O41,P41)</f>
        <v xml:space="preserve">Dénomination sociale de l'entreprise </v>
      </c>
      <c r="D39" s="559"/>
      <c r="E39" s="557" t="str">
        <f>IF(Intro!$G$26="English",O43,P43)</f>
        <v>Adresse de l'entreprise</v>
      </c>
      <c r="F39" s="559"/>
      <c r="G39" s="557" t="str">
        <f>IF(Intro!$G$26="English",O45,P45)</f>
        <v>Type d'affiliation</v>
      </c>
      <c r="H39" s="558"/>
      <c r="I39" s="559"/>
      <c r="J39" s="557" t="str">
        <f>IF(Intro!$G$26="English",O47,P47)</f>
        <v>Rôle dans l'industrie</v>
      </c>
      <c r="K39" s="558"/>
      <c r="L39" s="613"/>
      <c r="M39" s="82"/>
      <c r="O39" s="19"/>
    </row>
    <row r="40" spans="1:17" x14ac:dyDescent="0.25">
      <c r="B40" s="93"/>
      <c r="C40" s="563"/>
      <c r="D40" s="565"/>
      <c r="E40" s="563"/>
      <c r="F40" s="565"/>
      <c r="G40" s="563"/>
      <c r="H40" s="564"/>
      <c r="I40" s="565"/>
      <c r="J40" s="563"/>
      <c r="K40" s="564"/>
      <c r="L40" s="614"/>
      <c r="M40" s="82"/>
      <c r="O40" s="19"/>
    </row>
    <row r="41" spans="1:17" x14ac:dyDescent="0.25">
      <c r="B41" s="605">
        <v>1</v>
      </c>
      <c r="C41" s="448"/>
      <c r="D41" s="607"/>
      <c r="E41" s="448"/>
      <c r="F41" s="607"/>
      <c r="G41" s="448"/>
      <c r="H41" s="449"/>
      <c r="I41" s="607"/>
      <c r="J41" s="448"/>
      <c r="K41" s="449"/>
      <c r="L41" s="450"/>
      <c r="M41" s="82"/>
      <c r="O41" s="82" t="s">
        <v>1</v>
      </c>
      <c r="P41" s="82" t="s">
        <v>13</v>
      </c>
    </row>
    <row r="42" spans="1:17" x14ac:dyDescent="0.25">
      <c r="B42" s="606"/>
      <c r="C42" s="451"/>
      <c r="D42" s="608"/>
      <c r="E42" s="451"/>
      <c r="F42" s="608"/>
      <c r="G42" s="451"/>
      <c r="H42" s="452"/>
      <c r="I42" s="608"/>
      <c r="J42" s="451"/>
      <c r="K42" s="452"/>
      <c r="L42" s="453"/>
      <c r="M42" s="82"/>
    </row>
    <row r="43" spans="1:17" x14ac:dyDescent="0.25">
      <c r="B43" s="605">
        <v>2</v>
      </c>
      <c r="C43" s="448"/>
      <c r="D43" s="607"/>
      <c r="E43" s="448"/>
      <c r="F43" s="607"/>
      <c r="G43" s="448"/>
      <c r="H43" s="449"/>
      <c r="I43" s="607"/>
      <c r="J43" s="448"/>
      <c r="K43" s="449"/>
      <c r="L43" s="450"/>
      <c r="M43" s="82"/>
      <c r="O43" s="82" t="s">
        <v>2</v>
      </c>
      <c r="P43" s="82" t="s">
        <v>3</v>
      </c>
    </row>
    <row r="44" spans="1:17" x14ac:dyDescent="0.25">
      <c r="B44" s="606"/>
      <c r="C44" s="451"/>
      <c r="D44" s="608"/>
      <c r="E44" s="451"/>
      <c r="F44" s="608"/>
      <c r="G44" s="451"/>
      <c r="H44" s="452"/>
      <c r="I44" s="608"/>
      <c r="J44" s="451"/>
      <c r="K44" s="452"/>
      <c r="L44" s="453"/>
      <c r="M44" s="82"/>
    </row>
    <row r="45" spans="1:17" x14ac:dyDescent="0.25">
      <c r="B45" s="605">
        <v>3</v>
      </c>
      <c r="C45" s="448"/>
      <c r="D45" s="607"/>
      <c r="E45" s="448"/>
      <c r="F45" s="607"/>
      <c r="G45" s="448"/>
      <c r="H45" s="449"/>
      <c r="I45" s="607"/>
      <c r="J45" s="448"/>
      <c r="K45" s="449"/>
      <c r="L45" s="450"/>
      <c r="M45" s="82"/>
      <c r="O45" s="82" t="s">
        <v>157</v>
      </c>
      <c r="P45" s="82" t="s">
        <v>337</v>
      </c>
    </row>
    <row r="46" spans="1:17" x14ac:dyDescent="0.25">
      <c r="B46" s="606"/>
      <c r="C46" s="451"/>
      <c r="D46" s="608"/>
      <c r="E46" s="451"/>
      <c r="F46" s="608"/>
      <c r="G46" s="451"/>
      <c r="H46" s="452"/>
      <c r="I46" s="608"/>
      <c r="J46" s="451"/>
      <c r="K46" s="452"/>
      <c r="L46" s="453"/>
      <c r="M46" s="82"/>
    </row>
    <row r="47" spans="1:17" x14ac:dyDescent="0.25">
      <c r="B47" s="605">
        <v>4</v>
      </c>
      <c r="C47" s="448"/>
      <c r="D47" s="607"/>
      <c r="E47" s="448"/>
      <c r="F47" s="607"/>
      <c r="G47" s="448"/>
      <c r="H47" s="449"/>
      <c r="I47" s="607"/>
      <c r="J47" s="448"/>
      <c r="K47" s="449"/>
      <c r="L47" s="450"/>
      <c r="M47" s="82"/>
      <c r="O47" s="82" t="s">
        <v>14</v>
      </c>
      <c r="P47" s="82" t="s">
        <v>44</v>
      </c>
    </row>
    <row r="48" spans="1:17" x14ac:dyDescent="0.25">
      <c r="B48" s="606"/>
      <c r="C48" s="451"/>
      <c r="D48" s="608"/>
      <c r="E48" s="451"/>
      <c r="F48" s="608"/>
      <c r="G48" s="451"/>
      <c r="H48" s="452"/>
      <c r="I48" s="608"/>
      <c r="J48" s="451"/>
      <c r="K48" s="452"/>
      <c r="L48" s="453"/>
      <c r="M48" s="82"/>
    </row>
    <row r="49" spans="1:17" s="29" customFormat="1" x14ac:dyDescent="0.25">
      <c r="A49" s="8"/>
      <c r="B49" s="605">
        <v>5</v>
      </c>
      <c r="C49" s="448"/>
      <c r="D49" s="607"/>
      <c r="E49" s="448"/>
      <c r="F49" s="607"/>
      <c r="G49" s="448"/>
      <c r="H49" s="449"/>
      <c r="I49" s="607"/>
      <c r="J49" s="448"/>
      <c r="K49" s="449"/>
      <c r="L49" s="450"/>
      <c r="O49" s="96"/>
      <c r="P49" s="96"/>
      <c r="Q49" s="96"/>
    </row>
    <row r="50" spans="1:17" s="29" customFormat="1" x14ac:dyDescent="0.25">
      <c r="A50" s="8"/>
      <c r="B50" s="606"/>
      <c r="C50" s="451"/>
      <c r="D50" s="608"/>
      <c r="E50" s="451"/>
      <c r="F50" s="608"/>
      <c r="G50" s="451"/>
      <c r="H50" s="452"/>
      <c r="I50" s="608"/>
      <c r="J50" s="451"/>
      <c r="K50" s="452"/>
      <c r="L50" s="453"/>
      <c r="O50" s="96"/>
      <c r="P50" s="96"/>
      <c r="Q50" s="96"/>
    </row>
    <row r="51" spans="1:17" s="29" customFormat="1" x14ac:dyDescent="0.25">
      <c r="A51" s="8"/>
      <c r="B51" s="605">
        <v>6</v>
      </c>
      <c r="C51" s="448"/>
      <c r="D51" s="607"/>
      <c r="E51" s="448"/>
      <c r="F51" s="607"/>
      <c r="G51" s="448"/>
      <c r="H51" s="449"/>
      <c r="I51" s="607"/>
      <c r="J51" s="448"/>
      <c r="K51" s="449"/>
      <c r="L51" s="450"/>
      <c r="O51" s="96"/>
      <c r="P51" s="96"/>
      <c r="Q51" s="96"/>
    </row>
    <row r="52" spans="1:17" s="29" customFormat="1" x14ac:dyDescent="0.25">
      <c r="A52" s="8"/>
      <c r="B52" s="606"/>
      <c r="C52" s="451"/>
      <c r="D52" s="608"/>
      <c r="E52" s="451"/>
      <c r="F52" s="608"/>
      <c r="G52" s="451"/>
      <c r="H52" s="452"/>
      <c r="I52" s="608"/>
      <c r="J52" s="451"/>
      <c r="K52" s="452"/>
      <c r="L52" s="453"/>
      <c r="O52" s="96"/>
      <c r="P52" s="96"/>
      <c r="Q52" s="96"/>
    </row>
    <row r="53" spans="1:17" s="29" customFormat="1" x14ac:dyDescent="0.25">
      <c r="A53" s="8"/>
      <c r="B53" s="605">
        <v>7</v>
      </c>
      <c r="C53" s="448"/>
      <c r="D53" s="607"/>
      <c r="E53" s="448"/>
      <c r="F53" s="607"/>
      <c r="G53" s="448"/>
      <c r="H53" s="449"/>
      <c r="I53" s="607"/>
      <c r="J53" s="448"/>
      <c r="K53" s="449"/>
      <c r="L53" s="450"/>
      <c r="O53" s="96"/>
      <c r="P53" s="96"/>
      <c r="Q53" s="96"/>
    </row>
    <row r="54" spans="1:17" s="29" customFormat="1" x14ac:dyDescent="0.25">
      <c r="A54" s="8"/>
      <c r="B54" s="606"/>
      <c r="C54" s="451"/>
      <c r="D54" s="608"/>
      <c r="E54" s="451"/>
      <c r="F54" s="608"/>
      <c r="G54" s="451"/>
      <c r="H54" s="452"/>
      <c r="I54" s="608"/>
      <c r="J54" s="451"/>
      <c r="K54" s="452"/>
      <c r="L54" s="453"/>
      <c r="O54" s="96"/>
      <c r="P54" s="96"/>
      <c r="Q54" s="96"/>
    </row>
    <row r="55" spans="1:17" s="29" customFormat="1" x14ac:dyDescent="0.25">
      <c r="A55" s="8"/>
      <c r="B55" s="605">
        <v>8</v>
      </c>
      <c r="C55" s="448"/>
      <c r="D55" s="607"/>
      <c r="E55" s="448"/>
      <c r="F55" s="607"/>
      <c r="G55" s="448"/>
      <c r="H55" s="449"/>
      <c r="I55" s="607"/>
      <c r="J55" s="448"/>
      <c r="K55" s="449"/>
      <c r="L55" s="450"/>
      <c r="O55" s="96"/>
      <c r="P55" s="96"/>
      <c r="Q55" s="96"/>
    </row>
    <row r="56" spans="1:17" s="29" customFormat="1" x14ac:dyDescent="0.25">
      <c r="A56" s="8"/>
      <c r="B56" s="606"/>
      <c r="C56" s="451"/>
      <c r="D56" s="608"/>
      <c r="E56" s="451"/>
      <c r="F56" s="608"/>
      <c r="G56" s="451"/>
      <c r="H56" s="452"/>
      <c r="I56" s="608"/>
      <c r="J56" s="451"/>
      <c r="K56" s="452"/>
      <c r="L56" s="453"/>
      <c r="O56" s="96"/>
      <c r="P56" s="96"/>
      <c r="Q56" s="96"/>
    </row>
    <row r="57" spans="1:17" s="29" customFormat="1" x14ac:dyDescent="0.25">
      <c r="A57" s="8"/>
      <c r="B57" s="605">
        <v>9</v>
      </c>
      <c r="C57" s="448"/>
      <c r="D57" s="607"/>
      <c r="E57" s="448"/>
      <c r="F57" s="607"/>
      <c r="G57" s="448"/>
      <c r="H57" s="449"/>
      <c r="I57" s="607"/>
      <c r="J57" s="448"/>
      <c r="K57" s="449"/>
      <c r="L57" s="450"/>
      <c r="O57" s="96"/>
      <c r="P57" s="96"/>
      <c r="Q57" s="96"/>
    </row>
    <row r="58" spans="1:17" s="29" customFormat="1" x14ac:dyDescent="0.25">
      <c r="A58" s="8"/>
      <c r="B58" s="606"/>
      <c r="C58" s="451"/>
      <c r="D58" s="608"/>
      <c r="E58" s="451"/>
      <c r="F58" s="608"/>
      <c r="G58" s="451"/>
      <c r="H58" s="452"/>
      <c r="I58" s="608"/>
      <c r="J58" s="451"/>
      <c r="K58" s="452"/>
      <c r="L58" s="453"/>
      <c r="O58" s="96"/>
      <c r="P58" s="96"/>
      <c r="Q58" s="96"/>
    </row>
    <row r="59" spans="1:17" s="29" customFormat="1" x14ac:dyDescent="0.25">
      <c r="A59" s="8"/>
      <c r="B59" s="605">
        <v>10</v>
      </c>
      <c r="C59" s="448"/>
      <c r="D59" s="607"/>
      <c r="E59" s="448"/>
      <c r="F59" s="607"/>
      <c r="G59" s="448"/>
      <c r="H59" s="449"/>
      <c r="I59" s="607"/>
      <c r="J59" s="448"/>
      <c r="K59" s="449"/>
      <c r="L59" s="450"/>
      <c r="O59" s="96"/>
      <c r="P59" s="96"/>
      <c r="Q59" s="96"/>
    </row>
    <row r="60" spans="1:17" s="29" customFormat="1" x14ac:dyDescent="0.25">
      <c r="A60" s="8"/>
      <c r="B60" s="606"/>
      <c r="C60" s="451"/>
      <c r="D60" s="608"/>
      <c r="E60" s="451"/>
      <c r="F60" s="608"/>
      <c r="G60" s="451"/>
      <c r="H60" s="452"/>
      <c r="I60" s="608"/>
      <c r="J60" s="451"/>
      <c r="K60" s="452"/>
      <c r="L60" s="453"/>
      <c r="O60" s="96"/>
      <c r="P60" s="96"/>
      <c r="Q60" s="96"/>
    </row>
    <row r="61" spans="1:17" s="29" customFormat="1" x14ac:dyDescent="0.25">
      <c r="A61" s="124"/>
      <c r="B61" s="126"/>
      <c r="C61" s="127"/>
      <c r="D61" s="127"/>
      <c r="E61" s="127"/>
      <c r="F61" s="127"/>
      <c r="G61" s="127"/>
      <c r="H61" s="127"/>
      <c r="I61" s="127"/>
      <c r="J61" s="127"/>
      <c r="K61" s="127"/>
      <c r="L61" s="128"/>
      <c r="O61" s="96"/>
      <c r="P61" s="96"/>
      <c r="Q61" s="96"/>
    </row>
    <row r="62" spans="1:17" s="10" customFormat="1" x14ac:dyDescent="0.25">
      <c r="A62" s="7"/>
      <c r="B62" s="583" t="s">
        <v>17</v>
      </c>
      <c r="C62" s="584"/>
      <c r="D62" s="584"/>
      <c r="E62" s="584"/>
      <c r="F62" s="584"/>
      <c r="G62" s="584"/>
      <c r="H62" s="584"/>
      <c r="I62" s="584"/>
      <c r="J62" s="584"/>
      <c r="K62" s="584"/>
      <c r="L62" s="585"/>
      <c r="M62" s="146"/>
    </row>
    <row r="63" spans="1:17" s="29" customFormat="1" x14ac:dyDescent="0.25">
      <c r="A63" s="124"/>
      <c r="B63" s="158"/>
      <c r="C63" s="159"/>
      <c r="D63" s="159"/>
      <c r="E63" s="159"/>
      <c r="F63" s="159"/>
      <c r="G63" s="159"/>
      <c r="H63" s="159"/>
      <c r="I63" s="159"/>
      <c r="J63" s="159"/>
      <c r="K63" s="159"/>
      <c r="L63" s="154"/>
      <c r="O63" s="96"/>
      <c r="P63" s="96"/>
      <c r="Q63" s="96"/>
    </row>
    <row r="64" spans="1:17" s="29" customFormat="1" x14ac:dyDescent="0.25">
      <c r="A64" s="124" t="s">
        <v>175</v>
      </c>
      <c r="B64" s="419" t="str">
        <f>IF(Intro!$G$26="English",O64,P64)</f>
        <v>Fournissez des détails sur tout changement dans la propriété majoritaire de votre entreprise depuis le 1er janvier 2023.</v>
      </c>
      <c r="C64" s="420"/>
      <c r="D64" s="420"/>
      <c r="E64" s="420"/>
      <c r="F64" s="420"/>
      <c r="G64" s="420"/>
      <c r="H64" s="420"/>
      <c r="I64" s="420"/>
      <c r="J64" s="420"/>
      <c r="K64" s="420"/>
      <c r="L64" s="421"/>
      <c r="O64" s="96" t="str">
        <f>"Provide details of any change of majority ownership of your firm since January 1, "&amp;Variables!B6&amp;"."</f>
        <v>Provide details of any change of majority ownership of your firm since January 1, 2023.</v>
      </c>
      <c r="P64" s="96" t="str">
        <f>"Fournissez des détails sur tout changement dans la propriété majoritaire de votre entreprise depuis le 1er janvier "&amp;Variables!B6&amp;"."</f>
        <v>Fournissez des détails sur tout changement dans la propriété majoritaire de votre entreprise depuis le 1er janvier 2023.</v>
      </c>
      <c r="Q64" s="96"/>
    </row>
    <row r="65" spans="1:17" s="29" customFormat="1" x14ac:dyDescent="0.25">
      <c r="A65" s="124"/>
      <c r="B65" s="158"/>
      <c r="C65" s="159"/>
      <c r="D65" s="159"/>
      <c r="E65" s="159"/>
      <c r="F65" s="159"/>
      <c r="G65" s="159"/>
      <c r="H65" s="159"/>
      <c r="I65" s="159"/>
      <c r="J65" s="159"/>
      <c r="K65" s="159"/>
      <c r="L65" s="154"/>
      <c r="O65" s="96"/>
      <c r="P65" s="96"/>
      <c r="Q65" s="96"/>
    </row>
    <row r="66" spans="1:17" s="10" customFormat="1" x14ac:dyDescent="0.25">
      <c r="A66" s="8"/>
      <c r="B66" s="573"/>
      <c r="C66" s="574"/>
      <c r="D66" s="574"/>
      <c r="E66" s="574"/>
      <c r="F66" s="574"/>
      <c r="G66" s="574"/>
      <c r="H66" s="574"/>
      <c r="I66" s="574"/>
      <c r="J66" s="574"/>
      <c r="K66" s="574"/>
      <c r="L66" s="575"/>
      <c r="M66" s="29"/>
    </row>
    <row r="67" spans="1:17" s="10" customFormat="1" x14ac:dyDescent="0.25">
      <c r="A67" s="8"/>
      <c r="B67" s="573"/>
      <c r="C67" s="574"/>
      <c r="D67" s="574"/>
      <c r="E67" s="574"/>
      <c r="F67" s="574"/>
      <c r="G67" s="574"/>
      <c r="H67" s="574"/>
      <c r="I67" s="574"/>
      <c r="J67" s="574"/>
      <c r="K67" s="574"/>
      <c r="L67" s="575"/>
      <c r="M67" s="29"/>
    </row>
    <row r="68" spans="1:17" s="10" customFormat="1" x14ac:dyDescent="0.25">
      <c r="A68" s="8"/>
      <c r="B68" s="573"/>
      <c r="C68" s="574"/>
      <c r="D68" s="574"/>
      <c r="E68" s="574"/>
      <c r="F68" s="574"/>
      <c r="G68" s="574"/>
      <c r="H68" s="574"/>
      <c r="I68" s="574"/>
      <c r="J68" s="574"/>
      <c r="K68" s="574"/>
      <c r="L68" s="575"/>
      <c r="M68" s="29"/>
    </row>
    <row r="69" spans="1:17" s="10" customFormat="1" x14ac:dyDescent="0.25">
      <c r="A69" s="8"/>
      <c r="B69" s="573"/>
      <c r="C69" s="574"/>
      <c r="D69" s="574"/>
      <c r="E69" s="574"/>
      <c r="F69" s="574"/>
      <c r="G69" s="574"/>
      <c r="H69" s="574"/>
      <c r="I69" s="574"/>
      <c r="J69" s="574"/>
      <c r="K69" s="574"/>
      <c r="L69" s="575"/>
      <c r="M69" s="29"/>
    </row>
    <row r="70" spans="1:17" s="10" customFormat="1" x14ac:dyDescent="0.25">
      <c r="A70" s="8"/>
      <c r="B70" s="573"/>
      <c r="C70" s="574"/>
      <c r="D70" s="574"/>
      <c r="E70" s="574"/>
      <c r="F70" s="574"/>
      <c r="G70" s="574"/>
      <c r="H70" s="574"/>
      <c r="I70" s="574"/>
      <c r="J70" s="574"/>
      <c r="K70" s="574"/>
      <c r="L70" s="575"/>
      <c r="M70" s="29"/>
    </row>
    <row r="71" spans="1:17" s="10" customFormat="1" x14ac:dyDescent="0.25">
      <c r="A71" s="8"/>
      <c r="B71" s="573"/>
      <c r="C71" s="574"/>
      <c r="D71" s="574"/>
      <c r="E71" s="574"/>
      <c r="F71" s="574"/>
      <c r="G71" s="574"/>
      <c r="H71" s="574"/>
      <c r="I71" s="574"/>
      <c r="J71" s="574"/>
      <c r="K71" s="574"/>
      <c r="L71" s="575"/>
      <c r="M71" s="29"/>
    </row>
    <row r="72" spans="1:17" s="10" customFormat="1" x14ac:dyDescent="0.25">
      <c r="A72" s="8"/>
      <c r="B72" s="573"/>
      <c r="C72" s="574"/>
      <c r="D72" s="574"/>
      <c r="E72" s="574"/>
      <c r="F72" s="574"/>
      <c r="G72" s="574"/>
      <c r="H72" s="574"/>
      <c r="I72" s="574"/>
      <c r="J72" s="574"/>
      <c r="K72" s="574"/>
      <c r="L72" s="575"/>
      <c r="M72" s="29"/>
    </row>
    <row r="73" spans="1:17" s="10" customFormat="1" x14ac:dyDescent="0.25">
      <c r="A73" s="8"/>
      <c r="B73" s="573"/>
      <c r="C73" s="574"/>
      <c r="D73" s="574"/>
      <c r="E73" s="574"/>
      <c r="F73" s="574"/>
      <c r="G73" s="574"/>
      <c r="H73" s="574"/>
      <c r="I73" s="574"/>
      <c r="J73" s="574"/>
      <c r="K73" s="574"/>
      <c r="L73" s="575"/>
      <c r="M73" s="29"/>
    </row>
    <row r="74" spans="1:17" s="29" customFormat="1" x14ac:dyDescent="0.25">
      <c r="A74" s="124"/>
      <c r="B74" s="126"/>
      <c r="C74" s="127"/>
      <c r="D74" s="127"/>
      <c r="E74" s="127"/>
      <c r="F74" s="127"/>
      <c r="G74" s="127"/>
      <c r="H74" s="127"/>
      <c r="I74" s="127"/>
      <c r="J74" s="127"/>
      <c r="K74" s="127"/>
      <c r="L74" s="128"/>
      <c r="O74" s="96"/>
      <c r="P74" s="96"/>
      <c r="Q74" s="96"/>
    </row>
    <row r="75" spans="1:17" s="6" customFormat="1" x14ac:dyDescent="0.25">
      <c r="A75" s="4"/>
      <c r="B75" s="15"/>
      <c r="C75" s="15"/>
      <c r="D75" s="3"/>
      <c r="E75" s="3"/>
      <c r="F75" s="3"/>
      <c r="G75" s="3"/>
      <c r="H75" s="3"/>
      <c r="I75" s="3"/>
      <c r="J75" s="3"/>
      <c r="K75" s="3"/>
      <c r="L75" s="3"/>
      <c r="O75" s="16"/>
      <c r="P75" s="16"/>
    </row>
    <row r="76" spans="1:17" x14ac:dyDescent="0.25">
      <c r="A76" s="7"/>
      <c r="B76" s="592" t="str">
        <f>IF(Intro!$G$26="English",O76,P76)</f>
        <v>INTERACTIONS AVEC LES PRODUCTEURS</v>
      </c>
      <c r="C76" s="593"/>
      <c r="D76" s="593"/>
      <c r="E76" s="593"/>
      <c r="F76" s="593"/>
      <c r="G76" s="593"/>
      <c r="H76" s="593"/>
      <c r="I76" s="593"/>
      <c r="J76" s="593"/>
      <c r="K76" s="593"/>
      <c r="L76" s="594"/>
      <c r="M76" s="29"/>
      <c r="O76" s="82" t="s">
        <v>267</v>
      </c>
      <c r="P76" s="94" t="s">
        <v>268</v>
      </c>
    </row>
    <row r="77" spans="1:17" s="10" customFormat="1" x14ac:dyDescent="0.25">
      <c r="A77" s="8"/>
      <c r="B77" s="583" t="s">
        <v>18</v>
      </c>
      <c r="C77" s="584"/>
      <c r="D77" s="584"/>
      <c r="E77" s="584"/>
      <c r="F77" s="584"/>
      <c r="G77" s="584"/>
      <c r="H77" s="584"/>
      <c r="I77" s="584"/>
      <c r="J77" s="584"/>
      <c r="K77" s="584"/>
      <c r="L77" s="585"/>
      <c r="M77" s="146"/>
    </row>
    <row r="78" spans="1:17" s="29" customFormat="1" x14ac:dyDescent="0.25">
      <c r="A78" s="124"/>
      <c r="B78" s="158"/>
      <c r="C78" s="159"/>
      <c r="D78" s="159"/>
      <c r="E78" s="159"/>
      <c r="F78" s="159"/>
      <c r="G78" s="159"/>
      <c r="H78" s="159"/>
      <c r="I78" s="159"/>
      <c r="J78" s="159"/>
      <c r="K78" s="159"/>
      <c r="L78" s="154"/>
      <c r="O78" s="96"/>
      <c r="P78" s="96"/>
      <c r="Q78" s="96"/>
    </row>
    <row r="79" spans="1:17" s="29" customFormat="1" x14ac:dyDescent="0.25">
      <c r="A79" s="124"/>
      <c r="B79" s="419" t="str">
        <f>IF(Intro!$G$26="English",O79,P79)</f>
        <v>Si votre entreprise avait acheté des marchandises des producteurs canadiens depuis le 1er janvier 2023, fournissez les noms des producteurs canadiens, ainsi que les spécifications des marchandises achetées auprès des producteurs canadiens. Dans le cas contraire, expliquez pourquoi.</v>
      </c>
      <c r="C79" s="420"/>
      <c r="D79" s="420"/>
      <c r="E79" s="420"/>
      <c r="F79" s="420"/>
      <c r="G79" s="420"/>
      <c r="H79" s="420"/>
      <c r="I79" s="420"/>
      <c r="J79" s="420"/>
      <c r="K79" s="420"/>
      <c r="L79" s="421"/>
      <c r="O79" s="96" t="str">
        <f>"If your firm has purchased the goods from Canadian producers since January 1, "&amp;Variables!B6&amp;", provide the names of the Canadian producers, as well as the specifications of the goods purchased from the Canadian producers. If not, explain why."</f>
        <v>If your firm has purchased the goods from Canadian producers since January 1, 2023, provide the names of the Canadian producers, as well as the specifications of the goods purchased from the Canadian producers. If not, explain why.</v>
      </c>
      <c r="P79" s="96" t="str">
        <f>"Si votre entreprise avait acheté des marchandises des producteurs canadiens depuis le 1er janvier "&amp;Variables!B6&amp;", fournissez les noms des producteurs canadiens, ainsi que les spécifications des marchandises achetées auprès des producteurs canadiens. Dans le cas contraire, expliquez pourquoi."</f>
        <v>Si votre entreprise avait acheté des marchandises des producteurs canadiens depuis le 1er janvier 2023, fournissez les noms des producteurs canadiens, ainsi que les spécifications des marchandises achetées auprès des producteurs canadiens. Dans le cas contraire, expliquez pourquoi.</v>
      </c>
      <c r="Q79" s="96"/>
    </row>
    <row r="80" spans="1:17" s="29" customFormat="1" x14ac:dyDescent="0.25">
      <c r="A80" s="124"/>
      <c r="B80" s="419"/>
      <c r="C80" s="420"/>
      <c r="D80" s="420"/>
      <c r="E80" s="420"/>
      <c r="F80" s="420"/>
      <c r="G80" s="420"/>
      <c r="H80" s="420"/>
      <c r="I80" s="420"/>
      <c r="J80" s="420"/>
      <c r="K80" s="420"/>
      <c r="L80" s="421"/>
      <c r="O80" s="96"/>
      <c r="P80" s="96"/>
      <c r="Q80" s="96"/>
    </row>
    <row r="81" spans="1:17" s="29" customFormat="1" x14ac:dyDescent="0.25">
      <c r="A81" s="124"/>
      <c r="B81" s="158"/>
      <c r="C81" s="159"/>
      <c r="D81" s="159"/>
      <c r="E81" s="159"/>
      <c r="F81" s="159"/>
      <c r="G81" s="159"/>
      <c r="H81" s="159"/>
      <c r="I81" s="159"/>
      <c r="J81" s="159"/>
      <c r="K81" s="159"/>
      <c r="L81" s="154"/>
      <c r="O81" s="96"/>
      <c r="P81" s="96"/>
      <c r="Q81" s="96"/>
    </row>
    <row r="82" spans="1:17" s="10" customFormat="1" x14ac:dyDescent="0.25">
      <c r="A82" s="8"/>
      <c r="B82" s="573"/>
      <c r="C82" s="574"/>
      <c r="D82" s="574"/>
      <c r="E82" s="574"/>
      <c r="F82" s="574"/>
      <c r="G82" s="574"/>
      <c r="H82" s="574"/>
      <c r="I82" s="574"/>
      <c r="J82" s="574"/>
      <c r="K82" s="574"/>
      <c r="L82" s="575"/>
      <c r="M82" s="29"/>
    </row>
    <row r="83" spans="1:17" s="10" customFormat="1" x14ac:dyDescent="0.25">
      <c r="A83" s="8"/>
      <c r="B83" s="573"/>
      <c r="C83" s="574"/>
      <c r="D83" s="574"/>
      <c r="E83" s="574"/>
      <c r="F83" s="574"/>
      <c r="G83" s="574"/>
      <c r="H83" s="574"/>
      <c r="I83" s="574"/>
      <c r="J83" s="574"/>
      <c r="K83" s="574"/>
      <c r="L83" s="575"/>
      <c r="M83" s="29"/>
    </row>
    <row r="84" spans="1:17" s="10" customFormat="1" x14ac:dyDescent="0.25">
      <c r="A84" s="8"/>
      <c r="B84" s="573"/>
      <c r="C84" s="574"/>
      <c r="D84" s="574"/>
      <c r="E84" s="574"/>
      <c r="F84" s="574"/>
      <c r="G84" s="574"/>
      <c r="H84" s="574"/>
      <c r="I84" s="574"/>
      <c r="J84" s="574"/>
      <c r="K84" s="574"/>
      <c r="L84" s="575"/>
      <c r="M84" s="29"/>
    </row>
    <row r="85" spans="1:17" s="10" customFormat="1" x14ac:dyDescent="0.25">
      <c r="A85" s="8"/>
      <c r="B85" s="573"/>
      <c r="C85" s="574"/>
      <c r="D85" s="574"/>
      <c r="E85" s="574"/>
      <c r="F85" s="574"/>
      <c r="G85" s="574"/>
      <c r="H85" s="574"/>
      <c r="I85" s="574"/>
      <c r="J85" s="574"/>
      <c r="K85" s="574"/>
      <c r="L85" s="575"/>
      <c r="M85" s="29"/>
    </row>
    <row r="86" spans="1:17" s="10" customFormat="1" x14ac:dyDescent="0.25">
      <c r="A86" s="8"/>
      <c r="B86" s="573"/>
      <c r="C86" s="574"/>
      <c r="D86" s="574"/>
      <c r="E86" s="574"/>
      <c r="F86" s="574"/>
      <c r="G86" s="574"/>
      <c r="H86" s="574"/>
      <c r="I86" s="574"/>
      <c r="J86" s="574"/>
      <c r="K86" s="574"/>
      <c r="L86" s="575"/>
      <c r="M86" s="29"/>
    </row>
    <row r="87" spans="1:17" s="10" customFormat="1" x14ac:dyDescent="0.25">
      <c r="A87" s="8"/>
      <c r="B87" s="573"/>
      <c r="C87" s="574"/>
      <c r="D87" s="574"/>
      <c r="E87" s="574"/>
      <c r="F87" s="574"/>
      <c r="G87" s="574"/>
      <c r="H87" s="574"/>
      <c r="I87" s="574"/>
      <c r="J87" s="574"/>
      <c r="K87" s="574"/>
      <c r="L87" s="575"/>
      <c r="M87" s="29"/>
    </row>
    <row r="88" spans="1:17" s="10" customFormat="1" x14ac:dyDescent="0.25">
      <c r="A88" s="8"/>
      <c r="B88" s="573"/>
      <c r="C88" s="574"/>
      <c r="D88" s="574"/>
      <c r="E88" s="574"/>
      <c r="F88" s="574"/>
      <c r="G88" s="574"/>
      <c r="H88" s="574"/>
      <c r="I88" s="574"/>
      <c r="J88" s="574"/>
      <c r="K88" s="574"/>
      <c r="L88" s="575"/>
      <c r="M88" s="29"/>
    </row>
    <row r="89" spans="1:17" s="10" customFormat="1" x14ac:dyDescent="0.25">
      <c r="A89" s="8"/>
      <c r="B89" s="573"/>
      <c r="C89" s="574"/>
      <c r="D89" s="574"/>
      <c r="E89" s="574"/>
      <c r="F89" s="574"/>
      <c r="G89" s="574"/>
      <c r="H89" s="574"/>
      <c r="I89" s="574"/>
      <c r="J89" s="574"/>
      <c r="K89" s="574"/>
      <c r="L89" s="575"/>
      <c r="M89" s="29"/>
    </row>
    <row r="90" spans="1:17" s="29" customFormat="1" x14ac:dyDescent="0.25">
      <c r="A90" s="124"/>
      <c r="B90" s="126"/>
      <c r="C90" s="127"/>
      <c r="D90" s="127"/>
      <c r="E90" s="127"/>
      <c r="F90" s="127"/>
      <c r="G90" s="127"/>
      <c r="H90" s="127"/>
      <c r="I90" s="127"/>
      <c r="J90" s="127"/>
      <c r="K90" s="127"/>
      <c r="L90" s="128"/>
      <c r="O90" s="96"/>
      <c r="P90" s="96"/>
      <c r="Q90" s="96"/>
    </row>
    <row r="91" spans="1:17" s="10" customFormat="1" x14ac:dyDescent="0.25">
      <c r="A91" s="8"/>
      <c r="B91" s="583" t="s">
        <v>19</v>
      </c>
      <c r="C91" s="584"/>
      <c r="D91" s="584"/>
      <c r="E91" s="584"/>
      <c r="F91" s="584"/>
      <c r="G91" s="584"/>
      <c r="H91" s="584"/>
      <c r="I91" s="584"/>
      <c r="J91" s="584"/>
      <c r="K91" s="584"/>
      <c r="L91" s="585"/>
      <c r="M91" s="146"/>
    </row>
    <row r="92" spans="1:17" s="29" customFormat="1" x14ac:dyDescent="0.25">
      <c r="A92" s="124"/>
      <c r="B92" s="158"/>
      <c r="C92" s="159"/>
      <c r="D92" s="159"/>
      <c r="E92" s="159"/>
      <c r="F92" s="159"/>
      <c r="G92" s="159"/>
      <c r="H92" s="159"/>
      <c r="I92" s="159"/>
      <c r="J92" s="159"/>
      <c r="K92" s="159"/>
      <c r="L92" s="154"/>
      <c r="O92" s="96"/>
      <c r="P92" s="96"/>
      <c r="Q92" s="96"/>
    </row>
    <row r="93" spans="1:17" s="29" customFormat="1" x14ac:dyDescent="0.25">
      <c r="A93" s="124"/>
      <c r="B93" s="428" t="str">
        <f>IF(Intro!$G$26="English",O93,P93)</f>
        <v>Si votre entreprise, en tant qu'importateur officiel, avait vendu des importations de marchandises à des producteurs canadiens depuis le 1er janvier 2023, fournissez des détails concernant les spécifications des marchandises et les pays d'origine.</v>
      </c>
      <c r="C93" s="429"/>
      <c r="D93" s="429"/>
      <c r="E93" s="429"/>
      <c r="F93" s="429"/>
      <c r="G93" s="429"/>
      <c r="H93" s="429"/>
      <c r="I93" s="429"/>
      <c r="J93" s="429"/>
      <c r="K93" s="429"/>
      <c r="L93" s="454"/>
      <c r="O93" s="96" t="str">
        <f>"If your firm, as the importer of record, has sold imports of the goods to Canadian producers since January 1, "&amp;Variables!B6&amp;", provide details regarding the specifications of the goods and the countries of origin."</f>
        <v>If your firm, as the importer of record, has sold imports of the goods to Canadian producers since January 1, 2023, provide details regarding the specifications of the goods and the countries of origin.</v>
      </c>
      <c r="P93" s="96" t="str">
        <f>"Si votre entreprise, en tant qu'importateur officiel, avait vendu des importations de marchandises à des producteurs canadiens depuis le 1er janvier "&amp;Variables!B6&amp;", fournissez des détails concernant les spécifications des marchandises et les pays d'origine."</f>
        <v>Si votre entreprise, en tant qu'importateur officiel, avait vendu des importations de marchandises à des producteurs canadiens depuis le 1er janvier 2023, fournissez des détails concernant les spécifications des marchandises et les pays d'origine.</v>
      </c>
      <c r="Q93" s="96"/>
    </row>
    <row r="94" spans="1:17" s="29" customFormat="1" x14ac:dyDescent="0.25">
      <c r="A94" s="124"/>
      <c r="B94" s="428"/>
      <c r="C94" s="429"/>
      <c r="D94" s="429"/>
      <c r="E94" s="429"/>
      <c r="F94" s="429"/>
      <c r="G94" s="429"/>
      <c r="H94" s="429"/>
      <c r="I94" s="429"/>
      <c r="J94" s="429"/>
      <c r="K94" s="429"/>
      <c r="L94" s="454"/>
      <c r="O94" s="96"/>
      <c r="P94" s="96"/>
      <c r="Q94" s="96"/>
    </row>
    <row r="95" spans="1:17" s="29" customFormat="1" x14ac:dyDescent="0.25">
      <c r="A95" s="124"/>
      <c r="B95" s="158"/>
      <c r="C95" s="159"/>
      <c r="D95" s="159"/>
      <c r="E95" s="159"/>
      <c r="F95" s="159"/>
      <c r="G95" s="159"/>
      <c r="H95" s="159"/>
      <c r="I95" s="159"/>
      <c r="J95" s="159"/>
      <c r="K95" s="159"/>
      <c r="L95" s="154"/>
      <c r="O95" s="96"/>
      <c r="P95" s="96"/>
      <c r="Q95" s="96"/>
    </row>
    <row r="96" spans="1:17" s="10" customFormat="1" x14ac:dyDescent="0.25">
      <c r="A96" s="8"/>
      <c r="B96" s="573"/>
      <c r="C96" s="574"/>
      <c r="D96" s="574"/>
      <c r="E96" s="574"/>
      <c r="F96" s="574"/>
      <c r="G96" s="574"/>
      <c r="H96" s="574"/>
      <c r="I96" s="574"/>
      <c r="J96" s="574"/>
      <c r="K96" s="574"/>
      <c r="L96" s="575"/>
      <c r="M96" s="29"/>
    </row>
    <row r="97" spans="1:17" s="10" customFormat="1" x14ac:dyDescent="0.25">
      <c r="A97" s="8"/>
      <c r="B97" s="573"/>
      <c r="C97" s="574"/>
      <c r="D97" s="574"/>
      <c r="E97" s="574"/>
      <c r="F97" s="574"/>
      <c r="G97" s="574"/>
      <c r="H97" s="574"/>
      <c r="I97" s="574"/>
      <c r="J97" s="574"/>
      <c r="K97" s="574"/>
      <c r="L97" s="575"/>
      <c r="M97" s="29"/>
    </row>
    <row r="98" spans="1:17" s="10" customFormat="1" x14ac:dyDescent="0.25">
      <c r="A98" s="8"/>
      <c r="B98" s="573"/>
      <c r="C98" s="574"/>
      <c r="D98" s="574"/>
      <c r="E98" s="574"/>
      <c r="F98" s="574"/>
      <c r="G98" s="574"/>
      <c r="H98" s="574"/>
      <c r="I98" s="574"/>
      <c r="J98" s="574"/>
      <c r="K98" s="574"/>
      <c r="L98" s="575"/>
      <c r="M98" s="29"/>
    </row>
    <row r="99" spans="1:17" s="10" customFormat="1" x14ac:dyDescent="0.25">
      <c r="A99" s="8"/>
      <c r="B99" s="573"/>
      <c r="C99" s="574"/>
      <c r="D99" s="574"/>
      <c r="E99" s="574"/>
      <c r="F99" s="574"/>
      <c r="G99" s="574"/>
      <c r="H99" s="574"/>
      <c r="I99" s="574"/>
      <c r="J99" s="574"/>
      <c r="K99" s="574"/>
      <c r="L99" s="575"/>
      <c r="M99" s="29"/>
    </row>
    <row r="100" spans="1:17" s="10" customFormat="1" x14ac:dyDescent="0.25">
      <c r="A100" s="8"/>
      <c r="B100" s="573"/>
      <c r="C100" s="574"/>
      <c r="D100" s="574"/>
      <c r="E100" s="574"/>
      <c r="F100" s="574"/>
      <c r="G100" s="574"/>
      <c r="H100" s="574"/>
      <c r="I100" s="574"/>
      <c r="J100" s="574"/>
      <c r="K100" s="574"/>
      <c r="L100" s="575"/>
      <c r="M100" s="29"/>
    </row>
    <row r="101" spans="1:17" s="10" customFormat="1" x14ac:dyDescent="0.25">
      <c r="A101" s="8"/>
      <c r="B101" s="573"/>
      <c r="C101" s="574"/>
      <c r="D101" s="574"/>
      <c r="E101" s="574"/>
      <c r="F101" s="574"/>
      <c r="G101" s="574"/>
      <c r="H101" s="574"/>
      <c r="I101" s="574"/>
      <c r="J101" s="574"/>
      <c r="K101" s="574"/>
      <c r="L101" s="575"/>
      <c r="M101" s="29"/>
    </row>
    <row r="102" spans="1:17" s="10" customFormat="1" x14ac:dyDescent="0.25">
      <c r="A102" s="8"/>
      <c r="B102" s="573"/>
      <c r="C102" s="574"/>
      <c r="D102" s="574"/>
      <c r="E102" s="574"/>
      <c r="F102" s="574"/>
      <c r="G102" s="574"/>
      <c r="H102" s="574"/>
      <c r="I102" s="574"/>
      <c r="J102" s="574"/>
      <c r="K102" s="574"/>
      <c r="L102" s="575"/>
      <c r="M102" s="29"/>
    </row>
    <row r="103" spans="1:17" s="10" customFormat="1" x14ac:dyDescent="0.25">
      <c r="A103" s="8"/>
      <c r="B103" s="573"/>
      <c r="C103" s="574"/>
      <c r="D103" s="574"/>
      <c r="E103" s="574"/>
      <c r="F103" s="574"/>
      <c r="G103" s="574"/>
      <c r="H103" s="574"/>
      <c r="I103" s="574"/>
      <c r="J103" s="574"/>
      <c r="K103" s="574"/>
      <c r="L103" s="575"/>
      <c r="M103" s="29"/>
    </row>
    <row r="104" spans="1:17" s="29" customFormat="1" x14ac:dyDescent="0.25">
      <c r="A104" s="124"/>
      <c r="B104" s="126"/>
      <c r="C104" s="127"/>
      <c r="D104" s="127"/>
      <c r="E104" s="127"/>
      <c r="F104" s="127"/>
      <c r="G104" s="127"/>
      <c r="H104" s="127"/>
      <c r="I104" s="127"/>
      <c r="J104" s="127"/>
      <c r="K104" s="127"/>
      <c r="L104" s="128"/>
      <c r="O104" s="96"/>
      <c r="P104" s="96"/>
      <c r="Q104" s="96"/>
    </row>
    <row r="106" spans="1:17" x14ac:dyDescent="0.25">
      <c r="A106" s="7"/>
      <c r="B106" s="592" t="s">
        <v>269</v>
      </c>
      <c r="C106" s="593"/>
      <c r="D106" s="593"/>
      <c r="E106" s="593"/>
      <c r="F106" s="593"/>
      <c r="G106" s="593"/>
      <c r="H106" s="593"/>
      <c r="I106" s="593"/>
      <c r="J106" s="593"/>
      <c r="K106" s="593"/>
      <c r="L106" s="594"/>
      <c r="M106" s="29"/>
    </row>
    <row r="107" spans="1:17" s="10" customFormat="1" x14ac:dyDescent="0.25">
      <c r="A107" s="8"/>
      <c r="B107" s="583" t="s">
        <v>20</v>
      </c>
      <c r="C107" s="584"/>
      <c r="D107" s="584"/>
      <c r="E107" s="584"/>
      <c r="F107" s="584"/>
      <c r="G107" s="584"/>
      <c r="H107" s="584"/>
      <c r="I107" s="584"/>
      <c r="J107" s="584"/>
      <c r="K107" s="584"/>
      <c r="L107" s="585"/>
      <c r="M107" s="146"/>
    </row>
    <row r="108" spans="1:17" s="29" customFormat="1" x14ac:dyDescent="0.25">
      <c r="A108" s="124"/>
      <c r="B108" s="158"/>
      <c r="C108" s="159"/>
      <c r="D108" s="159"/>
      <c r="E108" s="159"/>
      <c r="F108" s="159"/>
      <c r="G108" s="159"/>
      <c r="H108" s="159"/>
      <c r="I108" s="159"/>
      <c r="J108" s="159"/>
      <c r="K108" s="159"/>
      <c r="L108" s="154"/>
      <c r="O108" s="96"/>
      <c r="P108" s="96"/>
      <c r="Q108" s="96"/>
    </row>
    <row r="109" spans="1:17" s="29" customFormat="1" x14ac:dyDescent="0.25">
      <c r="A109" s="124"/>
      <c r="B109" s="580" t="str">
        <f>IF(Intro!$G$26="English",O109,P109)</f>
        <v>Fournissez des détails si votre entreprise a modifié la gamme de marchandises qu'elle importe depuis le 1er janvier 2023.</v>
      </c>
      <c r="C109" s="581"/>
      <c r="D109" s="581"/>
      <c r="E109" s="581"/>
      <c r="F109" s="581"/>
      <c r="G109" s="581"/>
      <c r="H109" s="581"/>
      <c r="I109" s="581"/>
      <c r="J109" s="581"/>
      <c r="K109" s="581"/>
      <c r="L109" s="582"/>
      <c r="O109" s="96" t="str">
        <f>"Provide details if your firm has changed the product mix of the goods imported since January 1, "&amp;Variables!B6&amp;"."</f>
        <v>Provide details if your firm has changed the product mix of the goods imported since January 1, 2023.</v>
      </c>
      <c r="P109" s="96" t="str">
        <f>"Fournissez des détails si votre entreprise a modifié la gamme de marchandises qu'elle importe depuis le 1er janvier "&amp;Variables!B6&amp;"."</f>
        <v>Fournissez des détails si votre entreprise a modifié la gamme de marchandises qu'elle importe depuis le 1er janvier 2023.</v>
      </c>
      <c r="Q109" s="96"/>
    </row>
    <row r="110" spans="1:17" s="29" customFormat="1" x14ac:dyDescent="0.25">
      <c r="A110" s="124"/>
      <c r="B110" s="158"/>
      <c r="C110" s="159"/>
      <c r="D110" s="159"/>
      <c r="E110" s="159"/>
      <c r="F110" s="159"/>
      <c r="G110" s="159"/>
      <c r="H110" s="159"/>
      <c r="I110" s="159"/>
      <c r="J110" s="159"/>
      <c r="K110" s="159"/>
      <c r="L110" s="154"/>
      <c r="O110" s="96"/>
      <c r="P110" s="96"/>
      <c r="Q110" s="96"/>
    </row>
    <row r="111" spans="1:17" s="10" customFormat="1" x14ac:dyDescent="0.25">
      <c r="A111" s="8"/>
      <c r="B111" s="573"/>
      <c r="C111" s="574"/>
      <c r="D111" s="574"/>
      <c r="E111" s="574"/>
      <c r="F111" s="574"/>
      <c r="G111" s="574"/>
      <c r="H111" s="574"/>
      <c r="I111" s="574"/>
      <c r="J111" s="574"/>
      <c r="K111" s="574"/>
      <c r="L111" s="575"/>
      <c r="M111" s="29"/>
    </row>
    <row r="112" spans="1:17" s="10" customFormat="1" x14ac:dyDescent="0.25">
      <c r="A112" s="8"/>
      <c r="B112" s="573"/>
      <c r="C112" s="574"/>
      <c r="D112" s="574"/>
      <c r="E112" s="574"/>
      <c r="F112" s="574"/>
      <c r="G112" s="574"/>
      <c r="H112" s="574"/>
      <c r="I112" s="574"/>
      <c r="J112" s="574"/>
      <c r="K112" s="574"/>
      <c r="L112" s="575"/>
      <c r="M112" s="29"/>
    </row>
    <row r="113" spans="1:17" s="10" customFormat="1" x14ac:dyDescent="0.25">
      <c r="A113" s="8"/>
      <c r="B113" s="573"/>
      <c r="C113" s="574"/>
      <c r="D113" s="574"/>
      <c r="E113" s="574"/>
      <c r="F113" s="574"/>
      <c r="G113" s="574"/>
      <c r="H113" s="574"/>
      <c r="I113" s="574"/>
      <c r="J113" s="574"/>
      <c r="K113" s="574"/>
      <c r="L113" s="575"/>
      <c r="M113" s="29"/>
    </row>
    <row r="114" spans="1:17" s="10" customFormat="1" x14ac:dyDescent="0.25">
      <c r="A114" s="8"/>
      <c r="B114" s="573"/>
      <c r="C114" s="574"/>
      <c r="D114" s="574"/>
      <c r="E114" s="574"/>
      <c r="F114" s="574"/>
      <c r="G114" s="574"/>
      <c r="H114" s="574"/>
      <c r="I114" s="574"/>
      <c r="J114" s="574"/>
      <c r="K114" s="574"/>
      <c r="L114" s="575"/>
      <c r="M114" s="29"/>
    </row>
    <row r="115" spans="1:17" s="10" customFormat="1" x14ac:dyDescent="0.25">
      <c r="A115" s="8"/>
      <c r="B115" s="573"/>
      <c r="C115" s="574"/>
      <c r="D115" s="574"/>
      <c r="E115" s="574"/>
      <c r="F115" s="574"/>
      <c r="G115" s="574"/>
      <c r="H115" s="574"/>
      <c r="I115" s="574"/>
      <c r="J115" s="574"/>
      <c r="K115" s="574"/>
      <c r="L115" s="575"/>
      <c r="M115" s="29"/>
    </row>
    <row r="116" spans="1:17" s="10" customFormat="1" x14ac:dyDescent="0.25">
      <c r="A116" s="8"/>
      <c r="B116" s="573"/>
      <c r="C116" s="574"/>
      <c r="D116" s="574"/>
      <c r="E116" s="574"/>
      <c r="F116" s="574"/>
      <c r="G116" s="574"/>
      <c r="H116" s="574"/>
      <c r="I116" s="574"/>
      <c r="J116" s="574"/>
      <c r="K116" s="574"/>
      <c r="L116" s="575"/>
      <c r="M116" s="29"/>
    </row>
    <row r="117" spans="1:17" s="10" customFormat="1" x14ac:dyDescent="0.25">
      <c r="A117" s="8"/>
      <c r="B117" s="573"/>
      <c r="C117" s="574"/>
      <c r="D117" s="574"/>
      <c r="E117" s="574"/>
      <c r="F117" s="574"/>
      <c r="G117" s="574"/>
      <c r="H117" s="574"/>
      <c r="I117" s="574"/>
      <c r="J117" s="574"/>
      <c r="K117" s="574"/>
      <c r="L117" s="575"/>
      <c r="M117" s="29"/>
    </row>
    <row r="118" spans="1:17" s="10" customFormat="1" x14ac:dyDescent="0.25">
      <c r="A118" s="8"/>
      <c r="B118" s="573"/>
      <c r="C118" s="574"/>
      <c r="D118" s="574"/>
      <c r="E118" s="574"/>
      <c r="F118" s="574"/>
      <c r="G118" s="574"/>
      <c r="H118" s="574"/>
      <c r="I118" s="574"/>
      <c r="J118" s="574"/>
      <c r="K118" s="574"/>
      <c r="L118" s="575"/>
      <c r="M118" s="29"/>
    </row>
    <row r="119" spans="1:17" s="29" customFormat="1" x14ac:dyDescent="0.25">
      <c r="A119" s="124"/>
      <c r="B119" s="126"/>
      <c r="C119" s="127"/>
      <c r="D119" s="127"/>
      <c r="E119" s="127"/>
      <c r="F119" s="127"/>
      <c r="G119" s="127"/>
      <c r="H119" s="127"/>
      <c r="I119" s="127"/>
      <c r="J119" s="127"/>
      <c r="K119" s="127"/>
      <c r="L119" s="128"/>
      <c r="O119" s="96"/>
      <c r="P119" s="96"/>
      <c r="Q119" s="96"/>
    </row>
    <row r="120" spans="1:17" s="10" customFormat="1" x14ac:dyDescent="0.25">
      <c r="A120" s="7"/>
      <c r="B120" s="583" t="s">
        <v>21</v>
      </c>
      <c r="C120" s="584"/>
      <c r="D120" s="584"/>
      <c r="E120" s="584"/>
      <c r="F120" s="584"/>
      <c r="G120" s="584"/>
      <c r="H120" s="584"/>
      <c r="I120" s="584"/>
      <c r="J120" s="584"/>
      <c r="K120" s="584"/>
      <c r="L120" s="585"/>
      <c r="M120" s="146"/>
    </row>
    <row r="121" spans="1:17" s="29" customFormat="1" x14ac:dyDescent="0.25">
      <c r="A121" s="160"/>
      <c r="B121" s="158"/>
      <c r="C121" s="159"/>
      <c r="D121" s="159"/>
      <c r="E121" s="159"/>
      <c r="F121" s="159"/>
      <c r="G121" s="159"/>
      <c r="H121" s="159"/>
      <c r="I121" s="159"/>
      <c r="J121" s="159"/>
      <c r="K121" s="159"/>
      <c r="L121" s="154"/>
      <c r="O121" s="96"/>
      <c r="P121" s="96"/>
      <c r="Q121" s="96"/>
    </row>
    <row r="122" spans="1:17" s="29" customFormat="1" x14ac:dyDescent="0.25">
      <c r="A122" s="160"/>
      <c r="B122" s="580" t="str">
        <f>IF(Intro!$G$26="English",O122,P122)</f>
        <v>Décrivez comment les coûts de livraison des marchandises achetées par votre entreprise sont payés.</v>
      </c>
      <c r="C122" s="581"/>
      <c r="D122" s="581"/>
      <c r="E122" s="581"/>
      <c r="F122" s="581"/>
      <c r="G122" s="581"/>
      <c r="H122" s="581"/>
      <c r="I122" s="581"/>
      <c r="J122" s="581"/>
      <c r="K122" s="581"/>
      <c r="L122" s="582"/>
      <c r="O122" s="96" t="s">
        <v>125</v>
      </c>
      <c r="P122" s="96" t="s">
        <v>158</v>
      </c>
      <c r="Q122" s="96"/>
    </row>
    <row r="123" spans="1:17" s="29" customFormat="1" x14ac:dyDescent="0.25">
      <c r="A123" s="160"/>
      <c r="B123" s="158"/>
      <c r="C123" s="159"/>
      <c r="D123" s="159"/>
      <c r="E123" s="159"/>
      <c r="F123" s="159"/>
      <c r="G123" s="159"/>
      <c r="H123" s="159"/>
      <c r="I123" s="159"/>
      <c r="J123" s="159"/>
      <c r="K123" s="159"/>
      <c r="L123" s="154"/>
      <c r="O123" s="96"/>
      <c r="P123" s="96"/>
      <c r="Q123" s="96"/>
    </row>
    <row r="124" spans="1:17" x14ac:dyDescent="0.25">
      <c r="A124" s="7"/>
      <c r="B124" s="567" t="str">
        <f>IF(Intro!$G$26="English",O124,P124)</f>
        <v>L'exportateur s'occupe de la livraison et les frais de livraison sont inclus dans le prix de vente.</v>
      </c>
      <c r="C124" s="568"/>
      <c r="D124" s="568"/>
      <c r="E124" s="568"/>
      <c r="F124" s="568"/>
      <c r="G124" s="569"/>
      <c r="H124" s="95"/>
      <c r="I124" s="159"/>
      <c r="J124" s="159"/>
      <c r="K124" s="159"/>
      <c r="L124" s="154"/>
      <c r="M124" s="82"/>
      <c r="O124" s="82" t="s">
        <v>330</v>
      </c>
      <c r="P124" s="182" t="s">
        <v>332</v>
      </c>
    </row>
    <row r="125" spans="1:17" ht="30" customHeight="1" x14ac:dyDescent="0.25">
      <c r="A125" s="7"/>
      <c r="B125" s="567" t="str">
        <f>IF(Intro!$G$26="English",O125,P125)</f>
        <v>L'exportateur s'occupe de la livraison mais les frais de livraison sont facturés séparément à votre entreprise.</v>
      </c>
      <c r="C125" s="568"/>
      <c r="D125" s="568"/>
      <c r="E125" s="568"/>
      <c r="F125" s="568"/>
      <c r="G125" s="569"/>
      <c r="H125" s="95"/>
      <c r="I125" s="159"/>
      <c r="J125" s="159"/>
      <c r="K125" s="159"/>
      <c r="L125" s="154"/>
      <c r="M125" s="82"/>
      <c r="O125" s="82" t="s">
        <v>331</v>
      </c>
      <c r="P125" s="182" t="s">
        <v>333</v>
      </c>
    </row>
    <row r="126" spans="1:17" ht="14.25" customHeight="1" x14ac:dyDescent="0.25">
      <c r="A126" s="7"/>
      <c r="B126" s="567" t="str">
        <f>IF(Intro!$G$26="English",O126,P126)</f>
        <v>La livraison et ses frais sont pris en charge par votre entreprise.</v>
      </c>
      <c r="C126" s="568"/>
      <c r="D126" s="568"/>
      <c r="E126" s="568"/>
      <c r="F126" s="568"/>
      <c r="G126" s="569"/>
      <c r="H126" s="95"/>
      <c r="I126" s="159"/>
      <c r="J126" s="159"/>
      <c r="K126" s="159"/>
      <c r="L126" s="154"/>
      <c r="M126" s="82"/>
      <c r="O126" s="82" t="s">
        <v>351</v>
      </c>
      <c r="P126" s="182" t="s">
        <v>334</v>
      </c>
    </row>
    <row r="127" spans="1:17" s="29" customFormat="1" x14ac:dyDescent="0.25">
      <c r="A127" s="160"/>
      <c r="B127" s="158"/>
      <c r="C127" s="159"/>
      <c r="D127" s="159"/>
      <c r="E127" s="159"/>
      <c r="F127" s="159"/>
      <c r="G127" s="159"/>
      <c r="H127" s="159"/>
      <c r="I127" s="159"/>
      <c r="J127" s="159"/>
      <c r="K127" s="159"/>
      <c r="L127" s="154"/>
      <c r="O127" s="96"/>
      <c r="P127" s="96"/>
      <c r="Q127" s="96"/>
    </row>
    <row r="128" spans="1:17" s="29" customFormat="1" x14ac:dyDescent="0.25">
      <c r="A128" s="160"/>
      <c r="B128" s="580" t="str">
        <f>IF(Intro!$G$26="English",O128,P128)</f>
        <v>Fournissez des détails si les frais de livraison payés par votre entreprise ont changé depuis le 1er janvier 2023.</v>
      </c>
      <c r="C128" s="581"/>
      <c r="D128" s="581"/>
      <c r="E128" s="581"/>
      <c r="F128" s="581"/>
      <c r="G128" s="581"/>
      <c r="H128" s="581"/>
      <c r="I128" s="581"/>
      <c r="J128" s="581"/>
      <c r="K128" s="581"/>
      <c r="L128" s="582"/>
      <c r="O128" s="96" t="str">
        <f>"Provide details if delivery charges paid by your firm have changed since January 1, "&amp;Variables!B6&amp;"."</f>
        <v>Provide details if delivery charges paid by your firm have changed since January 1, 2023.</v>
      </c>
      <c r="P128" s="96" t="str">
        <f>"Fournissez des détails si les frais de livraison payés par votre entreprise ont changé depuis le 1er janvier "&amp;Variables!B6&amp;"."</f>
        <v>Fournissez des détails si les frais de livraison payés par votre entreprise ont changé depuis le 1er janvier 2023.</v>
      </c>
      <c r="Q128" s="96"/>
    </row>
    <row r="129" spans="1:17" s="29" customFormat="1" x14ac:dyDescent="0.25">
      <c r="A129" s="160"/>
      <c r="B129" s="158"/>
      <c r="C129" s="159"/>
      <c r="D129" s="159"/>
      <c r="E129" s="159"/>
      <c r="F129" s="159"/>
      <c r="G129" s="159"/>
      <c r="H129" s="159"/>
      <c r="I129" s="159"/>
      <c r="J129" s="159"/>
      <c r="K129" s="159"/>
      <c r="L129" s="154"/>
      <c r="O129" s="96"/>
      <c r="P129" s="96"/>
      <c r="Q129" s="96"/>
    </row>
    <row r="130" spans="1:17" s="10" customFormat="1" x14ac:dyDescent="0.25">
      <c r="A130" s="7"/>
      <c r="B130" s="573"/>
      <c r="C130" s="574"/>
      <c r="D130" s="574"/>
      <c r="E130" s="574"/>
      <c r="F130" s="574"/>
      <c r="G130" s="574"/>
      <c r="H130" s="574"/>
      <c r="I130" s="574"/>
      <c r="J130" s="574"/>
      <c r="K130" s="574"/>
      <c r="L130" s="575"/>
      <c r="M130" s="29"/>
    </row>
    <row r="131" spans="1:17" s="10" customFormat="1" x14ac:dyDescent="0.25">
      <c r="A131" s="7"/>
      <c r="B131" s="573"/>
      <c r="C131" s="574"/>
      <c r="D131" s="574"/>
      <c r="E131" s="574"/>
      <c r="F131" s="574"/>
      <c r="G131" s="574"/>
      <c r="H131" s="574"/>
      <c r="I131" s="574"/>
      <c r="J131" s="574"/>
      <c r="K131" s="574"/>
      <c r="L131" s="575"/>
      <c r="M131" s="29"/>
    </row>
    <row r="132" spans="1:17" s="10" customFormat="1" x14ac:dyDescent="0.25">
      <c r="A132" s="8"/>
      <c r="B132" s="573"/>
      <c r="C132" s="574"/>
      <c r="D132" s="574"/>
      <c r="E132" s="574"/>
      <c r="F132" s="574"/>
      <c r="G132" s="574"/>
      <c r="H132" s="574"/>
      <c r="I132" s="574"/>
      <c r="J132" s="574"/>
      <c r="K132" s="574"/>
      <c r="L132" s="575"/>
      <c r="M132" s="29"/>
    </row>
    <row r="133" spans="1:17" s="10" customFormat="1" x14ac:dyDescent="0.25">
      <c r="A133" s="8"/>
      <c r="B133" s="573"/>
      <c r="C133" s="574"/>
      <c r="D133" s="574"/>
      <c r="E133" s="574"/>
      <c r="F133" s="574"/>
      <c r="G133" s="574"/>
      <c r="H133" s="574"/>
      <c r="I133" s="574"/>
      <c r="J133" s="574"/>
      <c r="K133" s="574"/>
      <c r="L133" s="575"/>
      <c r="M133" s="29"/>
    </row>
    <row r="134" spans="1:17" s="10" customFormat="1" x14ac:dyDescent="0.25">
      <c r="A134" s="8"/>
      <c r="B134" s="573"/>
      <c r="C134" s="574"/>
      <c r="D134" s="574"/>
      <c r="E134" s="574"/>
      <c r="F134" s="574"/>
      <c r="G134" s="574"/>
      <c r="H134" s="574"/>
      <c r="I134" s="574"/>
      <c r="J134" s="574"/>
      <c r="K134" s="574"/>
      <c r="L134" s="575"/>
      <c r="M134" s="29"/>
    </row>
    <row r="135" spans="1:17" s="10" customFormat="1" x14ac:dyDescent="0.25">
      <c r="A135" s="7"/>
      <c r="B135" s="573"/>
      <c r="C135" s="574"/>
      <c r="D135" s="574"/>
      <c r="E135" s="574"/>
      <c r="F135" s="574"/>
      <c r="G135" s="574"/>
      <c r="H135" s="574"/>
      <c r="I135" s="574"/>
      <c r="J135" s="574"/>
      <c r="K135" s="574"/>
      <c r="L135" s="575"/>
      <c r="M135" s="29"/>
    </row>
    <row r="136" spans="1:17" s="10" customFormat="1" x14ac:dyDescent="0.25">
      <c r="A136" s="7"/>
      <c r="B136" s="573"/>
      <c r="C136" s="574"/>
      <c r="D136" s="574"/>
      <c r="E136" s="574"/>
      <c r="F136" s="574"/>
      <c r="G136" s="574"/>
      <c r="H136" s="574"/>
      <c r="I136" s="574"/>
      <c r="J136" s="574"/>
      <c r="K136" s="574"/>
      <c r="L136" s="575"/>
      <c r="M136" s="29"/>
    </row>
    <row r="137" spans="1:17" s="10" customFormat="1" x14ac:dyDescent="0.25">
      <c r="A137" s="7"/>
      <c r="B137" s="573"/>
      <c r="C137" s="574"/>
      <c r="D137" s="574"/>
      <c r="E137" s="574"/>
      <c r="F137" s="574"/>
      <c r="G137" s="574"/>
      <c r="H137" s="574"/>
      <c r="I137" s="574"/>
      <c r="J137" s="574"/>
      <c r="K137" s="574"/>
      <c r="L137" s="575"/>
      <c r="M137" s="29"/>
    </row>
    <row r="138" spans="1:17" s="29" customFormat="1" x14ac:dyDescent="0.25">
      <c r="A138" s="160"/>
      <c r="B138" s="126"/>
      <c r="C138" s="127"/>
      <c r="D138" s="127"/>
      <c r="E138" s="127"/>
      <c r="F138" s="127"/>
      <c r="G138" s="127"/>
      <c r="H138" s="127"/>
      <c r="I138" s="127"/>
      <c r="J138" s="127"/>
      <c r="K138" s="127"/>
      <c r="L138" s="128"/>
      <c r="O138" s="96"/>
      <c r="P138" s="96"/>
      <c r="Q138" s="96"/>
    </row>
    <row r="140" spans="1:17" x14ac:dyDescent="0.25">
      <c r="B140" s="592" t="str">
        <f>IF(Intro!$G$26="English",O140,P140)</f>
        <v>CARACTÉRISTIQUES DU MARCHÉ DES MARCHANDISES</v>
      </c>
      <c r="C140" s="593"/>
      <c r="D140" s="593"/>
      <c r="E140" s="593"/>
      <c r="F140" s="593"/>
      <c r="G140" s="593"/>
      <c r="H140" s="593"/>
      <c r="I140" s="593"/>
      <c r="J140" s="593"/>
      <c r="K140" s="593"/>
      <c r="L140" s="594"/>
      <c r="M140" s="29"/>
      <c r="O140" s="94" t="s">
        <v>270</v>
      </c>
      <c r="P140" s="94" t="s">
        <v>271</v>
      </c>
    </row>
    <row r="141" spans="1:17" s="10" customFormat="1" x14ac:dyDescent="0.25">
      <c r="A141" s="8"/>
      <c r="B141" s="583" t="s">
        <v>22</v>
      </c>
      <c r="C141" s="584"/>
      <c r="D141" s="584"/>
      <c r="E141" s="584"/>
      <c r="F141" s="584"/>
      <c r="G141" s="584"/>
      <c r="H141" s="584"/>
      <c r="I141" s="584"/>
      <c r="J141" s="584"/>
      <c r="K141" s="584"/>
      <c r="L141" s="585"/>
      <c r="M141" s="146"/>
    </row>
    <row r="142" spans="1:17" s="29" customFormat="1" x14ac:dyDescent="0.25">
      <c r="A142" s="124"/>
      <c r="B142" s="158"/>
      <c r="C142" s="159"/>
      <c r="D142" s="159"/>
      <c r="E142" s="159"/>
      <c r="F142" s="159"/>
      <c r="G142" s="159"/>
      <c r="H142" s="159"/>
      <c r="I142" s="159"/>
      <c r="J142" s="159"/>
      <c r="K142" s="159"/>
      <c r="L142" s="154"/>
      <c r="O142" s="96"/>
      <c r="P142" s="96"/>
      <c r="Q142" s="96"/>
    </row>
    <row r="143" spans="1:17" s="29" customFormat="1" x14ac:dyDescent="0.25">
      <c r="A143" s="124"/>
      <c r="B143" s="580" t="str">
        <f>IF(Intro!$G$26="English",O143,P143)</f>
        <v>Indiquez dans quels segments de marché ces marchandises sont vendues.</v>
      </c>
      <c r="C143" s="581"/>
      <c r="D143" s="581"/>
      <c r="E143" s="581"/>
      <c r="F143" s="581"/>
      <c r="G143" s="581"/>
      <c r="H143" s="581"/>
      <c r="I143" s="581"/>
      <c r="J143" s="581"/>
      <c r="K143" s="581"/>
      <c r="L143" s="582"/>
      <c r="O143" s="96" t="s">
        <v>133</v>
      </c>
      <c r="P143" s="96" t="s">
        <v>342</v>
      </c>
      <c r="Q143" s="96"/>
    </row>
    <row r="144" spans="1:17" s="29" customFormat="1" x14ac:dyDescent="0.25">
      <c r="A144" s="124"/>
      <c r="B144" s="158"/>
      <c r="C144" s="159"/>
      <c r="D144" s="159"/>
      <c r="E144" s="159"/>
      <c r="F144" s="159"/>
      <c r="G144" s="159"/>
      <c r="H144" s="159"/>
      <c r="I144" s="159"/>
      <c r="J144" s="159"/>
      <c r="K144" s="159"/>
      <c r="L144" s="154"/>
      <c r="O144" s="96"/>
      <c r="P144" s="96"/>
      <c r="Q144" s="96"/>
    </row>
    <row r="145" spans="1:17" x14ac:dyDescent="0.25">
      <c r="B145" s="602" t="str">
        <f>IF(Intro!$G$26="English",O145,P145)</f>
        <v>Segment de marché 1</v>
      </c>
      <c r="C145" s="552"/>
      <c r="D145" s="603"/>
      <c r="E145" s="603"/>
      <c r="F145" s="603"/>
      <c r="G145" s="603"/>
      <c r="H145" s="603"/>
      <c r="I145" s="603"/>
      <c r="J145" s="603"/>
      <c r="K145" s="603"/>
      <c r="L145" s="604"/>
      <c r="M145" s="82"/>
      <c r="O145" s="82" t="s">
        <v>127</v>
      </c>
      <c r="P145" s="82" t="s">
        <v>128</v>
      </c>
    </row>
    <row r="146" spans="1:17" x14ac:dyDescent="0.25">
      <c r="B146" s="602"/>
      <c r="C146" s="552"/>
      <c r="D146" s="603"/>
      <c r="E146" s="603"/>
      <c r="F146" s="603"/>
      <c r="G146" s="603"/>
      <c r="H146" s="603"/>
      <c r="I146" s="603"/>
      <c r="J146" s="603"/>
      <c r="K146" s="603"/>
      <c r="L146" s="604"/>
      <c r="M146" s="82"/>
    </row>
    <row r="147" spans="1:17" x14ac:dyDescent="0.25">
      <c r="B147" s="602"/>
      <c r="C147" s="552"/>
      <c r="D147" s="603"/>
      <c r="E147" s="603"/>
      <c r="F147" s="603"/>
      <c r="G147" s="603"/>
      <c r="H147" s="603"/>
      <c r="I147" s="603"/>
      <c r="J147" s="603"/>
      <c r="K147" s="603"/>
      <c r="L147" s="604"/>
      <c r="M147" s="82"/>
    </row>
    <row r="148" spans="1:17" x14ac:dyDescent="0.25">
      <c r="B148" s="602"/>
      <c r="C148" s="552"/>
      <c r="D148" s="603"/>
      <c r="E148" s="603"/>
      <c r="F148" s="603"/>
      <c r="G148" s="603"/>
      <c r="H148" s="603"/>
      <c r="I148" s="603"/>
      <c r="J148" s="603"/>
      <c r="K148" s="603"/>
      <c r="L148" s="604"/>
      <c r="M148" s="82"/>
    </row>
    <row r="149" spans="1:17" x14ac:dyDescent="0.25">
      <c r="B149" s="602"/>
      <c r="C149" s="552"/>
      <c r="D149" s="603"/>
      <c r="E149" s="603"/>
      <c r="F149" s="603"/>
      <c r="G149" s="603"/>
      <c r="H149" s="603"/>
      <c r="I149" s="603"/>
      <c r="J149" s="603"/>
      <c r="K149" s="603"/>
      <c r="L149" s="604"/>
      <c r="M149" s="82"/>
    </row>
    <row r="150" spans="1:17" x14ac:dyDescent="0.25">
      <c r="B150" s="602" t="str">
        <f>IF(Intro!$G$26="English",O150,P150)</f>
        <v>Segment de marché 2</v>
      </c>
      <c r="C150" s="552"/>
      <c r="D150" s="603"/>
      <c r="E150" s="603"/>
      <c r="F150" s="603"/>
      <c r="G150" s="603"/>
      <c r="H150" s="603"/>
      <c r="I150" s="603"/>
      <c r="J150" s="603"/>
      <c r="K150" s="603"/>
      <c r="L150" s="604"/>
      <c r="M150" s="82"/>
      <c r="O150" s="82" t="s">
        <v>129</v>
      </c>
      <c r="P150" s="82" t="s">
        <v>130</v>
      </c>
    </row>
    <row r="151" spans="1:17" x14ac:dyDescent="0.25">
      <c r="B151" s="602"/>
      <c r="C151" s="552"/>
      <c r="D151" s="603"/>
      <c r="E151" s="603"/>
      <c r="F151" s="603"/>
      <c r="G151" s="603"/>
      <c r="H151" s="603"/>
      <c r="I151" s="603"/>
      <c r="J151" s="603"/>
      <c r="K151" s="603"/>
      <c r="L151" s="604"/>
      <c r="M151" s="82"/>
    </row>
    <row r="152" spans="1:17" x14ac:dyDescent="0.25">
      <c r="B152" s="602"/>
      <c r="C152" s="552"/>
      <c r="D152" s="603"/>
      <c r="E152" s="603"/>
      <c r="F152" s="603"/>
      <c r="G152" s="603"/>
      <c r="H152" s="603"/>
      <c r="I152" s="603"/>
      <c r="J152" s="603"/>
      <c r="K152" s="603"/>
      <c r="L152" s="604"/>
      <c r="M152" s="82"/>
    </row>
    <row r="153" spans="1:17" x14ac:dyDescent="0.25">
      <c r="B153" s="602"/>
      <c r="C153" s="552"/>
      <c r="D153" s="603"/>
      <c r="E153" s="603"/>
      <c r="F153" s="603"/>
      <c r="G153" s="603"/>
      <c r="H153" s="603"/>
      <c r="I153" s="603"/>
      <c r="J153" s="603"/>
      <c r="K153" s="603"/>
      <c r="L153" s="604"/>
      <c r="M153" s="82"/>
    </row>
    <row r="154" spans="1:17" x14ac:dyDescent="0.25">
      <c r="B154" s="602"/>
      <c r="C154" s="552"/>
      <c r="D154" s="603"/>
      <c r="E154" s="603"/>
      <c r="F154" s="603"/>
      <c r="G154" s="603"/>
      <c r="H154" s="603"/>
      <c r="I154" s="603"/>
      <c r="J154" s="603"/>
      <c r="K154" s="603"/>
      <c r="L154" s="604"/>
      <c r="M154" s="82"/>
    </row>
    <row r="155" spans="1:17" x14ac:dyDescent="0.25">
      <c r="B155" s="602" t="str">
        <f>IF(Intro!$G$26="English",O155,P155)</f>
        <v>Segment de marché 3</v>
      </c>
      <c r="C155" s="552"/>
      <c r="D155" s="603"/>
      <c r="E155" s="603"/>
      <c r="F155" s="603"/>
      <c r="G155" s="603"/>
      <c r="H155" s="603"/>
      <c r="I155" s="603"/>
      <c r="J155" s="603"/>
      <c r="K155" s="603"/>
      <c r="L155" s="604"/>
      <c r="M155" s="82"/>
      <c r="O155" s="82" t="s">
        <v>131</v>
      </c>
      <c r="P155" s="82" t="s">
        <v>132</v>
      </c>
    </row>
    <row r="156" spans="1:17" x14ac:dyDescent="0.25">
      <c r="B156" s="602"/>
      <c r="C156" s="552"/>
      <c r="D156" s="603"/>
      <c r="E156" s="603"/>
      <c r="F156" s="603"/>
      <c r="G156" s="603"/>
      <c r="H156" s="603"/>
      <c r="I156" s="603"/>
      <c r="J156" s="603"/>
      <c r="K156" s="603"/>
      <c r="L156" s="604"/>
      <c r="M156" s="82"/>
    </row>
    <row r="157" spans="1:17" x14ac:dyDescent="0.25">
      <c r="B157" s="602"/>
      <c r="C157" s="552"/>
      <c r="D157" s="603"/>
      <c r="E157" s="603"/>
      <c r="F157" s="603"/>
      <c r="G157" s="603"/>
      <c r="H157" s="603"/>
      <c r="I157" s="603"/>
      <c r="J157" s="603"/>
      <c r="K157" s="603"/>
      <c r="L157" s="604"/>
      <c r="M157" s="82"/>
    </row>
    <row r="158" spans="1:17" x14ac:dyDescent="0.25">
      <c r="B158" s="602"/>
      <c r="C158" s="552"/>
      <c r="D158" s="603"/>
      <c r="E158" s="603"/>
      <c r="F158" s="603"/>
      <c r="G158" s="603"/>
      <c r="H158" s="603"/>
      <c r="I158" s="603"/>
      <c r="J158" s="603"/>
      <c r="K158" s="603"/>
      <c r="L158" s="604"/>
      <c r="M158" s="82"/>
    </row>
    <row r="159" spans="1:17" x14ac:dyDescent="0.25">
      <c r="B159" s="602"/>
      <c r="C159" s="552"/>
      <c r="D159" s="603"/>
      <c r="E159" s="603"/>
      <c r="F159" s="603"/>
      <c r="G159" s="603"/>
      <c r="H159" s="603"/>
      <c r="I159" s="603"/>
      <c r="J159" s="603"/>
      <c r="K159" s="603"/>
      <c r="L159" s="604"/>
      <c r="M159" s="82"/>
      <c r="N159" s="305"/>
    </row>
    <row r="160" spans="1:17" s="29" customFormat="1" x14ac:dyDescent="0.25">
      <c r="A160" s="124"/>
      <c r="B160" s="126"/>
      <c r="C160" s="127"/>
      <c r="D160" s="127"/>
      <c r="E160" s="127"/>
      <c r="F160" s="127"/>
      <c r="G160" s="127"/>
      <c r="H160" s="127"/>
      <c r="I160" s="127"/>
      <c r="J160" s="127"/>
      <c r="K160" s="127"/>
      <c r="L160" s="128"/>
      <c r="N160" s="270"/>
      <c r="O160" s="96"/>
      <c r="P160" s="96"/>
      <c r="Q160" s="96"/>
    </row>
    <row r="161" spans="1:17" s="10" customFormat="1" x14ac:dyDescent="0.25">
      <c r="A161" s="7"/>
      <c r="B161" s="583" t="s">
        <v>23</v>
      </c>
      <c r="C161" s="584"/>
      <c r="D161" s="584"/>
      <c r="E161" s="584"/>
      <c r="F161" s="584"/>
      <c r="G161" s="584"/>
      <c r="H161" s="584"/>
      <c r="I161" s="584"/>
      <c r="J161" s="584"/>
      <c r="K161" s="584"/>
      <c r="L161" s="585"/>
      <c r="M161" s="146"/>
      <c r="N161" s="307"/>
    </row>
    <row r="162" spans="1:17" s="29" customFormat="1" x14ac:dyDescent="0.25">
      <c r="A162" s="160"/>
      <c r="B162" s="158"/>
      <c r="C162" s="159"/>
      <c r="D162" s="159"/>
      <c r="E162" s="159"/>
      <c r="F162" s="159"/>
      <c r="G162" s="159"/>
      <c r="H162" s="159"/>
      <c r="I162" s="159"/>
      <c r="J162" s="159"/>
      <c r="K162" s="159"/>
      <c r="L162" s="154"/>
      <c r="N162" s="270"/>
      <c r="O162" s="96"/>
      <c r="P162" s="96"/>
      <c r="Q162" s="96"/>
    </row>
    <row r="163" spans="1:17" s="29" customFormat="1" x14ac:dyDescent="0.25">
      <c r="A163" s="124"/>
      <c r="B163" s="428" t="str">
        <f>IF(Intro!$G$26="English",O163,P163)</f>
        <v>Décrivez s'il y a une saisonnalité sur le marché canadien pour les marchandises. Décrivez les tendances saisonnières dans les importations, les stocks ou les ventes d’importations de votre entreprise au Canada.</v>
      </c>
      <c r="C163" s="429"/>
      <c r="D163" s="429"/>
      <c r="E163" s="429"/>
      <c r="F163" s="429"/>
      <c r="G163" s="429"/>
      <c r="H163" s="429"/>
      <c r="I163" s="429"/>
      <c r="J163" s="429"/>
      <c r="K163" s="429"/>
      <c r="L163" s="454"/>
      <c r="N163" s="270"/>
      <c r="O163" s="96" t="s">
        <v>146</v>
      </c>
      <c r="P163" s="96" t="s">
        <v>147</v>
      </c>
      <c r="Q163" s="96"/>
    </row>
    <row r="164" spans="1:17" s="29" customFormat="1" x14ac:dyDescent="0.25">
      <c r="A164" s="124"/>
      <c r="B164" s="428"/>
      <c r="C164" s="429"/>
      <c r="D164" s="429"/>
      <c r="E164" s="429"/>
      <c r="F164" s="429"/>
      <c r="G164" s="429"/>
      <c r="H164" s="429"/>
      <c r="I164" s="429"/>
      <c r="J164" s="429"/>
      <c r="K164" s="429"/>
      <c r="L164" s="454"/>
      <c r="N164" s="270"/>
      <c r="O164" s="96"/>
      <c r="P164" s="96"/>
      <c r="Q164" s="96"/>
    </row>
    <row r="165" spans="1:17" s="29" customFormat="1" x14ac:dyDescent="0.25">
      <c r="A165" s="160"/>
      <c r="B165" s="158"/>
      <c r="C165" s="159"/>
      <c r="D165" s="159"/>
      <c r="E165" s="159"/>
      <c r="F165" s="159"/>
      <c r="G165" s="159"/>
      <c r="H165" s="159"/>
      <c r="I165" s="159"/>
      <c r="J165" s="159"/>
      <c r="K165" s="159"/>
      <c r="L165" s="154"/>
      <c r="N165" s="270"/>
      <c r="O165" s="96"/>
      <c r="P165" s="96"/>
      <c r="Q165" s="96"/>
    </row>
    <row r="166" spans="1:17" s="10" customFormat="1" x14ac:dyDescent="0.25">
      <c r="A166" s="8"/>
      <c r="B166" s="573"/>
      <c r="C166" s="574"/>
      <c r="D166" s="574"/>
      <c r="E166" s="574"/>
      <c r="F166" s="574"/>
      <c r="G166" s="574"/>
      <c r="H166" s="574"/>
      <c r="I166" s="574"/>
      <c r="J166" s="574"/>
      <c r="K166" s="574"/>
      <c r="L166" s="575"/>
      <c r="M166" s="29"/>
      <c r="N166" s="307"/>
    </row>
    <row r="167" spans="1:17" s="10" customFormat="1" x14ac:dyDescent="0.25">
      <c r="A167" s="8"/>
      <c r="B167" s="573"/>
      <c r="C167" s="574"/>
      <c r="D167" s="574"/>
      <c r="E167" s="574"/>
      <c r="F167" s="574"/>
      <c r="G167" s="574"/>
      <c r="H167" s="574"/>
      <c r="I167" s="574"/>
      <c r="J167" s="574"/>
      <c r="K167" s="574"/>
      <c r="L167" s="575"/>
      <c r="M167" s="29"/>
      <c r="N167" s="307"/>
    </row>
    <row r="168" spans="1:17" s="10" customFormat="1" x14ac:dyDescent="0.25">
      <c r="A168" s="8"/>
      <c r="B168" s="573"/>
      <c r="C168" s="574"/>
      <c r="D168" s="574"/>
      <c r="E168" s="574"/>
      <c r="F168" s="574"/>
      <c r="G168" s="574"/>
      <c r="H168" s="574"/>
      <c r="I168" s="574"/>
      <c r="J168" s="574"/>
      <c r="K168" s="574"/>
      <c r="L168" s="575"/>
      <c r="M168" s="29"/>
      <c r="N168" s="307"/>
    </row>
    <row r="169" spans="1:17" s="10" customFormat="1" x14ac:dyDescent="0.25">
      <c r="A169" s="8"/>
      <c r="B169" s="573"/>
      <c r="C169" s="574"/>
      <c r="D169" s="574"/>
      <c r="E169" s="574"/>
      <c r="F169" s="574"/>
      <c r="G169" s="574"/>
      <c r="H169" s="574"/>
      <c r="I169" s="574"/>
      <c r="J169" s="574"/>
      <c r="K169" s="574"/>
      <c r="L169" s="575"/>
      <c r="M169" s="29"/>
      <c r="N169" s="307"/>
    </row>
    <row r="170" spans="1:17" s="10" customFormat="1" x14ac:dyDescent="0.25">
      <c r="A170" s="8"/>
      <c r="B170" s="573"/>
      <c r="C170" s="574"/>
      <c r="D170" s="574"/>
      <c r="E170" s="574"/>
      <c r="F170" s="574"/>
      <c r="G170" s="574"/>
      <c r="H170" s="574"/>
      <c r="I170" s="574"/>
      <c r="J170" s="574"/>
      <c r="K170" s="574"/>
      <c r="L170" s="575"/>
      <c r="M170" s="29"/>
      <c r="N170" s="307"/>
    </row>
    <row r="171" spans="1:17" s="10" customFormat="1" x14ac:dyDescent="0.25">
      <c r="A171" s="8"/>
      <c r="B171" s="573"/>
      <c r="C171" s="574"/>
      <c r="D171" s="574"/>
      <c r="E171" s="574"/>
      <c r="F171" s="574"/>
      <c r="G171" s="574"/>
      <c r="H171" s="574"/>
      <c r="I171" s="574"/>
      <c r="J171" s="574"/>
      <c r="K171" s="574"/>
      <c r="L171" s="575"/>
      <c r="M171" s="29"/>
      <c r="N171" s="307"/>
    </row>
    <row r="172" spans="1:17" s="10" customFormat="1" x14ac:dyDescent="0.25">
      <c r="A172" s="8"/>
      <c r="B172" s="573"/>
      <c r="C172" s="574"/>
      <c r="D172" s="574"/>
      <c r="E172" s="574"/>
      <c r="F172" s="574"/>
      <c r="G172" s="574"/>
      <c r="H172" s="574"/>
      <c r="I172" s="574"/>
      <c r="J172" s="574"/>
      <c r="K172" s="574"/>
      <c r="L172" s="575"/>
      <c r="M172" s="29"/>
      <c r="N172" s="307"/>
    </row>
    <row r="173" spans="1:17" s="10" customFormat="1" x14ac:dyDescent="0.25">
      <c r="A173" s="8"/>
      <c r="B173" s="573"/>
      <c r="C173" s="574"/>
      <c r="D173" s="574"/>
      <c r="E173" s="574"/>
      <c r="F173" s="574"/>
      <c r="G173" s="574"/>
      <c r="H173" s="574"/>
      <c r="I173" s="574"/>
      <c r="J173" s="574"/>
      <c r="K173" s="574"/>
      <c r="L173" s="575"/>
      <c r="M173" s="29"/>
      <c r="N173" s="307"/>
    </row>
    <row r="174" spans="1:17" s="29" customFormat="1" x14ac:dyDescent="0.25">
      <c r="A174" s="160"/>
      <c r="B174" s="126"/>
      <c r="C174" s="127"/>
      <c r="D174" s="127"/>
      <c r="E174" s="127"/>
      <c r="F174" s="127"/>
      <c r="G174" s="127"/>
      <c r="H174" s="127"/>
      <c r="I174" s="127"/>
      <c r="J174" s="127"/>
      <c r="K174" s="127"/>
      <c r="L174" s="128"/>
      <c r="N174" s="270"/>
      <c r="O174" s="96"/>
      <c r="P174" s="96"/>
      <c r="Q174" s="96"/>
    </row>
    <row r="175" spans="1:17" s="10" customFormat="1" x14ac:dyDescent="0.25">
      <c r="A175" s="7"/>
      <c r="B175" s="583" t="s">
        <v>24</v>
      </c>
      <c r="C175" s="584"/>
      <c r="D175" s="584"/>
      <c r="E175" s="584"/>
      <c r="F175" s="584"/>
      <c r="G175" s="584"/>
      <c r="H175" s="584"/>
      <c r="I175" s="584"/>
      <c r="J175" s="584"/>
      <c r="K175" s="584"/>
      <c r="L175" s="585"/>
      <c r="M175" s="146"/>
      <c r="N175" s="307"/>
    </row>
    <row r="176" spans="1:17" s="29" customFormat="1" x14ac:dyDescent="0.25">
      <c r="A176" s="160"/>
      <c r="B176" s="158"/>
      <c r="C176" s="159"/>
      <c r="D176" s="159"/>
      <c r="E176" s="159"/>
      <c r="F176" s="159"/>
      <c r="G176" s="159"/>
      <c r="H176" s="159"/>
      <c r="I176" s="159"/>
      <c r="J176" s="159"/>
      <c r="K176" s="159"/>
      <c r="L176" s="154"/>
      <c r="N176" s="270"/>
      <c r="O176" s="96"/>
      <c r="P176" s="96"/>
      <c r="Q176" s="96"/>
    </row>
    <row r="177" spans="1:17" s="29" customFormat="1" x14ac:dyDescent="0.25">
      <c r="A177" s="160"/>
      <c r="B177" s="428" t="str">
        <f>IF(Intro!$G$26="English",O177,P177)</f>
        <v>Quels ont été les principaux facteurs affectant la demande des marchandises depuis le 1er janvier 2023 (par exemple, les préférences des utilisateurs, la politique gouvernementale, les conditions économiques, le taux de change)?</v>
      </c>
      <c r="C177" s="429"/>
      <c r="D177" s="429"/>
      <c r="E177" s="429"/>
      <c r="F177" s="429"/>
      <c r="G177" s="429"/>
      <c r="H177" s="429"/>
      <c r="I177" s="429"/>
      <c r="J177" s="429"/>
      <c r="K177" s="429"/>
      <c r="L177" s="454"/>
      <c r="N177" s="270"/>
      <c r="O177" s="96" t="str">
        <f>"What have been the principal factors affecting the demand for the goods since January 1, "&amp;Variables!B6&amp;" (e.g., user preferences, government policy, economic conditions, exchange rate)?"</f>
        <v>What have been the principal factors affecting the demand for the goods since January 1, 2023 (e.g., user preferences, government policy, economic conditions, exchange rate)?</v>
      </c>
      <c r="P177" s="96" t="str">
        <f>"Quels ont été les principaux facteurs affectant la demande des marchandises depuis le 1er janvier "&amp;Variables!B6&amp;" (par exemple, les préférences des utilisateurs, la politique gouvernementale, les conditions économiques, le taux de change)?"</f>
        <v>Quels ont été les principaux facteurs affectant la demande des marchandises depuis le 1er janvier 2023 (par exemple, les préférences des utilisateurs, la politique gouvernementale, les conditions économiques, le taux de change)?</v>
      </c>
      <c r="Q177" s="96"/>
    </row>
    <row r="178" spans="1:17" s="29" customFormat="1" x14ac:dyDescent="0.25">
      <c r="A178" s="160"/>
      <c r="B178" s="428"/>
      <c r="C178" s="429"/>
      <c r="D178" s="429"/>
      <c r="E178" s="429"/>
      <c r="F178" s="429"/>
      <c r="G178" s="429"/>
      <c r="H178" s="429"/>
      <c r="I178" s="429"/>
      <c r="J178" s="429"/>
      <c r="K178" s="429"/>
      <c r="L178" s="454"/>
      <c r="N178" s="270"/>
      <c r="O178" s="96"/>
      <c r="P178" s="96"/>
      <c r="Q178" s="96"/>
    </row>
    <row r="179" spans="1:17" s="29" customFormat="1" x14ac:dyDescent="0.25">
      <c r="A179" s="160"/>
      <c r="B179" s="158"/>
      <c r="C179" s="159"/>
      <c r="D179" s="159"/>
      <c r="E179" s="159"/>
      <c r="F179" s="159"/>
      <c r="G179" s="159"/>
      <c r="H179" s="159"/>
      <c r="I179" s="159"/>
      <c r="J179" s="159"/>
      <c r="K179" s="159"/>
      <c r="L179" s="154"/>
      <c r="N179" s="270"/>
      <c r="O179" s="96"/>
      <c r="P179" s="96"/>
      <c r="Q179" s="96"/>
    </row>
    <row r="180" spans="1:17" s="10" customFormat="1" x14ac:dyDescent="0.25">
      <c r="A180" s="8"/>
      <c r="B180" s="573"/>
      <c r="C180" s="574"/>
      <c r="D180" s="574"/>
      <c r="E180" s="574"/>
      <c r="F180" s="574"/>
      <c r="G180" s="574"/>
      <c r="H180" s="574"/>
      <c r="I180" s="574"/>
      <c r="J180" s="574"/>
      <c r="K180" s="574"/>
      <c r="L180" s="575"/>
      <c r="M180" s="29"/>
      <c r="N180" s="307"/>
    </row>
    <row r="181" spans="1:17" s="10" customFormat="1" x14ac:dyDescent="0.25">
      <c r="A181" s="8"/>
      <c r="B181" s="573"/>
      <c r="C181" s="574"/>
      <c r="D181" s="574"/>
      <c r="E181" s="574"/>
      <c r="F181" s="574"/>
      <c r="G181" s="574"/>
      <c r="H181" s="574"/>
      <c r="I181" s="574"/>
      <c r="J181" s="574"/>
      <c r="K181" s="574"/>
      <c r="L181" s="575"/>
      <c r="M181" s="29"/>
      <c r="N181" s="307"/>
    </row>
    <row r="182" spans="1:17" s="10" customFormat="1" x14ac:dyDescent="0.25">
      <c r="A182" s="8"/>
      <c r="B182" s="573"/>
      <c r="C182" s="574"/>
      <c r="D182" s="574"/>
      <c r="E182" s="574"/>
      <c r="F182" s="574"/>
      <c r="G182" s="574"/>
      <c r="H182" s="574"/>
      <c r="I182" s="574"/>
      <c r="J182" s="574"/>
      <c r="K182" s="574"/>
      <c r="L182" s="575"/>
      <c r="M182" s="29"/>
      <c r="N182" s="307"/>
    </row>
    <row r="183" spans="1:17" s="10" customFormat="1" x14ac:dyDescent="0.25">
      <c r="A183" s="8"/>
      <c r="B183" s="573"/>
      <c r="C183" s="574"/>
      <c r="D183" s="574"/>
      <c r="E183" s="574"/>
      <c r="F183" s="574"/>
      <c r="G183" s="574"/>
      <c r="H183" s="574"/>
      <c r="I183" s="574"/>
      <c r="J183" s="574"/>
      <c r="K183" s="574"/>
      <c r="L183" s="575"/>
      <c r="M183" s="29"/>
      <c r="N183" s="307"/>
    </row>
    <row r="184" spans="1:17" s="10" customFormat="1" x14ac:dyDescent="0.25">
      <c r="A184" s="8"/>
      <c r="B184" s="573"/>
      <c r="C184" s="574"/>
      <c r="D184" s="574"/>
      <c r="E184" s="574"/>
      <c r="F184" s="574"/>
      <c r="G184" s="574"/>
      <c r="H184" s="574"/>
      <c r="I184" s="574"/>
      <c r="J184" s="574"/>
      <c r="K184" s="574"/>
      <c r="L184" s="575"/>
      <c r="M184" s="29"/>
      <c r="N184" s="307"/>
    </row>
    <row r="185" spans="1:17" s="10" customFormat="1" x14ac:dyDescent="0.25">
      <c r="A185" s="8"/>
      <c r="B185" s="573"/>
      <c r="C185" s="574"/>
      <c r="D185" s="574"/>
      <c r="E185" s="574"/>
      <c r="F185" s="574"/>
      <c r="G185" s="574"/>
      <c r="H185" s="574"/>
      <c r="I185" s="574"/>
      <c r="J185" s="574"/>
      <c r="K185" s="574"/>
      <c r="L185" s="575"/>
      <c r="M185" s="29"/>
      <c r="N185" s="307"/>
    </row>
    <row r="186" spans="1:17" s="10" customFormat="1" x14ac:dyDescent="0.25">
      <c r="A186" s="8"/>
      <c r="B186" s="573"/>
      <c r="C186" s="574"/>
      <c r="D186" s="574"/>
      <c r="E186" s="574"/>
      <c r="F186" s="574"/>
      <c r="G186" s="574"/>
      <c r="H186" s="574"/>
      <c r="I186" s="574"/>
      <c r="J186" s="574"/>
      <c r="K186" s="574"/>
      <c r="L186" s="575"/>
      <c r="M186" s="29"/>
      <c r="N186" s="307"/>
    </row>
    <row r="187" spans="1:17" s="10" customFormat="1" x14ac:dyDescent="0.25">
      <c r="A187" s="8"/>
      <c r="B187" s="573"/>
      <c r="C187" s="574"/>
      <c r="D187" s="574"/>
      <c r="E187" s="574"/>
      <c r="F187" s="574"/>
      <c r="G187" s="574"/>
      <c r="H187" s="574"/>
      <c r="I187" s="574"/>
      <c r="J187" s="574"/>
      <c r="K187" s="574"/>
      <c r="L187" s="575"/>
      <c r="M187" s="29"/>
      <c r="N187" s="307"/>
    </row>
    <row r="188" spans="1:17" s="29" customFormat="1" x14ac:dyDescent="0.25">
      <c r="A188" s="160"/>
      <c r="B188" s="126"/>
      <c r="C188" s="127"/>
      <c r="D188" s="127"/>
      <c r="E188" s="127"/>
      <c r="F188" s="127"/>
      <c r="G188" s="127"/>
      <c r="H188" s="127"/>
      <c r="I188" s="127"/>
      <c r="J188" s="127"/>
      <c r="K188" s="127"/>
      <c r="L188" s="128"/>
      <c r="N188" s="270"/>
      <c r="O188" s="96"/>
      <c r="P188" s="96"/>
      <c r="Q188" s="96"/>
    </row>
    <row r="189" spans="1:17" s="10" customFormat="1" x14ac:dyDescent="0.25">
      <c r="A189" s="7"/>
      <c r="B189" s="583" t="s">
        <v>26</v>
      </c>
      <c r="C189" s="584"/>
      <c r="D189" s="584"/>
      <c r="E189" s="584"/>
      <c r="F189" s="584"/>
      <c r="G189" s="584"/>
      <c r="H189" s="584"/>
      <c r="I189" s="584"/>
      <c r="J189" s="584"/>
      <c r="K189" s="584"/>
      <c r="L189" s="585"/>
      <c r="M189" s="146"/>
      <c r="N189" s="307"/>
    </row>
    <row r="190" spans="1:17" s="29" customFormat="1" x14ac:dyDescent="0.25">
      <c r="A190" s="160"/>
      <c r="B190" s="158"/>
      <c r="C190" s="159"/>
      <c r="D190" s="159"/>
      <c r="E190" s="159"/>
      <c r="F190" s="159"/>
      <c r="G190" s="159"/>
      <c r="H190" s="159"/>
      <c r="I190" s="159"/>
      <c r="J190" s="159"/>
      <c r="K190" s="159"/>
      <c r="L190" s="154"/>
      <c r="N190" s="270"/>
      <c r="O190" s="96"/>
      <c r="P190" s="96"/>
      <c r="Q190" s="96"/>
    </row>
    <row r="191" spans="1:17" s="29" customFormat="1" x14ac:dyDescent="0.25">
      <c r="A191" s="160"/>
      <c r="B191" s="580" t="str">
        <f>IF(Intro!$G$26="English",O191,P191)</f>
        <v>Décrivez tout changement technologique qui a eu une incidence sur le marché canadien des marchandises depuis le 1er janvier 2023.</v>
      </c>
      <c r="C191" s="581"/>
      <c r="D191" s="581"/>
      <c r="E191" s="581"/>
      <c r="F191" s="581"/>
      <c r="G191" s="581"/>
      <c r="H191" s="581"/>
      <c r="I191" s="581"/>
      <c r="J191" s="581"/>
      <c r="K191" s="581"/>
      <c r="L191" s="582"/>
      <c r="N191" s="270"/>
      <c r="O191" s="96" t="str">
        <f>"Describe any changes in technology that have impacted the Canadian market for the goods since January 1, "&amp;Variables!B6&amp;"."</f>
        <v>Describe any changes in technology that have impacted the Canadian market for the goods since January 1, 2023.</v>
      </c>
      <c r="P191" s="96" t="str">
        <f>"Décrivez tout changement technologique qui a eu une incidence sur le marché canadien des marchandises depuis le 1er janvier "&amp;Variables!B6&amp;"."</f>
        <v>Décrivez tout changement technologique qui a eu une incidence sur le marché canadien des marchandises depuis le 1er janvier 2023.</v>
      </c>
      <c r="Q191" s="96"/>
    </row>
    <row r="192" spans="1:17" s="29" customFormat="1" x14ac:dyDescent="0.25">
      <c r="A192" s="160"/>
      <c r="B192" s="158"/>
      <c r="C192" s="159"/>
      <c r="D192" s="159"/>
      <c r="E192" s="159"/>
      <c r="F192" s="159"/>
      <c r="G192" s="159"/>
      <c r="H192" s="159"/>
      <c r="I192" s="159"/>
      <c r="J192" s="159"/>
      <c r="K192" s="159"/>
      <c r="L192" s="154"/>
      <c r="N192" s="270"/>
      <c r="O192" s="96"/>
      <c r="P192" s="96"/>
      <c r="Q192" s="96"/>
    </row>
    <row r="193" spans="1:17" s="10" customFormat="1" x14ac:dyDescent="0.25">
      <c r="A193" s="7"/>
      <c r="B193" s="573"/>
      <c r="C193" s="574"/>
      <c r="D193" s="574"/>
      <c r="E193" s="574"/>
      <c r="F193" s="574"/>
      <c r="G193" s="574"/>
      <c r="H193" s="574"/>
      <c r="I193" s="574"/>
      <c r="J193" s="574"/>
      <c r="K193" s="574"/>
      <c r="L193" s="575"/>
      <c r="M193" s="29"/>
      <c r="N193" s="307"/>
    </row>
    <row r="194" spans="1:17" s="10" customFormat="1" x14ac:dyDescent="0.25">
      <c r="A194" s="7"/>
      <c r="B194" s="573"/>
      <c r="C194" s="574"/>
      <c r="D194" s="574"/>
      <c r="E194" s="574"/>
      <c r="F194" s="574"/>
      <c r="G194" s="574"/>
      <c r="H194" s="574"/>
      <c r="I194" s="574"/>
      <c r="J194" s="574"/>
      <c r="K194" s="574"/>
      <c r="L194" s="575"/>
      <c r="M194" s="29"/>
      <c r="N194" s="307"/>
    </row>
    <row r="195" spans="1:17" s="10" customFormat="1" x14ac:dyDescent="0.25">
      <c r="A195" s="8"/>
      <c r="B195" s="573"/>
      <c r="C195" s="574"/>
      <c r="D195" s="574"/>
      <c r="E195" s="574"/>
      <c r="F195" s="574"/>
      <c r="G195" s="574"/>
      <c r="H195" s="574"/>
      <c r="I195" s="574"/>
      <c r="J195" s="574"/>
      <c r="K195" s="574"/>
      <c r="L195" s="575"/>
      <c r="M195" s="29"/>
      <c r="N195" s="307"/>
    </row>
    <row r="196" spans="1:17" s="10" customFormat="1" x14ac:dyDescent="0.25">
      <c r="A196" s="8"/>
      <c r="B196" s="573"/>
      <c r="C196" s="574"/>
      <c r="D196" s="574"/>
      <c r="E196" s="574"/>
      <c r="F196" s="574"/>
      <c r="G196" s="574"/>
      <c r="H196" s="574"/>
      <c r="I196" s="574"/>
      <c r="J196" s="574"/>
      <c r="K196" s="574"/>
      <c r="L196" s="575"/>
      <c r="M196" s="29"/>
      <c r="N196" s="307"/>
    </row>
    <row r="197" spans="1:17" s="10" customFormat="1" x14ac:dyDescent="0.25">
      <c r="A197" s="8"/>
      <c r="B197" s="573"/>
      <c r="C197" s="574"/>
      <c r="D197" s="574"/>
      <c r="E197" s="574"/>
      <c r="F197" s="574"/>
      <c r="G197" s="574"/>
      <c r="H197" s="574"/>
      <c r="I197" s="574"/>
      <c r="J197" s="574"/>
      <c r="K197" s="574"/>
      <c r="L197" s="575"/>
      <c r="M197" s="29"/>
      <c r="N197" s="307"/>
    </row>
    <row r="198" spans="1:17" s="10" customFormat="1" x14ac:dyDescent="0.25">
      <c r="A198" s="7"/>
      <c r="B198" s="573"/>
      <c r="C198" s="574"/>
      <c r="D198" s="574"/>
      <c r="E198" s="574"/>
      <c r="F198" s="574"/>
      <c r="G198" s="574"/>
      <c r="H198" s="574"/>
      <c r="I198" s="574"/>
      <c r="J198" s="574"/>
      <c r="K198" s="574"/>
      <c r="L198" s="575"/>
      <c r="M198" s="29"/>
      <c r="N198" s="307"/>
    </row>
    <row r="199" spans="1:17" s="10" customFormat="1" x14ac:dyDescent="0.25">
      <c r="A199" s="7"/>
      <c r="B199" s="573"/>
      <c r="C199" s="574"/>
      <c r="D199" s="574"/>
      <c r="E199" s="574"/>
      <c r="F199" s="574"/>
      <c r="G199" s="574"/>
      <c r="H199" s="574"/>
      <c r="I199" s="574"/>
      <c r="J199" s="574"/>
      <c r="K199" s="574"/>
      <c r="L199" s="575"/>
      <c r="M199" s="29"/>
      <c r="N199" s="307"/>
    </row>
    <row r="200" spans="1:17" s="10" customFormat="1" x14ac:dyDescent="0.25">
      <c r="A200" s="7"/>
      <c r="B200" s="573"/>
      <c r="C200" s="574"/>
      <c r="D200" s="574"/>
      <c r="E200" s="574"/>
      <c r="F200" s="574"/>
      <c r="G200" s="574"/>
      <c r="H200" s="574"/>
      <c r="I200" s="574"/>
      <c r="J200" s="574"/>
      <c r="K200" s="574"/>
      <c r="L200" s="575"/>
      <c r="M200" s="29"/>
      <c r="N200" s="307"/>
    </row>
    <row r="201" spans="1:17" s="29" customFormat="1" x14ac:dyDescent="0.25">
      <c r="A201" s="160"/>
      <c r="B201" s="126"/>
      <c r="C201" s="127"/>
      <c r="D201" s="127"/>
      <c r="E201" s="127"/>
      <c r="F201" s="127"/>
      <c r="G201" s="127"/>
      <c r="H201" s="127"/>
      <c r="I201" s="127"/>
      <c r="J201" s="127"/>
      <c r="K201" s="127"/>
      <c r="L201" s="128"/>
      <c r="N201" s="270"/>
      <c r="O201" s="96"/>
      <c r="P201" s="96"/>
      <c r="Q201" s="96"/>
    </row>
    <row r="202" spans="1:17" s="10" customFormat="1" x14ac:dyDescent="0.25">
      <c r="A202" s="7"/>
      <c r="B202" s="583" t="s">
        <v>34</v>
      </c>
      <c r="C202" s="584"/>
      <c r="D202" s="584"/>
      <c r="E202" s="584"/>
      <c r="F202" s="584"/>
      <c r="G202" s="584"/>
      <c r="H202" s="584"/>
      <c r="I202" s="584"/>
      <c r="J202" s="584"/>
      <c r="K202" s="584"/>
      <c r="L202" s="585"/>
      <c r="M202" s="146"/>
      <c r="N202" s="307"/>
    </row>
    <row r="203" spans="1:17" s="29" customFormat="1" x14ac:dyDescent="0.25">
      <c r="A203" s="160"/>
      <c r="B203" s="158"/>
      <c r="C203" s="159"/>
      <c r="D203" s="159"/>
      <c r="E203" s="159"/>
      <c r="F203" s="159"/>
      <c r="G203" s="159"/>
      <c r="H203" s="159"/>
      <c r="I203" s="159"/>
      <c r="J203" s="159"/>
      <c r="K203" s="159"/>
      <c r="L203" s="154"/>
      <c r="N203" s="270"/>
      <c r="O203" s="96"/>
      <c r="P203" s="96"/>
      <c r="Q203" s="96"/>
    </row>
    <row r="204" spans="1:17" s="29" customFormat="1" x14ac:dyDescent="0.25">
      <c r="A204" s="160"/>
      <c r="B204" s="428" t="str">
        <f>IF(Intro!$G$26="English",O204,P204)</f>
        <v>Expliquez les circonstances dans lesquelles les acheteurs canadiens sont prêts à payer un prix plus élevé pour les marchandises produites au Canada. Quel serait le montant de ce supplément?</v>
      </c>
      <c r="C204" s="429"/>
      <c r="D204" s="429"/>
      <c r="E204" s="429"/>
      <c r="F204" s="429"/>
      <c r="G204" s="429"/>
      <c r="H204" s="429"/>
      <c r="I204" s="429"/>
      <c r="J204" s="429"/>
      <c r="K204" s="429"/>
      <c r="L204" s="454"/>
      <c r="N204" s="270"/>
      <c r="O204" s="96" t="s">
        <v>126</v>
      </c>
      <c r="P204" s="96" t="s">
        <v>160</v>
      </c>
      <c r="Q204" s="96"/>
    </row>
    <row r="205" spans="1:17" s="29" customFormat="1" x14ac:dyDescent="0.25">
      <c r="A205" s="160"/>
      <c r="B205" s="158"/>
      <c r="C205" s="159"/>
      <c r="D205" s="159"/>
      <c r="E205" s="159"/>
      <c r="F205" s="159"/>
      <c r="G205" s="159"/>
      <c r="H205" s="159"/>
      <c r="I205" s="159"/>
      <c r="J205" s="159"/>
      <c r="K205" s="159"/>
      <c r="L205" s="154"/>
      <c r="N205" s="270"/>
      <c r="O205" s="96"/>
      <c r="P205" s="96"/>
      <c r="Q205" s="96"/>
    </row>
    <row r="206" spans="1:17" x14ac:dyDescent="0.25">
      <c r="A206" s="7"/>
      <c r="B206" s="601" t="str">
        <f>IF(Intro!$G$26="English",O206,P206)</f>
        <v xml:space="preserve"> Majoration du prix</v>
      </c>
      <c r="C206" s="474"/>
      <c r="D206" s="85" t="s">
        <v>97</v>
      </c>
      <c r="E206" s="212"/>
      <c r="F206" s="159"/>
      <c r="G206" s="159"/>
      <c r="H206" s="159"/>
      <c r="I206" s="159"/>
      <c r="J206" s="159"/>
      <c r="K206" s="159"/>
      <c r="L206" s="154"/>
      <c r="M206" s="82"/>
      <c r="N206" s="305"/>
      <c r="O206" s="82" t="s">
        <v>98</v>
      </c>
      <c r="P206" s="82" t="s">
        <v>99</v>
      </c>
    </row>
    <row r="207" spans="1:17" s="29" customFormat="1" x14ac:dyDescent="0.25">
      <c r="A207" s="160"/>
      <c r="B207" s="158"/>
      <c r="C207" s="159"/>
      <c r="D207" s="159"/>
      <c r="E207" s="159"/>
      <c r="F207" s="159"/>
      <c r="G207" s="159"/>
      <c r="H207" s="159"/>
      <c r="I207" s="159"/>
      <c r="J207" s="159"/>
      <c r="K207" s="159"/>
      <c r="L207" s="154"/>
      <c r="N207" s="270"/>
      <c r="O207" s="96"/>
      <c r="P207" s="96"/>
      <c r="Q207" s="96"/>
    </row>
    <row r="208" spans="1:17" s="10" customFormat="1" x14ac:dyDescent="0.25">
      <c r="A208" s="7"/>
      <c r="B208" s="573"/>
      <c r="C208" s="574"/>
      <c r="D208" s="574"/>
      <c r="E208" s="574"/>
      <c r="F208" s="574"/>
      <c r="G208" s="574"/>
      <c r="H208" s="574"/>
      <c r="I208" s="574"/>
      <c r="J208" s="574"/>
      <c r="K208" s="574"/>
      <c r="L208" s="575"/>
      <c r="M208" s="29"/>
      <c r="N208" s="307"/>
    </row>
    <row r="209" spans="1:17" s="10" customFormat="1" x14ac:dyDescent="0.25">
      <c r="A209" s="7"/>
      <c r="B209" s="573"/>
      <c r="C209" s="574"/>
      <c r="D209" s="574"/>
      <c r="E209" s="574"/>
      <c r="F209" s="574"/>
      <c r="G209" s="574"/>
      <c r="H209" s="574"/>
      <c r="I209" s="574"/>
      <c r="J209" s="574"/>
      <c r="K209" s="574"/>
      <c r="L209" s="575"/>
      <c r="M209" s="29"/>
      <c r="N209" s="307"/>
    </row>
    <row r="210" spans="1:17" s="10" customFormat="1" x14ac:dyDescent="0.25">
      <c r="A210" s="7"/>
      <c r="B210" s="573"/>
      <c r="C210" s="574"/>
      <c r="D210" s="574"/>
      <c r="E210" s="574"/>
      <c r="F210" s="574"/>
      <c r="G210" s="574"/>
      <c r="H210" s="574"/>
      <c r="I210" s="574"/>
      <c r="J210" s="574"/>
      <c r="K210" s="574"/>
      <c r="L210" s="575"/>
      <c r="M210" s="29"/>
      <c r="N210" s="307"/>
    </row>
    <row r="211" spans="1:17" s="10" customFormat="1" x14ac:dyDescent="0.25">
      <c r="A211" s="8"/>
      <c r="B211" s="573"/>
      <c r="C211" s="574"/>
      <c r="D211" s="574"/>
      <c r="E211" s="574"/>
      <c r="F211" s="574"/>
      <c r="G211" s="574"/>
      <c r="H211" s="574"/>
      <c r="I211" s="574"/>
      <c r="J211" s="574"/>
      <c r="K211" s="574"/>
      <c r="L211" s="575"/>
      <c r="M211" s="29"/>
      <c r="N211" s="307"/>
    </row>
    <row r="212" spans="1:17" s="10" customFormat="1" x14ac:dyDescent="0.25">
      <c r="A212" s="8"/>
      <c r="B212" s="573"/>
      <c r="C212" s="574"/>
      <c r="D212" s="574"/>
      <c r="E212" s="574"/>
      <c r="F212" s="574"/>
      <c r="G212" s="574"/>
      <c r="H212" s="574"/>
      <c r="I212" s="574"/>
      <c r="J212" s="574"/>
      <c r="K212" s="574"/>
      <c r="L212" s="575"/>
      <c r="M212" s="29"/>
      <c r="N212" s="307"/>
    </row>
    <row r="213" spans="1:17" s="10" customFormat="1" x14ac:dyDescent="0.25">
      <c r="A213" s="8"/>
      <c r="B213" s="573"/>
      <c r="C213" s="574"/>
      <c r="D213" s="574"/>
      <c r="E213" s="574"/>
      <c r="F213" s="574"/>
      <c r="G213" s="574"/>
      <c r="H213" s="574"/>
      <c r="I213" s="574"/>
      <c r="J213" s="574"/>
      <c r="K213" s="574"/>
      <c r="L213" s="575"/>
      <c r="M213" s="29"/>
      <c r="N213" s="307"/>
    </row>
    <row r="214" spans="1:17" s="10" customFormat="1" x14ac:dyDescent="0.25">
      <c r="A214" s="7"/>
      <c r="B214" s="573"/>
      <c r="C214" s="574"/>
      <c r="D214" s="574"/>
      <c r="E214" s="574"/>
      <c r="F214" s="574"/>
      <c r="G214" s="574"/>
      <c r="H214" s="574"/>
      <c r="I214" s="574"/>
      <c r="J214" s="574"/>
      <c r="K214" s="574"/>
      <c r="L214" s="575"/>
      <c r="M214" s="29"/>
      <c r="N214" s="307"/>
    </row>
    <row r="215" spans="1:17" s="10" customFormat="1" x14ac:dyDescent="0.25">
      <c r="A215" s="7"/>
      <c r="B215" s="573"/>
      <c r="C215" s="574"/>
      <c r="D215" s="574"/>
      <c r="E215" s="574"/>
      <c r="F215" s="574"/>
      <c r="G215" s="574"/>
      <c r="H215" s="574"/>
      <c r="I215" s="574"/>
      <c r="J215" s="574"/>
      <c r="K215" s="574"/>
      <c r="L215" s="575"/>
      <c r="M215" s="29"/>
      <c r="N215" s="307"/>
    </row>
    <row r="216" spans="1:17" s="29" customFormat="1" x14ac:dyDescent="0.25">
      <c r="A216" s="160"/>
      <c r="B216" s="126"/>
      <c r="C216" s="127"/>
      <c r="D216" s="127"/>
      <c r="E216" s="127"/>
      <c r="F216" s="127"/>
      <c r="G216" s="127"/>
      <c r="H216" s="127"/>
      <c r="I216" s="127"/>
      <c r="J216" s="127"/>
      <c r="K216" s="127"/>
      <c r="L216" s="128"/>
      <c r="N216" s="270"/>
      <c r="O216" s="96"/>
      <c r="P216" s="96"/>
      <c r="Q216" s="96"/>
    </row>
    <row r="217" spans="1:17" s="10" customFormat="1" x14ac:dyDescent="0.25">
      <c r="A217" s="7"/>
      <c r="B217" s="583" t="s">
        <v>36</v>
      </c>
      <c r="C217" s="584"/>
      <c r="D217" s="584"/>
      <c r="E217" s="584"/>
      <c r="F217" s="584"/>
      <c r="G217" s="584"/>
      <c r="H217" s="584"/>
      <c r="I217" s="584"/>
      <c r="J217" s="584"/>
      <c r="K217" s="584"/>
      <c r="L217" s="585"/>
      <c r="M217" s="146"/>
      <c r="N217" s="307"/>
    </row>
    <row r="218" spans="1:17" s="29" customFormat="1" x14ac:dyDescent="0.25">
      <c r="A218" s="160"/>
      <c r="B218" s="158"/>
      <c r="C218" s="159"/>
      <c r="D218" s="159"/>
      <c r="E218" s="159"/>
      <c r="F218" s="159"/>
      <c r="G218" s="159"/>
      <c r="H218" s="159"/>
      <c r="I218" s="159"/>
      <c r="J218" s="159"/>
      <c r="K218" s="159"/>
      <c r="L218" s="154"/>
      <c r="N218" s="270"/>
      <c r="O218" s="96"/>
      <c r="P218" s="96"/>
      <c r="Q218" s="96"/>
    </row>
    <row r="219" spans="1:17" s="29" customFormat="1" x14ac:dyDescent="0.25">
      <c r="A219" s="160"/>
      <c r="B219" s="580" t="str">
        <f>IF(Intro!$G$26="English",O219,P219)</f>
        <v>Les marchandises produites au Canada sont-elles interchangeables avec les marchandises importées de la Türkiye et du Vietnam? Expliquez.</v>
      </c>
      <c r="C219" s="581"/>
      <c r="D219" s="581"/>
      <c r="E219" s="581"/>
      <c r="F219" s="581"/>
      <c r="G219" s="581"/>
      <c r="H219" s="581"/>
      <c r="I219" s="581"/>
      <c r="J219" s="581"/>
      <c r="K219" s="581"/>
      <c r="L219" s="582"/>
      <c r="N219" s="270"/>
      <c r="O219" s="96" t="str">
        <f>"Are the goods produced in Canada interchangeable with the imported goods from "&amp;Variables!B5&amp;"? Explain."</f>
        <v>Are the goods produced in Canada interchangeable with the imported goods from Türkiye and Vietnam? Explain.</v>
      </c>
      <c r="P219" s="96" t="str">
        <f>"Les marchandises produites au Canada sont-elles interchangeables avec les marchandises importées "&amp;Variables!C5&amp;"? Expliquez."</f>
        <v>Les marchandises produites au Canada sont-elles interchangeables avec les marchandises importées de la Türkiye et du Vietnam? Expliquez.</v>
      </c>
      <c r="Q219" s="96"/>
    </row>
    <row r="220" spans="1:17" s="29" customFormat="1" x14ac:dyDescent="0.25">
      <c r="A220" s="160"/>
      <c r="B220" s="158"/>
      <c r="C220" s="159"/>
      <c r="D220" s="159"/>
      <c r="E220" s="159"/>
      <c r="F220" s="159"/>
      <c r="G220" s="159"/>
      <c r="H220" s="159"/>
      <c r="I220" s="159"/>
      <c r="J220" s="159"/>
      <c r="K220" s="159"/>
      <c r="L220" s="154"/>
      <c r="N220" s="270"/>
      <c r="O220" s="96"/>
      <c r="P220" s="96"/>
      <c r="Q220" s="96"/>
    </row>
    <row r="221" spans="1:17" s="10" customFormat="1" x14ac:dyDescent="0.25">
      <c r="A221" s="7"/>
      <c r="B221" s="573"/>
      <c r="C221" s="574"/>
      <c r="D221" s="574"/>
      <c r="E221" s="574"/>
      <c r="F221" s="574"/>
      <c r="G221" s="574"/>
      <c r="H221" s="574"/>
      <c r="I221" s="574"/>
      <c r="J221" s="574"/>
      <c r="K221" s="574"/>
      <c r="L221" s="575"/>
      <c r="M221" s="29"/>
      <c r="N221" s="307"/>
    </row>
    <row r="222" spans="1:17" s="10" customFormat="1" x14ac:dyDescent="0.25">
      <c r="A222" s="7"/>
      <c r="B222" s="573"/>
      <c r="C222" s="574"/>
      <c r="D222" s="574"/>
      <c r="E222" s="574"/>
      <c r="F222" s="574"/>
      <c r="G222" s="574"/>
      <c r="H222" s="574"/>
      <c r="I222" s="574"/>
      <c r="J222" s="574"/>
      <c r="K222" s="574"/>
      <c r="L222" s="575"/>
      <c r="M222" s="29"/>
      <c r="N222" s="307"/>
    </row>
    <row r="223" spans="1:17" s="10" customFormat="1" x14ac:dyDescent="0.25">
      <c r="A223" s="8"/>
      <c r="B223" s="573"/>
      <c r="C223" s="574"/>
      <c r="D223" s="574"/>
      <c r="E223" s="574"/>
      <c r="F223" s="574"/>
      <c r="G223" s="574"/>
      <c r="H223" s="574"/>
      <c r="I223" s="574"/>
      <c r="J223" s="574"/>
      <c r="K223" s="574"/>
      <c r="L223" s="575"/>
      <c r="M223" s="29"/>
      <c r="N223" s="307"/>
    </row>
    <row r="224" spans="1:17" s="10" customFormat="1" x14ac:dyDescent="0.25">
      <c r="A224" s="8"/>
      <c r="B224" s="573"/>
      <c r="C224" s="574"/>
      <c r="D224" s="574"/>
      <c r="E224" s="574"/>
      <c r="F224" s="574"/>
      <c r="G224" s="574"/>
      <c r="H224" s="574"/>
      <c r="I224" s="574"/>
      <c r="J224" s="574"/>
      <c r="K224" s="574"/>
      <c r="L224" s="575"/>
      <c r="M224" s="29"/>
      <c r="N224" s="307"/>
    </row>
    <row r="225" spans="1:17" s="10" customFormat="1" x14ac:dyDescent="0.25">
      <c r="A225" s="8"/>
      <c r="B225" s="573"/>
      <c r="C225" s="574"/>
      <c r="D225" s="574"/>
      <c r="E225" s="574"/>
      <c r="F225" s="574"/>
      <c r="G225" s="574"/>
      <c r="H225" s="574"/>
      <c r="I225" s="574"/>
      <c r="J225" s="574"/>
      <c r="K225" s="574"/>
      <c r="L225" s="575"/>
      <c r="M225" s="29"/>
      <c r="N225" s="307"/>
    </row>
    <row r="226" spans="1:17" s="10" customFormat="1" x14ac:dyDescent="0.25">
      <c r="A226" s="7"/>
      <c r="B226" s="573"/>
      <c r="C226" s="574"/>
      <c r="D226" s="574"/>
      <c r="E226" s="574"/>
      <c r="F226" s="574"/>
      <c r="G226" s="574"/>
      <c r="H226" s="574"/>
      <c r="I226" s="574"/>
      <c r="J226" s="574"/>
      <c r="K226" s="574"/>
      <c r="L226" s="575"/>
      <c r="M226" s="29"/>
      <c r="N226" s="307"/>
    </row>
    <row r="227" spans="1:17" s="10" customFormat="1" x14ac:dyDescent="0.25">
      <c r="A227" s="7"/>
      <c r="B227" s="573"/>
      <c r="C227" s="574"/>
      <c r="D227" s="574"/>
      <c r="E227" s="574"/>
      <c r="F227" s="574"/>
      <c r="G227" s="574"/>
      <c r="H227" s="574"/>
      <c r="I227" s="574"/>
      <c r="J227" s="574"/>
      <c r="K227" s="574"/>
      <c r="L227" s="575"/>
      <c r="M227" s="29"/>
      <c r="N227" s="307"/>
    </row>
    <row r="228" spans="1:17" s="10" customFormat="1" x14ac:dyDescent="0.25">
      <c r="A228" s="7"/>
      <c r="B228" s="573"/>
      <c r="C228" s="574"/>
      <c r="D228" s="574"/>
      <c r="E228" s="574"/>
      <c r="F228" s="574"/>
      <c r="G228" s="574"/>
      <c r="H228" s="574"/>
      <c r="I228" s="574"/>
      <c r="J228" s="574"/>
      <c r="K228" s="574"/>
      <c r="L228" s="575"/>
      <c r="M228" s="29"/>
      <c r="N228" s="307"/>
    </row>
    <row r="229" spans="1:17" s="29" customFormat="1" x14ac:dyDescent="0.25">
      <c r="A229" s="160"/>
      <c r="B229" s="126"/>
      <c r="C229" s="127"/>
      <c r="D229" s="127"/>
      <c r="E229" s="127"/>
      <c r="F229" s="127"/>
      <c r="G229" s="127"/>
      <c r="H229" s="127"/>
      <c r="I229" s="127"/>
      <c r="J229" s="127"/>
      <c r="K229" s="127"/>
      <c r="L229" s="128"/>
      <c r="N229" s="270"/>
      <c r="O229" s="96"/>
      <c r="P229" s="96"/>
      <c r="Q229" s="96"/>
    </row>
    <row r="230" spans="1:17" s="10" customFormat="1" x14ac:dyDescent="0.25">
      <c r="A230" s="7"/>
      <c r="B230" s="583" t="s">
        <v>37</v>
      </c>
      <c r="C230" s="584"/>
      <c r="D230" s="584"/>
      <c r="E230" s="584"/>
      <c r="F230" s="584"/>
      <c r="G230" s="584"/>
      <c r="H230" s="584"/>
      <c r="I230" s="584"/>
      <c r="J230" s="584"/>
      <c r="K230" s="584"/>
      <c r="L230" s="585"/>
      <c r="M230" s="146"/>
      <c r="N230" s="307"/>
    </row>
    <row r="231" spans="1:17" s="29" customFormat="1" x14ac:dyDescent="0.25">
      <c r="A231" s="160"/>
      <c r="B231" s="158"/>
      <c r="C231" s="159"/>
      <c r="D231" s="159"/>
      <c r="E231" s="159"/>
      <c r="F231" s="159"/>
      <c r="G231" s="159"/>
      <c r="H231" s="159"/>
      <c r="I231" s="159"/>
      <c r="J231" s="159"/>
      <c r="K231" s="159"/>
      <c r="L231" s="154"/>
      <c r="N231" s="270"/>
      <c r="O231" s="96"/>
      <c r="P231" s="96"/>
      <c r="Q231" s="96"/>
    </row>
    <row r="232" spans="1:17" s="29" customFormat="1" x14ac:dyDescent="0.25">
      <c r="A232" s="160"/>
      <c r="B232" s="580" t="str">
        <f>IF(Intro!$G$26="English",O232,P232)</f>
        <v>Les marchandises produites au Canada sont-elles comparables en prix aux marchandises importées de la Türkiye et du Vietnam? Expliquez.</v>
      </c>
      <c r="C232" s="581"/>
      <c r="D232" s="581"/>
      <c r="E232" s="581"/>
      <c r="F232" s="581"/>
      <c r="G232" s="581"/>
      <c r="H232" s="581"/>
      <c r="I232" s="581"/>
      <c r="J232" s="581"/>
      <c r="K232" s="581"/>
      <c r="L232" s="582"/>
      <c r="N232" s="270"/>
      <c r="O232" s="96" t="str">
        <f>"Are the goods produced in Canada comparable in price with the imported goods from "&amp;Variables!B5&amp;"? Explain."</f>
        <v>Are the goods produced in Canada comparable in price with the imported goods from Türkiye and Vietnam? Explain.</v>
      </c>
      <c r="P232" s="96" t="str">
        <f>"Les marchandises produites au Canada sont-elles comparables en prix aux marchandises importées "&amp;Variables!C5&amp;"? Expliquez."</f>
        <v>Les marchandises produites au Canada sont-elles comparables en prix aux marchandises importées de la Türkiye et du Vietnam? Expliquez.</v>
      </c>
      <c r="Q232" s="96"/>
    </row>
    <row r="233" spans="1:17" s="29" customFormat="1" x14ac:dyDescent="0.25">
      <c r="A233" s="160"/>
      <c r="B233" s="158"/>
      <c r="C233" s="159"/>
      <c r="D233" s="159"/>
      <c r="E233" s="159"/>
      <c r="F233" s="159"/>
      <c r="G233" s="159"/>
      <c r="H233" s="159"/>
      <c r="I233" s="159"/>
      <c r="J233" s="159"/>
      <c r="K233" s="159"/>
      <c r="L233" s="154"/>
      <c r="N233" s="270"/>
      <c r="O233" s="96"/>
      <c r="P233" s="96"/>
      <c r="Q233" s="96"/>
    </row>
    <row r="234" spans="1:17" s="10" customFormat="1" x14ac:dyDescent="0.25">
      <c r="A234" s="7"/>
      <c r="B234" s="573"/>
      <c r="C234" s="574"/>
      <c r="D234" s="574"/>
      <c r="E234" s="574"/>
      <c r="F234" s="574"/>
      <c r="G234" s="574"/>
      <c r="H234" s="574"/>
      <c r="I234" s="574"/>
      <c r="J234" s="574"/>
      <c r="K234" s="574"/>
      <c r="L234" s="575"/>
      <c r="M234" s="29"/>
      <c r="N234" s="307"/>
    </row>
    <row r="235" spans="1:17" s="10" customFormat="1" x14ac:dyDescent="0.25">
      <c r="A235" s="7"/>
      <c r="B235" s="573"/>
      <c r="C235" s="574"/>
      <c r="D235" s="574"/>
      <c r="E235" s="574"/>
      <c r="F235" s="574"/>
      <c r="G235" s="574"/>
      <c r="H235" s="574"/>
      <c r="I235" s="574"/>
      <c r="J235" s="574"/>
      <c r="K235" s="574"/>
      <c r="L235" s="575"/>
      <c r="M235" s="29"/>
      <c r="N235" s="307"/>
    </row>
    <row r="236" spans="1:17" s="10" customFormat="1" x14ac:dyDescent="0.25">
      <c r="A236" s="8"/>
      <c r="B236" s="573"/>
      <c r="C236" s="574"/>
      <c r="D236" s="574"/>
      <c r="E236" s="574"/>
      <c r="F236" s="574"/>
      <c r="G236" s="574"/>
      <c r="H236" s="574"/>
      <c r="I236" s="574"/>
      <c r="J236" s="574"/>
      <c r="K236" s="574"/>
      <c r="L236" s="575"/>
      <c r="M236" s="29"/>
      <c r="N236" s="307"/>
    </row>
    <row r="237" spans="1:17" s="10" customFormat="1" x14ac:dyDescent="0.25">
      <c r="A237" s="8"/>
      <c r="B237" s="573"/>
      <c r="C237" s="574"/>
      <c r="D237" s="574"/>
      <c r="E237" s="574"/>
      <c r="F237" s="574"/>
      <c r="G237" s="574"/>
      <c r="H237" s="574"/>
      <c r="I237" s="574"/>
      <c r="J237" s="574"/>
      <c r="K237" s="574"/>
      <c r="L237" s="575"/>
      <c r="M237" s="29"/>
      <c r="N237" s="307"/>
    </row>
    <row r="238" spans="1:17" s="10" customFormat="1" x14ac:dyDescent="0.25">
      <c r="A238" s="8"/>
      <c r="B238" s="573"/>
      <c r="C238" s="574"/>
      <c r="D238" s="574"/>
      <c r="E238" s="574"/>
      <c r="F238" s="574"/>
      <c r="G238" s="574"/>
      <c r="H238" s="574"/>
      <c r="I238" s="574"/>
      <c r="J238" s="574"/>
      <c r="K238" s="574"/>
      <c r="L238" s="575"/>
      <c r="M238" s="29"/>
      <c r="N238" s="307"/>
    </row>
    <row r="239" spans="1:17" s="10" customFormat="1" x14ac:dyDescent="0.25">
      <c r="A239" s="7"/>
      <c r="B239" s="573"/>
      <c r="C239" s="574"/>
      <c r="D239" s="574"/>
      <c r="E239" s="574"/>
      <c r="F239" s="574"/>
      <c r="G239" s="574"/>
      <c r="H239" s="574"/>
      <c r="I239" s="574"/>
      <c r="J239" s="574"/>
      <c r="K239" s="574"/>
      <c r="L239" s="575"/>
      <c r="M239" s="29"/>
      <c r="N239" s="307"/>
    </row>
    <row r="240" spans="1:17" s="10" customFormat="1" x14ac:dyDescent="0.25">
      <c r="A240" s="7"/>
      <c r="B240" s="573"/>
      <c r="C240" s="574"/>
      <c r="D240" s="574"/>
      <c r="E240" s="574"/>
      <c r="F240" s="574"/>
      <c r="G240" s="574"/>
      <c r="H240" s="574"/>
      <c r="I240" s="574"/>
      <c r="J240" s="574"/>
      <c r="K240" s="574"/>
      <c r="L240" s="575"/>
      <c r="M240" s="29"/>
      <c r="N240" s="307"/>
    </row>
    <row r="241" spans="1:17" s="10" customFormat="1" x14ac:dyDescent="0.25">
      <c r="A241" s="7"/>
      <c r="B241" s="573"/>
      <c r="C241" s="574"/>
      <c r="D241" s="574"/>
      <c r="E241" s="574"/>
      <c r="F241" s="574"/>
      <c r="G241" s="574"/>
      <c r="H241" s="574"/>
      <c r="I241" s="574"/>
      <c r="J241" s="574"/>
      <c r="K241" s="574"/>
      <c r="L241" s="575"/>
      <c r="M241" s="29"/>
      <c r="N241" s="307"/>
    </row>
    <row r="242" spans="1:17" s="29" customFormat="1" x14ac:dyDescent="0.25">
      <c r="A242" s="160"/>
      <c r="B242" s="126"/>
      <c r="C242" s="127"/>
      <c r="D242" s="127"/>
      <c r="E242" s="127"/>
      <c r="F242" s="127"/>
      <c r="G242" s="127"/>
      <c r="H242" s="127"/>
      <c r="I242" s="127"/>
      <c r="J242" s="127"/>
      <c r="K242" s="127"/>
      <c r="L242" s="128"/>
      <c r="N242" s="270"/>
      <c r="O242" s="96"/>
      <c r="P242" s="96"/>
      <c r="Q242" s="96"/>
    </row>
    <row r="243" spans="1:17" s="10" customFormat="1" x14ac:dyDescent="0.25">
      <c r="A243" s="7"/>
      <c r="B243" s="583" t="s">
        <v>35</v>
      </c>
      <c r="C243" s="584"/>
      <c r="D243" s="584"/>
      <c r="E243" s="584"/>
      <c r="F243" s="584"/>
      <c r="G243" s="584"/>
      <c r="H243" s="584"/>
      <c r="I243" s="584"/>
      <c r="J243" s="584"/>
      <c r="K243" s="584"/>
      <c r="L243" s="585"/>
      <c r="M243" s="146"/>
      <c r="N243" s="307"/>
    </row>
    <row r="244" spans="1:17" s="29" customFormat="1" x14ac:dyDescent="0.25">
      <c r="A244" s="160"/>
      <c r="B244" s="158"/>
      <c r="C244" s="159"/>
      <c r="D244" s="159"/>
      <c r="E244" s="159"/>
      <c r="F244" s="159"/>
      <c r="G244" s="159"/>
      <c r="H244" s="159"/>
      <c r="I244" s="159"/>
      <c r="J244" s="159"/>
      <c r="K244" s="159"/>
      <c r="L244" s="154"/>
      <c r="N244" s="270"/>
      <c r="O244" s="96"/>
      <c r="P244" s="96"/>
      <c r="Q244" s="96"/>
    </row>
    <row r="245" spans="1:17" s="29" customFormat="1" x14ac:dyDescent="0.25">
      <c r="A245" s="160"/>
      <c r="B245" s="428" t="str">
        <f>IF(Intro!$G$26="English",O245,P245)</f>
        <v>Les marchandises produites au Canada sont-elles comparables en termes de facteurs autres que le prix (y compris la qualité du produit, les délais d'exécution et de livraison, la fiabilité de l'approvisionnement, etc.) avec les marchandises importées de la Türkiye et du Vietnam? Expliquez.</v>
      </c>
      <c r="C245" s="429"/>
      <c r="D245" s="429"/>
      <c r="E245" s="429"/>
      <c r="F245" s="429"/>
      <c r="G245" s="429"/>
      <c r="H245" s="429"/>
      <c r="I245" s="429"/>
      <c r="J245" s="429"/>
      <c r="K245" s="429"/>
      <c r="L245" s="454"/>
      <c r="N245" s="270"/>
      <c r="O245" s="96" t="str">
        <f>"Are the goods produced in Canada comparable in non-price factors (including product quality, lead and delivery times, reliability of supply, etc.) with the imported goods from "&amp;Variables!B5&amp;"? Explain."</f>
        <v>Are the goods produced in Canada comparable in non-price factors (including product quality, lead and delivery times, reliability of supply, etc.) with the imported goods from Türkiye and Vietnam? Explain.</v>
      </c>
      <c r="P245" s="96" t="str">
        <f>"Les marchandises produites au Canada sont-elles comparables en termes de facteurs autres que le prix (y compris la qualité du produit, les délais d'exécution et de livraison, la fiabilité de l'approvisionnement, etc.)"&amp;" avec les marchandises importées "&amp;Variables!C5&amp;"? Expliquez."</f>
        <v>Les marchandises produites au Canada sont-elles comparables en termes de facteurs autres que le prix (y compris la qualité du produit, les délais d'exécution et de livraison, la fiabilité de l'approvisionnement, etc.) avec les marchandises importées de la Türkiye et du Vietnam? Expliquez.</v>
      </c>
      <c r="Q245" s="96"/>
    </row>
    <row r="246" spans="1:17" s="29" customFormat="1" x14ac:dyDescent="0.25">
      <c r="A246" s="160"/>
      <c r="B246" s="428"/>
      <c r="C246" s="429"/>
      <c r="D246" s="429"/>
      <c r="E246" s="429"/>
      <c r="F246" s="429"/>
      <c r="G246" s="429"/>
      <c r="H246" s="429"/>
      <c r="I246" s="429"/>
      <c r="J246" s="429"/>
      <c r="K246" s="429"/>
      <c r="L246" s="454"/>
      <c r="N246" s="270"/>
      <c r="O246" s="96"/>
      <c r="P246" s="96"/>
      <c r="Q246" s="96"/>
    </row>
    <row r="247" spans="1:17" s="29" customFormat="1" x14ac:dyDescent="0.25">
      <c r="A247" s="160"/>
      <c r="B247" s="158"/>
      <c r="C247" s="159"/>
      <c r="D247" s="159"/>
      <c r="E247" s="159"/>
      <c r="F247" s="159"/>
      <c r="G247" s="159"/>
      <c r="H247" s="159"/>
      <c r="I247" s="159"/>
      <c r="J247" s="159"/>
      <c r="K247" s="159"/>
      <c r="L247" s="154"/>
      <c r="N247" s="270"/>
      <c r="O247" s="96"/>
      <c r="P247" s="96"/>
      <c r="Q247" s="96"/>
    </row>
    <row r="248" spans="1:17" s="10" customFormat="1" x14ac:dyDescent="0.25">
      <c r="A248" s="7"/>
      <c r="B248" s="573"/>
      <c r="C248" s="574"/>
      <c r="D248" s="574"/>
      <c r="E248" s="574"/>
      <c r="F248" s="574"/>
      <c r="G248" s="574"/>
      <c r="H248" s="574"/>
      <c r="I248" s="574"/>
      <c r="J248" s="574"/>
      <c r="K248" s="574"/>
      <c r="L248" s="575"/>
      <c r="M248" s="29"/>
      <c r="N248" s="307"/>
    </row>
    <row r="249" spans="1:17" s="10" customFormat="1" x14ac:dyDescent="0.25">
      <c r="A249" s="7"/>
      <c r="B249" s="573"/>
      <c r="C249" s="574"/>
      <c r="D249" s="574"/>
      <c r="E249" s="574"/>
      <c r="F249" s="574"/>
      <c r="G249" s="574"/>
      <c r="H249" s="574"/>
      <c r="I249" s="574"/>
      <c r="J249" s="574"/>
      <c r="K249" s="574"/>
      <c r="L249" s="575"/>
      <c r="M249" s="29"/>
      <c r="N249" s="307"/>
    </row>
    <row r="250" spans="1:17" s="10" customFormat="1" x14ac:dyDescent="0.25">
      <c r="A250" s="8"/>
      <c r="B250" s="573"/>
      <c r="C250" s="574"/>
      <c r="D250" s="574"/>
      <c r="E250" s="574"/>
      <c r="F250" s="574"/>
      <c r="G250" s="574"/>
      <c r="H250" s="574"/>
      <c r="I250" s="574"/>
      <c r="J250" s="574"/>
      <c r="K250" s="574"/>
      <c r="L250" s="575"/>
      <c r="M250" s="29"/>
      <c r="N250" s="307"/>
    </row>
    <row r="251" spans="1:17" s="10" customFormat="1" x14ac:dyDescent="0.25">
      <c r="A251" s="8"/>
      <c r="B251" s="573"/>
      <c r="C251" s="574"/>
      <c r="D251" s="574"/>
      <c r="E251" s="574"/>
      <c r="F251" s="574"/>
      <c r="G251" s="574"/>
      <c r="H251" s="574"/>
      <c r="I251" s="574"/>
      <c r="J251" s="574"/>
      <c r="K251" s="574"/>
      <c r="L251" s="575"/>
      <c r="M251" s="29"/>
      <c r="N251" s="307"/>
    </row>
    <row r="252" spans="1:17" s="10" customFormat="1" x14ac:dyDescent="0.25">
      <c r="A252" s="8"/>
      <c r="B252" s="573"/>
      <c r="C252" s="574"/>
      <c r="D252" s="574"/>
      <c r="E252" s="574"/>
      <c r="F252" s="574"/>
      <c r="G252" s="574"/>
      <c r="H252" s="574"/>
      <c r="I252" s="574"/>
      <c r="J252" s="574"/>
      <c r="K252" s="574"/>
      <c r="L252" s="575"/>
      <c r="M252" s="29"/>
      <c r="N252" s="307"/>
    </row>
    <row r="253" spans="1:17" s="10" customFormat="1" x14ac:dyDescent="0.25">
      <c r="A253" s="7"/>
      <c r="B253" s="573"/>
      <c r="C253" s="574"/>
      <c r="D253" s="574"/>
      <c r="E253" s="574"/>
      <c r="F253" s="574"/>
      <c r="G253" s="574"/>
      <c r="H253" s="574"/>
      <c r="I253" s="574"/>
      <c r="J253" s="574"/>
      <c r="K253" s="574"/>
      <c r="L253" s="575"/>
      <c r="M253" s="29"/>
      <c r="N253" s="307"/>
    </row>
    <row r="254" spans="1:17" s="10" customFormat="1" x14ac:dyDescent="0.25">
      <c r="A254" s="7"/>
      <c r="B254" s="573"/>
      <c r="C254" s="574"/>
      <c r="D254" s="574"/>
      <c r="E254" s="574"/>
      <c r="F254" s="574"/>
      <c r="G254" s="574"/>
      <c r="H254" s="574"/>
      <c r="I254" s="574"/>
      <c r="J254" s="574"/>
      <c r="K254" s="574"/>
      <c r="L254" s="575"/>
      <c r="M254" s="29"/>
      <c r="N254" s="307"/>
    </row>
    <row r="255" spans="1:17" s="10" customFormat="1" x14ac:dyDescent="0.25">
      <c r="A255" s="7"/>
      <c r="B255" s="573"/>
      <c r="C255" s="574"/>
      <c r="D255" s="574"/>
      <c r="E255" s="574"/>
      <c r="F255" s="574"/>
      <c r="G255" s="574"/>
      <c r="H255" s="574"/>
      <c r="I255" s="574"/>
      <c r="J255" s="574"/>
      <c r="K255" s="574"/>
      <c r="L255" s="575"/>
      <c r="M255" s="29"/>
      <c r="N255" s="307"/>
    </row>
    <row r="256" spans="1:17" s="29" customFormat="1" x14ac:dyDescent="0.25">
      <c r="A256" s="160"/>
      <c r="B256" s="126"/>
      <c r="C256" s="127"/>
      <c r="D256" s="127"/>
      <c r="E256" s="127"/>
      <c r="F256" s="127"/>
      <c r="G256" s="127"/>
      <c r="H256" s="127"/>
      <c r="I256" s="127"/>
      <c r="J256" s="127"/>
      <c r="K256" s="127"/>
      <c r="L256" s="128"/>
      <c r="N256" s="270"/>
      <c r="O256" s="96"/>
      <c r="P256" s="96"/>
      <c r="Q256" s="96"/>
    </row>
    <row r="257" spans="1:17" x14ac:dyDescent="0.25">
      <c r="A257" s="7"/>
      <c r="N257" s="305"/>
    </row>
    <row r="258" spans="1:17" x14ac:dyDescent="0.25">
      <c r="A258" s="7"/>
      <c r="B258" s="592" t="str">
        <f>IF(Intro!$G$26="English",O258,P258)</f>
        <v>VENTES</v>
      </c>
      <c r="C258" s="593"/>
      <c r="D258" s="593"/>
      <c r="E258" s="593"/>
      <c r="F258" s="593"/>
      <c r="G258" s="593"/>
      <c r="H258" s="593"/>
      <c r="I258" s="593"/>
      <c r="J258" s="593"/>
      <c r="K258" s="593"/>
      <c r="L258" s="594"/>
      <c r="M258" s="29"/>
      <c r="N258" s="305"/>
      <c r="O258" s="82" t="s">
        <v>272</v>
      </c>
      <c r="P258" s="82" t="s">
        <v>273</v>
      </c>
    </row>
    <row r="259" spans="1:17" s="10" customFormat="1" x14ac:dyDescent="0.25">
      <c r="A259" s="7"/>
      <c r="B259" s="583" t="s">
        <v>56</v>
      </c>
      <c r="C259" s="584"/>
      <c r="D259" s="584"/>
      <c r="E259" s="584"/>
      <c r="F259" s="584"/>
      <c r="G259" s="584"/>
      <c r="H259" s="584"/>
      <c r="I259" s="584"/>
      <c r="J259" s="584"/>
      <c r="K259" s="584"/>
      <c r="L259" s="585"/>
      <c r="M259" s="146"/>
      <c r="N259" s="307"/>
    </row>
    <row r="260" spans="1:17" s="29" customFormat="1" x14ac:dyDescent="0.25">
      <c r="A260" s="160"/>
      <c r="B260" s="158"/>
      <c r="C260" s="159"/>
      <c r="D260" s="159"/>
      <c r="E260" s="159"/>
      <c r="F260" s="159"/>
      <c r="G260" s="159"/>
      <c r="H260" s="159"/>
      <c r="I260" s="159"/>
      <c r="J260" s="159"/>
      <c r="K260" s="159"/>
      <c r="L260" s="154"/>
      <c r="N260" s="270"/>
      <c r="O260" s="96"/>
      <c r="P260" s="96"/>
      <c r="Q260" s="96"/>
    </row>
    <row r="261" spans="1:17" s="29" customFormat="1" x14ac:dyDescent="0.25">
      <c r="A261" s="160"/>
      <c r="B261" s="580" t="str">
        <f>IF(Intro!$G$26="English",O261,P261)</f>
        <v>Décrivez tout changement dans les canaux de distribution de votre entreprise depuis le 1er janvier 2023.</v>
      </c>
      <c r="C261" s="581"/>
      <c r="D261" s="581"/>
      <c r="E261" s="581"/>
      <c r="F261" s="581"/>
      <c r="G261" s="581"/>
      <c r="H261" s="581"/>
      <c r="I261" s="581"/>
      <c r="J261" s="581"/>
      <c r="K261" s="581"/>
      <c r="L261" s="582"/>
      <c r="N261" s="270"/>
      <c r="O261" s="96" t="str">
        <f>"Describe any changes in your firm's channels of distribution since January 1, "&amp;Variables!B6&amp;"."</f>
        <v>Describe any changes in your firm's channels of distribution since January 1, 2023.</v>
      </c>
      <c r="P261" s="96" t="str">
        <f>"Décrivez tout changement dans les canaux de distribution de votre entreprise depuis le 1er janvier "&amp;Variables!B6&amp;"."</f>
        <v>Décrivez tout changement dans les canaux de distribution de votre entreprise depuis le 1er janvier 2023.</v>
      </c>
      <c r="Q261" s="96"/>
    </row>
    <row r="262" spans="1:17" s="29" customFormat="1" x14ac:dyDescent="0.25">
      <c r="A262" s="160"/>
      <c r="B262" s="158"/>
      <c r="C262" s="159"/>
      <c r="D262" s="159"/>
      <c r="E262" s="159"/>
      <c r="F262" s="159"/>
      <c r="G262" s="159"/>
      <c r="H262" s="159"/>
      <c r="I262" s="159"/>
      <c r="J262" s="159"/>
      <c r="K262" s="159"/>
      <c r="L262" s="154"/>
      <c r="N262" s="270"/>
      <c r="O262" s="96"/>
      <c r="P262" s="96"/>
      <c r="Q262" s="96"/>
    </row>
    <row r="263" spans="1:17" s="10" customFormat="1" x14ac:dyDescent="0.25">
      <c r="A263" s="7"/>
      <c r="B263" s="573"/>
      <c r="C263" s="574"/>
      <c r="D263" s="574"/>
      <c r="E263" s="574"/>
      <c r="F263" s="574"/>
      <c r="G263" s="574"/>
      <c r="H263" s="574"/>
      <c r="I263" s="574"/>
      <c r="J263" s="574"/>
      <c r="K263" s="574"/>
      <c r="L263" s="575"/>
      <c r="M263" s="29"/>
      <c r="N263" s="307"/>
    </row>
    <row r="264" spans="1:17" s="10" customFormat="1" x14ac:dyDescent="0.25">
      <c r="A264" s="7"/>
      <c r="B264" s="573"/>
      <c r="C264" s="574"/>
      <c r="D264" s="574"/>
      <c r="E264" s="574"/>
      <c r="F264" s="574"/>
      <c r="G264" s="574"/>
      <c r="H264" s="574"/>
      <c r="I264" s="574"/>
      <c r="J264" s="574"/>
      <c r="K264" s="574"/>
      <c r="L264" s="575"/>
      <c r="M264" s="29"/>
      <c r="N264" s="307"/>
    </row>
    <row r="265" spans="1:17" s="10" customFormat="1" x14ac:dyDescent="0.25">
      <c r="A265" s="8"/>
      <c r="B265" s="573"/>
      <c r="C265" s="574"/>
      <c r="D265" s="574"/>
      <c r="E265" s="574"/>
      <c r="F265" s="574"/>
      <c r="G265" s="574"/>
      <c r="H265" s="574"/>
      <c r="I265" s="574"/>
      <c r="J265" s="574"/>
      <c r="K265" s="574"/>
      <c r="L265" s="575"/>
      <c r="M265" s="29"/>
      <c r="N265" s="307"/>
    </row>
    <row r="266" spans="1:17" s="10" customFormat="1" x14ac:dyDescent="0.25">
      <c r="A266" s="8"/>
      <c r="B266" s="573"/>
      <c r="C266" s="574"/>
      <c r="D266" s="574"/>
      <c r="E266" s="574"/>
      <c r="F266" s="574"/>
      <c r="G266" s="574"/>
      <c r="H266" s="574"/>
      <c r="I266" s="574"/>
      <c r="J266" s="574"/>
      <c r="K266" s="574"/>
      <c r="L266" s="575"/>
      <c r="M266" s="29"/>
      <c r="N266" s="307"/>
    </row>
    <row r="267" spans="1:17" s="10" customFormat="1" x14ac:dyDescent="0.25">
      <c r="A267" s="8"/>
      <c r="B267" s="573"/>
      <c r="C267" s="574"/>
      <c r="D267" s="574"/>
      <c r="E267" s="574"/>
      <c r="F267" s="574"/>
      <c r="G267" s="574"/>
      <c r="H267" s="574"/>
      <c r="I267" s="574"/>
      <c r="J267" s="574"/>
      <c r="K267" s="574"/>
      <c r="L267" s="575"/>
      <c r="M267" s="29"/>
      <c r="N267" s="307"/>
    </row>
    <row r="268" spans="1:17" s="10" customFormat="1" x14ac:dyDescent="0.25">
      <c r="A268" s="7"/>
      <c r="B268" s="573"/>
      <c r="C268" s="574"/>
      <c r="D268" s="574"/>
      <c r="E268" s="574"/>
      <c r="F268" s="574"/>
      <c r="G268" s="574"/>
      <c r="H268" s="574"/>
      <c r="I268" s="574"/>
      <c r="J268" s="574"/>
      <c r="K268" s="574"/>
      <c r="L268" s="575"/>
      <c r="M268" s="29"/>
      <c r="N268" s="307"/>
    </row>
    <row r="269" spans="1:17" s="10" customFormat="1" x14ac:dyDescent="0.25">
      <c r="A269" s="7"/>
      <c r="B269" s="573"/>
      <c r="C269" s="574"/>
      <c r="D269" s="574"/>
      <c r="E269" s="574"/>
      <c r="F269" s="574"/>
      <c r="G269" s="574"/>
      <c r="H269" s="574"/>
      <c r="I269" s="574"/>
      <c r="J269" s="574"/>
      <c r="K269" s="574"/>
      <c r="L269" s="575"/>
      <c r="M269" s="29"/>
      <c r="N269" s="307"/>
    </row>
    <row r="270" spans="1:17" s="10" customFormat="1" x14ac:dyDescent="0.25">
      <c r="A270" s="7"/>
      <c r="B270" s="573"/>
      <c r="C270" s="574"/>
      <c r="D270" s="574"/>
      <c r="E270" s="574"/>
      <c r="F270" s="574"/>
      <c r="G270" s="574"/>
      <c r="H270" s="574"/>
      <c r="I270" s="574"/>
      <c r="J270" s="574"/>
      <c r="K270" s="574"/>
      <c r="L270" s="575"/>
      <c r="M270" s="29"/>
      <c r="N270" s="307"/>
    </row>
    <row r="271" spans="1:17" s="29" customFormat="1" x14ac:dyDescent="0.25">
      <c r="A271" s="160"/>
      <c r="B271" s="126"/>
      <c r="C271" s="127"/>
      <c r="D271" s="127"/>
      <c r="E271" s="127"/>
      <c r="F271" s="127"/>
      <c r="G271" s="127"/>
      <c r="H271" s="127"/>
      <c r="I271" s="127"/>
      <c r="J271" s="127"/>
      <c r="K271" s="127"/>
      <c r="L271" s="128"/>
      <c r="N271" s="270"/>
      <c r="O271" s="96"/>
      <c r="P271" s="96"/>
      <c r="Q271" s="96"/>
    </row>
    <row r="272" spans="1:17" s="10" customFormat="1" x14ac:dyDescent="0.25">
      <c r="A272" s="7"/>
      <c r="B272" s="583" t="s">
        <v>57</v>
      </c>
      <c r="C272" s="584"/>
      <c r="D272" s="584"/>
      <c r="E272" s="584"/>
      <c r="F272" s="584"/>
      <c r="G272" s="584"/>
      <c r="H272" s="584"/>
      <c r="I272" s="584"/>
      <c r="J272" s="584"/>
      <c r="K272" s="584"/>
      <c r="L272" s="585"/>
      <c r="M272" s="146"/>
      <c r="N272" s="307"/>
    </row>
    <row r="273" spans="1:17" s="29" customFormat="1" x14ac:dyDescent="0.25">
      <c r="A273" s="160"/>
      <c r="B273" s="158"/>
      <c r="C273" s="159"/>
      <c r="D273" s="159"/>
      <c r="E273" s="159"/>
      <c r="F273" s="159"/>
      <c r="G273" s="159"/>
      <c r="H273" s="159"/>
      <c r="I273" s="159"/>
      <c r="J273" s="159"/>
      <c r="K273" s="159"/>
      <c r="L273" s="154"/>
      <c r="N273" s="270"/>
      <c r="O273" s="96"/>
      <c r="P273" s="96"/>
      <c r="Q273" s="96"/>
    </row>
    <row r="274" spans="1:17" s="29" customFormat="1" ht="14.45" customHeight="1" x14ac:dyDescent="0.25">
      <c r="A274" s="160"/>
      <c r="B274" s="428" t="str">
        <f>IF(Intro!$G$26="English",O274,P274)</f>
        <v>Comment votre entreprise favorise-t-elle les ventes des marchandises sur le marché canadien? Vos méthodes ont-elles changées depuis le 1er janvier 2023?</v>
      </c>
      <c r="C274" s="429"/>
      <c r="D274" s="429"/>
      <c r="E274" s="429"/>
      <c r="F274" s="429"/>
      <c r="G274" s="429"/>
      <c r="H274" s="429"/>
      <c r="I274" s="429"/>
      <c r="J274" s="429"/>
      <c r="K274" s="429"/>
      <c r="L274" s="454"/>
      <c r="N274" s="270"/>
      <c r="O274" s="96" t="str">
        <f>"How does your firm promote sales of the goods in the Canadian market? Have your methods changed since January 1, "&amp;Variables!B6&amp;"?"</f>
        <v>How does your firm promote sales of the goods in the Canadian market? Have your methods changed since January 1, 2023?</v>
      </c>
      <c r="P274" s="96" t="str">
        <f>"Comment votre entreprise favorise-t-elle les ventes des marchandises sur le marché canadien? Vos méthodes ont-elles changées depuis le 1er janvier "&amp;Variables!B6&amp;"?"</f>
        <v>Comment votre entreprise favorise-t-elle les ventes des marchandises sur le marché canadien? Vos méthodes ont-elles changées depuis le 1er janvier 2023?</v>
      </c>
      <c r="Q274" s="96"/>
    </row>
    <row r="275" spans="1:17" s="29" customFormat="1" x14ac:dyDescent="0.25">
      <c r="A275" s="160"/>
      <c r="B275" s="158"/>
      <c r="C275" s="159"/>
      <c r="D275" s="159"/>
      <c r="E275" s="159"/>
      <c r="F275" s="159"/>
      <c r="G275" s="159"/>
      <c r="H275" s="159"/>
      <c r="I275" s="159"/>
      <c r="J275" s="159"/>
      <c r="K275" s="159"/>
      <c r="L275" s="154"/>
      <c r="N275" s="270"/>
      <c r="O275" s="96"/>
      <c r="P275" s="96"/>
      <c r="Q275" s="96"/>
    </row>
    <row r="276" spans="1:17" s="10" customFormat="1" x14ac:dyDescent="0.25">
      <c r="A276" s="7"/>
      <c r="B276" s="573"/>
      <c r="C276" s="574"/>
      <c r="D276" s="574"/>
      <c r="E276" s="574"/>
      <c r="F276" s="574"/>
      <c r="G276" s="574"/>
      <c r="H276" s="574"/>
      <c r="I276" s="574"/>
      <c r="J276" s="574"/>
      <c r="K276" s="574"/>
      <c r="L276" s="575"/>
      <c r="M276" s="29"/>
      <c r="N276" s="307"/>
    </row>
    <row r="277" spans="1:17" s="10" customFormat="1" x14ac:dyDescent="0.25">
      <c r="A277" s="7"/>
      <c r="B277" s="573"/>
      <c r="C277" s="574"/>
      <c r="D277" s="574"/>
      <c r="E277" s="574"/>
      <c r="F277" s="574"/>
      <c r="G277" s="574"/>
      <c r="H277" s="574"/>
      <c r="I277" s="574"/>
      <c r="J277" s="574"/>
      <c r="K277" s="574"/>
      <c r="L277" s="575"/>
      <c r="M277" s="29"/>
      <c r="N277" s="307"/>
    </row>
    <row r="278" spans="1:17" s="10" customFormat="1" x14ac:dyDescent="0.25">
      <c r="A278" s="7"/>
      <c r="B278" s="573"/>
      <c r="C278" s="574"/>
      <c r="D278" s="574"/>
      <c r="E278" s="574"/>
      <c r="F278" s="574"/>
      <c r="G278" s="574"/>
      <c r="H278" s="574"/>
      <c r="I278" s="574"/>
      <c r="J278" s="574"/>
      <c r="K278" s="574"/>
      <c r="L278" s="575"/>
      <c r="M278" s="29"/>
      <c r="N278" s="307"/>
    </row>
    <row r="279" spans="1:17" s="10" customFormat="1" x14ac:dyDescent="0.25">
      <c r="A279" s="8"/>
      <c r="B279" s="573"/>
      <c r="C279" s="574"/>
      <c r="D279" s="574"/>
      <c r="E279" s="574"/>
      <c r="F279" s="574"/>
      <c r="G279" s="574"/>
      <c r="H279" s="574"/>
      <c r="I279" s="574"/>
      <c r="J279" s="574"/>
      <c r="K279" s="574"/>
      <c r="L279" s="575"/>
      <c r="M279" s="29"/>
      <c r="N279" s="307"/>
    </row>
    <row r="280" spans="1:17" s="10" customFormat="1" x14ac:dyDescent="0.25">
      <c r="A280" s="8"/>
      <c r="B280" s="573"/>
      <c r="C280" s="574"/>
      <c r="D280" s="574"/>
      <c r="E280" s="574"/>
      <c r="F280" s="574"/>
      <c r="G280" s="574"/>
      <c r="H280" s="574"/>
      <c r="I280" s="574"/>
      <c r="J280" s="574"/>
      <c r="K280" s="574"/>
      <c r="L280" s="575"/>
      <c r="M280" s="29"/>
      <c r="N280" s="307"/>
    </row>
    <row r="281" spans="1:17" s="10" customFormat="1" x14ac:dyDescent="0.25">
      <c r="A281" s="8"/>
      <c r="B281" s="573"/>
      <c r="C281" s="574"/>
      <c r="D281" s="574"/>
      <c r="E281" s="574"/>
      <c r="F281" s="574"/>
      <c r="G281" s="574"/>
      <c r="H281" s="574"/>
      <c r="I281" s="574"/>
      <c r="J281" s="574"/>
      <c r="K281" s="574"/>
      <c r="L281" s="575"/>
      <c r="M281" s="29"/>
      <c r="N281" s="307"/>
    </row>
    <row r="282" spans="1:17" s="10" customFormat="1" x14ac:dyDescent="0.25">
      <c r="A282" s="7"/>
      <c r="B282" s="573"/>
      <c r="C282" s="574"/>
      <c r="D282" s="574"/>
      <c r="E282" s="574"/>
      <c r="F282" s="574"/>
      <c r="G282" s="574"/>
      <c r="H282" s="574"/>
      <c r="I282" s="574"/>
      <c r="J282" s="574"/>
      <c r="K282" s="574"/>
      <c r="L282" s="575"/>
      <c r="M282" s="29"/>
      <c r="N282" s="307"/>
    </row>
    <row r="283" spans="1:17" s="10" customFormat="1" x14ac:dyDescent="0.25">
      <c r="A283" s="7"/>
      <c r="B283" s="573"/>
      <c r="C283" s="574"/>
      <c r="D283" s="574"/>
      <c r="E283" s="574"/>
      <c r="F283" s="574"/>
      <c r="G283" s="574"/>
      <c r="H283" s="574"/>
      <c r="I283" s="574"/>
      <c r="J283" s="574"/>
      <c r="K283" s="574"/>
      <c r="L283" s="575"/>
      <c r="M283" s="29"/>
      <c r="N283" s="307"/>
    </row>
    <row r="284" spans="1:17" s="29" customFormat="1" x14ac:dyDescent="0.25">
      <c r="A284" s="160"/>
      <c r="B284" s="126"/>
      <c r="C284" s="127"/>
      <c r="D284" s="127"/>
      <c r="E284" s="127"/>
      <c r="F284" s="127"/>
      <c r="G284" s="127"/>
      <c r="H284" s="127"/>
      <c r="I284" s="127"/>
      <c r="J284" s="127"/>
      <c r="K284" s="127"/>
      <c r="L284" s="128"/>
      <c r="N284" s="270"/>
      <c r="O284" s="96"/>
      <c r="P284" s="96"/>
      <c r="Q284" s="96"/>
    </row>
    <row r="285" spans="1:17" s="10" customFormat="1" x14ac:dyDescent="0.25">
      <c r="A285" s="7"/>
      <c r="B285" s="583" t="s">
        <v>45</v>
      </c>
      <c r="C285" s="584"/>
      <c r="D285" s="584"/>
      <c r="E285" s="584"/>
      <c r="F285" s="584"/>
      <c r="G285" s="584"/>
      <c r="H285" s="584"/>
      <c r="I285" s="584"/>
      <c r="J285" s="584"/>
      <c r="K285" s="584"/>
      <c r="L285" s="585"/>
      <c r="M285" s="146"/>
      <c r="N285" s="307"/>
    </row>
    <row r="286" spans="1:17" s="29" customFormat="1" x14ac:dyDescent="0.25">
      <c r="A286" s="160"/>
      <c r="B286" s="158"/>
      <c r="C286" s="159"/>
      <c r="D286" s="159"/>
      <c r="E286" s="159"/>
      <c r="F286" s="159"/>
      <c r="G286" s="159"/>
      <c r="H286" s="159"/>
      <c r="I286" s="159"/>
      <c r="J286" s="159"/>
      <c r="K286" s="159"/>
      <c r="L286" s="154"/>
      <c r="N286" s="270"/>
      <c r="O286" s="96"/>
      <c r="P286" s="96"/>
      <c r="Q286" s="96"/>
    </row>
    <row r="287" spans="1:17" s="29" customFormat="1" x14ac:dyDescent="0.25">
      <c r="A287" s="160"/>
      <c r="B287" s="428" t="str">
        <f>IF(Intro!$G$26="English",O287,P287)</f>
        <v>Comment votre entreprise fixe-t-elle le prix de ses marchandises sur le marché canadien? Expliquez en détail les termes spécifiques à votre entreprise. Indiquez si ces pratiques générales de fixation des prix ont changé depuis le 1er janvier 2023.</v>
      </c>
      <c r="C287" s="429"/>
      <c r="D287" s="429"/>
      <c r="E287" s="429"/>
      <c r="F287" s="429"/>
      <c r="G287" s="429"/>
      <c r="H287" s="429"/>
      <c r="I287" s="429"/>
      <c r="J287" s="429"/>
      <c r="K287" s="429"/>
      <c r="L287" s="454"/>
      <c r="N287" s="270"/>
      <c r="O287" s="96" t="str">
        <f>"How does your firm price the goods in the Canadian market? Explain any firm-specific terms used. Explain whether these general pricing practices have changed since January 1, "&amp;Variables!B6&amp;"."</f>
        <v>How does your firm price the goods in the Canadian market? Explain any firm-specific terms used. Explain whether these general pricing practices have changed since January 1, 2023.</v>
      </c>
      <c r="P287" s="96" t="str">
        <f>"Comment votre entreprise fixe-t-elle le prix de ses marchandises sur le marché canadien? Expliquez en détail les termes spécifiques à votre entreprise. Indiquez si ces pratiques générales de fixation des prix ont changé depuis le 1er janvier "&amp;Variables!B6&amp;"."</f>
        <v>Comment votre entreprise fixe-t-elle le prix de ses marchandises sur le marché canadien? Expliquez en détail les termes spécifiques à votre entreprise. Indiquez si ces pratiques générales de fixation des prix ont changé depuis le 1er janvier 2023.</v>
      </c>
      <c r="Q287" s="96"/>
    </row>
    <row r="288" spans="1:17" s="29" customFormat="1" x14ac:dyDescent="0.25">
      <c r="A288" s="160"/>
      <c r="B288" s="428"/>
      <c r="C288" s="429"/>
      <c r="D288" s="429"/>
      <c r="E288" s="429"/>
      <c r="F288" s="429"/>
      <c r="G288" s="429"/>
      <c r="H288" s="429"/>
      <c r="I288" s="429"/>
      <c r="J288" s="429"/>
      <c r="K288" s="429"/>
      <c r="L288" s="454"/>
      <c r="N288" s="270"/>
      <c r="O288" s="96"/>
      <c r="P288" s="96"/>
      <c r="Q288" s="96"/>
    </row>
    <row r="289" spans="1:17" s="29" customFormat="1" x14ac:dyDescent="0.25">
      <c r="A289" s="160"/>
      <c r="B289" s="158"/>
      <c r="C289" s="159"/>
      <c r="D289" s="159"/>
      <c r="E289" s="159"/>
      <c r="F289" s="159"/>
      <c r="G289" s="159"/>
      <c r="H289" s="159"/>
      <c r="I289" s="159"/>
      <c r="J289" s="159"/>
      <c r="K289" s="159"/>
      <c r="L289" s="154"/>
      <c r="N289" s="270"/>
      <c r="O289" s="96"/>
      <c r="P289" s="96"/>
      <c r="Q289" s="96"/>
    </row>
    <row r="290" spans="1:17" s="10" customFormat="1" x14ac:dyDescent="0.25">
      <c r="A290" s="7"/>
      <c r="B290" s="573"/>
      <c r="C290" s="574"/>
      <c r="D290" s="574"/>
      <c r="E290" s="574"/>
      <c r="F290" s="574"/>
      <c r="G290" s="574"/>
      <c r="H290" s="574"/>
      <c r="I290" s="574"/>
      <c r="J290" s="574"/>
      <c r="K290" s="574"/>
      <c r="L290" s="575"/>
      <c r="M290" s="29"/>
      <c r="N290" s="307"/>
    </row>
    <row r="291" spans="1:17" s="10" customFormat="1" x14ac:dyDescent="0.25">
      <c r="A291" s="7"/>
      <c r="B291" s="573"/>
      <c r="C291" s="574"/>
      <c r="D291" s="574"/>
      <c r="E291" s="574"/>
      <c r="F291" s="574"/>
      <c r="G291" s="574"/>
      <c r="H291" s="574"/>
      <c r="I291" s="574"/>
      <c r="J291" s="574"/>
      <c r="K291" s="574"/>
      <c r="L291" s="575"/>
      <c r="M291" s="29"/>
      <c r="N291" s="307"/>
    </row>
    <row r="292" spans="1:17" s="10" customFormat="1" x14ac:dyDescent="0.25">
      <c r="A292" s="8"/>
      <c r="B292" s="573"/>
      <c r="C292" s="574"/>
      <c r="D292" s="574"/>
      <c r="E292" s="574"/>
      <c r="F292" s="574"/>
      <c r="G292" s="574"/>
      <c r="H292" s="574"/>
      <c r="I292" s="574"/>
      <c r="J292" s="574"/>
      <c r="K292" s="574"/>
      <c r="L292" s="575"/>
      <c r="M292" s="29"/>
      <c r="N292" s="307"/>
    </row>
    <row r="293" spans="1:17" s="10" customFormat="1" x14ac:dyDescent="0.25">
      <c r="A293" s="8"/>
      <c r="B293" s="573"/>
      <c r="C293" s="574"/>
      <c r="D293" s="574"/>
      <c r="E293" s="574"/>
      <c r="F293" s="574"/>
      <c r="G293" s="574"/>
      <c r="H293" s="574"/>
      <c r="I293" s="574"/>
      <c r="J293" s="574"/>
      <c r="K293" s="574"/>
      <c r="L293" s="575"/>
      <c r="M293" s="29"/>
      <c r="N293" s="307"/>
    </row>
    <row r="294" spans="1:17" s="10" customFormat="1" x14ac:dyDescent="0.25">
      <c r="A294" s="8"/>
      <c r="B294" s="573"/>
      <c r="C294" s="574"/>
      <c r="D294" s="574"/>
      <c r="E294" s="574"/>
      <c r="F294" s="574"/>
      <c r="G294" s="574"/>
      <c r="H294" s="574"/>
      <c r="I294" s="574"/>
      <c r="J294" s="574"/>
      <c r="K294" s="574"/>
      <c r="L294" s="575"/>
      <c r="M294" s="29"/>
      <c r="N294" s="307"/>
    </row>
    <row r="295" spans="1:17" s="10" customFormat="1" x14ac:dyDescent="0.25">
      <c r="A295" s="7"/>
      <c r="B295" s="573"/>
      <c r="C295" s="574"/>
      <c r="D295" s="574"/>
      <c r="E295" s="574"/>
      <c r="F295" s="574"/>
      <c r="G295" s="574"/>
      <c r="H295" s="574"/>
      <c r="I295" s="574"/>
      <c r="J295" s="574"/>
      <c r="K295" s="574"/>
      <c r="L295" s="575"/>
      <c r="M295" s="29"/>
      <c r="N295" s="307"/>
    </row>
    <row r="296" spans="1:17" s="10" customFormat="1" x14ac:dyDescent="0.25">
      <c r="A296" s="7"/>
      <c r="B296" s="573"/>
      <c r="C296" s="574"/>
      <c r="D296" s="574"/>
      <c r="E296" s="574"/>
      <c r="F296" s="574"/>
      <c r="G296" s="574"/>
      <c r="H296" s="574"/>
      <c r="I296" s="574"/>
      <c r="J296" s="574"/>
      <c r="K296" s="574"/>
      <c r="L296" s="575"/>
      <c r="M296" s="29"/>
      <c r="N296" s="307"/>
    </row>
    <row r="297" spans="1:17" s="10" customFormat="1" x14ac:dyDescent="0.25">
      <c r="A297" s="7"/>
      <c r="B297" s="573"/>
      <c r="C297" s="574"/>
      <c r="D297" s="574"/>
      <c r="E297" s="574"/>
      <c r="F297" s="574"/>
      <c r="G297" s="574"/>
      <c r="H297" s="574"/>
      <c r="I297" s="574"/>
      <c r="J297" s="574"/>
      <c r="K297" s="574"/>
      <c r="L297" s="575"/>
      <c r="M297" s="29"/>
      <c r="N297" s="307"/>
    </row>
    <row r="298" spans="1:17" s="29" customFormat="1" x14ac:dyDescent="0.25">
      <c r="A298" s="160"/>
      <c r="B298" s="126"/>
      <c r="C298" s="127"/>
      <c r="D298" s="127"/>
      <c r="E298" s="127"/>
      <c r="F298" s="127"/>
      <c r="G298" s="127"/>
      <c r="H298" s="127"/>
      <c r="I298" s="127"/>
      <c r="J298" s="127"/>
      <c r="K298" s="127"/>
      <c r="L298" s="128"/>
      <c r="N298" s="270"/>
      <c r="O298" s="96"/>
      <c r="P298" s="96"/>
      <c r="Q298" s="96"/>
    </row>
    <row r="299" spans="1:17" s="10" customFormat="1" x14ac:dyDescent="0.25">
      <c r="A299" s="7"/>
      <c r="B299" s="583" t="s">
        <v>58</v>
      </c>
      <c r="C299" s="584"/>
      <c r="D299" s="584"/>
      <c r="E299" s="584"/>
      <c r="F299" s="584"/>
      <c r="G299" s="584"/>
      <c r="H299" s="584"/>
      <c r="I299" s="584"/>
      <c r="J299" s="584"/>
      <c r="K299" s="584"/>
      <c r="L299" s="585"/>
      <c r="M299" s="146"/>
      <c r="N299" s="307"/>
    </row>
    <row r="300" spans="1:17" s="29" customFormat="1" x14ac:dyDescent="0.25">
      <c r="A300" s="160"/>
      <c r="B300" s="158"/>
      <c r="C300" s="159"/>
      <c r="D300" s="159"/>
      <c r="E300" s="159"/>
      <c r="F300" s="159"/>
      <c r="G300" s="159"/>
      <c r="H300" s="159"/>
      <c r="I300" s="159"/>
      <c r="J300" s="159"/>
      <c r="K300" s="159"/>
      <c r="L300" s="154"/>
      <c r="N300" s="270"/>
      <c r="O300" s="96"/>
      <c r="P300" s="96"/>
      <c r="Q300" s="96"/>
    </row>
    <row r="301" spans="1:17" s="29" customFormat="1" x14ac:dyDescent="0.25">
      <c r="A301" s="160"/>
      <c r="B301" s="428" t="str">
        <f>IF(Intro!$G$26="English",O301,P301)</f>
        <v>Fournissez des détails sur tous les facteurs autres que les coûts des matériaux (par exemple, les fluctuations du taux de change) qui ont affecté les prix des marchandises sur le marché canadien depuis le 1er janvier 2023.</v>
      </c>
      <c r="C301" s="429"/>
      <c r="D301" s="429"/>
      <c r="E301" s="429"/>
      <c r="F301" s="429"/>
      <c r="G301" s="429"/>
      <c r="H301" s="429"/>
      <c r="I301" s="429"/>
      <c r="J301" s="429"/>
      <c r="K301" s="429"/>
      <c r="L301" s="454"/>
      <c r="N301" s="270"/>
      <c r="O301" s="96" t="str">
        <f>"Provide details of any factors other than material costs (for example, exchange rate fluctuations) that have affected the prices of the goods in the Canadian market since January 1, "&amp;Variables!B6&amp;"."</f>
        <v>Provide details of any factors other than material costs (for example, exchange rate fluctuations) that have affected the prices of the goods in the Canadian market since January 1, 2023.</v>
      </c>
      <c r="P301" s="96" t="str">
        <f>"Fournissez des détails sur tous les facteurs autres que les coûts des matériaux (par exemple, les fluctuations du taux de change) qui ont affecté les prix des marchandises sur le marché canadien depuis le 1er janvier "&amp;Variables!B6&amp;"."</f>
        <v>Fournissez des détails sur tous les facteurs autres que les coûts des matériaux (par exemple, les fluctuations du taux de change) qui ont affecté les prix des marchandises sur le marché canadien depuis le 1er janvier 2023.</v>
      </c>
      <c r="Q301" s="96"/>
    </row>
    <row r="302" spans="1:17" s="29" customFormat="1" x14ac:dyDescent="0.25">
      <c r="A302" s="160"/>
      <c r="B302" s="428"/>
      <c r="C302" s="429"/>
      <c r="D302" s="429"/>
      <c r="E302" s="429"/>
      <c r="F302" s="429"/>
      <c r="G302" s="429"/>
      <c r="H302" s="429"/>
      <c r="I302" s="429"/>
      <c r="J302" s="429"/>
      <c r="K302" s="429"/>
      <c r="L302" s="454"/>
      <c r="N302" s="270"/>
      <c r="O302" s="96"/>
      <c r="P302" s="96"/>
      <c r="Q302" s="96"/>
    </row>
    <row r="303" spans="1:17" s="29" customFormat="1" x14ac:dyDescent="0.25">
      <c r="A303" s="160"/>
      <c r="B303" s="158"/>
      <c r="C303" s="159"/>
      <c r="D303" s="159"/>
      <c r="E303" s="159"/>
      <c r="F303" s="159"/>
      <c r="G303" s="159"/>
      <c r="H303" s="159"/>
      <c r="I303" s="159"/>
      <c r="J303" s="159"/>
      <c r="K303" s="159"/>
      <c r="L303" s="154"/>
      <c r="N303" s="270"/>
      <c r="O303" s="96"/>
      <c r="P303" s="96"/>
      <c r="Q303" s="96"/>
    </row>
    <row r="304" spans="1:17" s="10" customFormat="1" x14ac:dyDescent="0.25">
      <c r="A304" s="7"/>
      <c r="B304" s="573"/>
      <c r="C304" s="574"/>
      <c r="D304" s="574"/>
      <c r="E304" s="574"/>
      <c r="F304" s="574"/>
      <c r="G304" s="574"/>
      <c r="H304" s="574"/>
      <c r="I304" s="574"/>
      <c r="J304" s="574"/>
      <c r="K304" s="574"/>
      <c r="L304" s="575"/>
      <c r="M304" s="29"/>
      <c r="N304" s="307"/>
    </row>
    <row r="305" spans="1:17" s="10" customFormat="1" x14ac:dyDescent="0.25">
      <c r="A305" s="7"/>
      <c r="B305" s="573"/>
      <c r="C305" s="574"/>
      <c r="D305" s="574"/>
      <c r="E305" s="574"/>
      <c r="F305" s="574"/>
      <c r="G305" s="574"/>
      <c r="H305" s="574"/>
      <c r="I305" s="574"/>
      <c r="J305" s="574"/>
      <c r="K305" s="574"/>
      <c r="L305" s="575"/>
      <c r="M305" s="29"/>
      <c r="N305" s="307"/>
    </row>
    <row r="306" spans="1:17" s="10" customFormat="1" x14ac:dyDescent="0.25">
      <c r="A306" s="8"/>
      <c r="B306" s="573"/>
      <c r="C306" s="574"/>
      <c r="D306" s="574"/>
      <c r="E306" s="574"/>
      <c r="F306" s="574"/>
      <c r="G306" s="574"/>
      <c r="H306" s="574"/>
      <c r="I306" s="574"/>
      <c r="J306" s="574"/>
      <c r="K306" s="574"/>
      <c r="L306" s="575"/>
      <c r="M306" s="29"/>
      <c r="N306" s="307"/>
    </row>
    <row r="307" spans="1:17" s="10" customFormat="1" x14ac:dyDescent="0.25">
      <c r="A307" s="8"/>
      <c r="B307" s="573"/>
      <c r="C307" s="574"/>
      <c r="D307" s="574"/>
      <c r="E307" s="574"/>
      <c r="F307" s="574"/>
      <c r="G307" s="574"/>
      <c r="H307" s="574"/>
      <c r="I307" s="574"/>
      <c r="J307" s="574"/>
      <c r="K307" s="574"/>
      <c r="L307" s="575"/>
      <c r="M307" s="29"/>
      <c r="N307" s="307"/>
    </row>
    <row r="308" spans="1:17" s="10" customFormat="1" x14ac:dyDescent="0.25">
      <c r="A308" s="8"/>
      <c r="B308" s="573"/>
      <c r="C308" s="574"/>
      <c r="D308" s="574"/>
      <c r="E308" s="574"/>
      <c r="F308" s="574"/>
      <c r="G308" s="574"/>
      <c r="H308" s="574"/>
      <c r="I308" s="574"/>
      <c r="J308" s="574"/>
      <c r="K308" s="574"/>
      <c r="L308" s="575"/>
      <c r="M308" s="29"/>
      <c r="N308" s="307"/>
    </row>
    <row r="309" spans="1:17" s="10" customFormat="1" x14ac:dyDescent="0.25">
      <c r="A309" s="7"/>
      <c r="B309" s="573"/>
      <c r="C309" s="574"/>
      <c r="D309" s="574"/>
      <c r="E309" s="574"/>
      <c r="F309" s="574"/>
      <c r="G309" s="574"/>
      <c r="H309" s="574"/>
      <c r="I309" s="574"/>
      <c r="J309" s="574"/>
      <c r="K309" s="574"/>
      <c r="L309" s="575"/>
      <c r="M309" s="29"/>
      <c r="N309" s="307"/>
    </row>
    <row r="310" spans="1:17" s="10" customFormat="1" x14ac:dyDescent="0.25">
      <c r="A310" s="7"/>
      <c r="B310" s="573"/>
      <c r="C310" s="574"/>
      <c r="D310" s="574"/>
      <c r="E310" s="574"/>
      <c r="F310" s="574"/>
      <c r="G310" s="574"/>
      <c r="H310" s="574"/>
      <c r="I310" s="574"/>
      <c r="J310" s="574"/>
      <c r="K310" s="574"/>
      <c r="L310" s="575"/>
      <c r="M310" s="29"/>
      <c r="N310" s="307"/>
    </row>
    <row r="311" spans="1:17" s="10" customFormat="1" x14ac:dyDescent="0.25">
      <c r="A311" s="7"/>
      <c r="B311" s="573"/>
      <c r="C311" s="574"/>
      <c r="D311" s="574"/>
      <c r="E311" s="574"/>
      <c r="F311" s="574"/>
      <c r="G311" s="574"/>
      <c r="H311" s="574"/>
      <c r="I311" s="574"/>
      <c r="J311" s="574"/>
      <c r="K311" s="574"/>
      <c r="L311" s="575"/>
      <c r="M311" s="29"/>
      <c r="N311" s="307"/>
    </row>
    <row r="312" spans="1:17" s="29" customFormat="1" x14ac:dyDescent="0.25">
      <c r="A312" s="160"/>
      <c r="B312" s="126"/>
      <c r="C312" s="127"/>
      <c r="D312" s="127"/>
      <c r="E312" s="127"/>
      <c r="F312" s="127"/>
      <c r="G312" s="127"/>
      <c r="H312" s="127"/>
      <c r="I312" s="127"/>
      <c r="J312" s="127"/>
      <c r="K312" s="127"/>
      <c r="L312" s="128"/>
      <c r="N312" s="270"/>
      <c r="O312" s="96"/>
      <c r="P312" s="96"/>
      <c r="Q312" s="96"/>
    </row>
    <row r="313" spans="1:17" s="10" customFormat="1" x14ac:dyDescent="0.25">
      <c r="A313" s="7"/>
      <c r="B313" s="583" t="s">
        <v>59</v>
      </c>
      <c r="C313" s="584"/>
      <c r="D313" s="584"/>
      <c r="E313" s="584"/>
      <c r="F313" s="584"/>
      <c r="G313" s="584"/>
      <c r="H313" s="584"/>
      <c r="I313" s="584"/>
      <c r="J313" s="584"/>
      <c r="K313" s="584"/>
      <c r="L313" s="585"/>
      <c r="M313" s="146"/>
      <c r="N313" s="307"/>
    </row>
    <row r="314" spans="1:17" s="29" customFormat="1" x14ac:dyDescent="0.25">
      <c r="A314" s="160"/>
      <c r="B314" s="158"/>
      <c r="C314" s="159"/>
      <c r="D314" s="159"/>
      <c r="E314" s="159"/>
      <c r="F314" s="159"/>
      <c r="G314" s="159"/>
      <c r="H314" s="159"/>
      <c r="I314" s="159"/>
      <c r="J314" s="159"/>
      <c r="K314" s="159"/>
      <c r="L314" s="154"/>
      <c r="N314" s="270"/>
      <c r="O314" s="96"/>
      <c r="P314" s="96"/>
      <c r="Q314" s="96"/>
    </row>
    <row r="315" spans="1:17" s="29" customFormat="1" x14ac:dyDescent="0.25">
      <c r="A315" s="160"/>
      <c r="B315" s="580" t="str">
        <f>IF(Intro!$G$26="English",O315,P315)</f>
        <v>Décrivez comment les coûts de livraison des marchandises vendues par votre entreprise sont payés.</v>
      </c>
      <c r="C315" s="581"/>
      <c r="D315" s="581"/>
      <c r="E315" s="581"/>
      <c r="F315" s="581"/>
      <c r="G315" s="581"/>
      <c r="H315" s="581"/>
      <c r="I315" s="581"/>
      <c r="J315" s="581"/>
      <c r="K315" s="581"/>
      <c r="L315" s="582"/>
      <c r="N315" s="270"/>
      <c r="O315" s="96" t="s">
        <v>100</v>
      </c>
      <c r="P315" s="96" t="s">
        <v>159</v>
      </c>
      <c r="Q315" s="96"/>
    </row>
    <row r="316" spans="1:17" s="29" customFormat="1" x14ac:dyDescent="0.25">
      <c r="A316" s="160"/>
      <c r="B316" s="158"/>
      <c r="C316" s="159"/>
      <c r="D316" s="159"/>
      <c r="E316" s="159"/>
      <c r="F316" s="159"/>
      <c r="G316" s="159"/>
      <c r="H316" s="159"/>
      <c r="I316" s="159"/>
      <c r="J316" s="159"/>
      <c r="K316" s="159"/>
      <c r="L316" s="154"/>
      <c r="N316" s="270"/>
      <c r="O316" s="96"/>
      <c r="P316" s="96"/>
      <c r="Q316" s="96"/>
    </row>
    <row r="317" spans="1:17" ht="14.25" customHeight="1" x14ac:dyDescent="0.25">
      <c r="A317" s="7"/>
      <c r="B317" s="589" t="str">
        <f>IF(Intro!$G$26="English",O317,P317)</f>
        <v>Votre entreprise s'occupe de la livraison et les frais de livraison sont inclus dans le prix de vente.</v>
      </c>
      <c r="C317" s="590"/>
      <c r="D317" s="590"/>
      <c r="E317" s="590"/>
      <c r="F317" s="590"/>
      <c r="G317" s="591"/>
      <c r="H317" s="306"/>
      <c r="I317" s="159"/>
      <c r="J317" s="159"/>
      <c r="K317" s="159"/>
      <c r="L317" s="154"/>
      <c r="M317" s="82"/>
      <c r="N317" s="305"/>
      <c r="O317" s="6" t="s">
        <v>434</v>
      </c>
      <c r="P317" s="6" t="s">
        <v>435</v>
      </c>
    </row>
    <row r="318" spans="1:17" ht="14.25" customHeight="1" x14ac:dyDescent="0.25">
      <c r="A318" s="7"/>
      <c r="B318" s="589" t="str">
        <f>IF(Intro!$G$26="English",O318,P318)</f>
        <v>Votre entreprise s'occupe de la livraison mais les frais de livraison sont facturés séparément à l’acheteur.</v>
      </c>
      <c r="C318" s="590"/>
      <c r="D318" s="590"/>
      <c r="E318" s="590"/>
      <c r="F318" s="590"/>
      <c r="G318" s="591"/>
      <c r="H318" s="306"/>
      <c r="I318" s="159"/>
      <c r="J318" s="159"/>
      <c r="K318" s="159"/>
      <c r="L318" s="154"/>
      <c r="M318" s="82"/>
      <c r="N318" s="305"/>
      <c r="O318" s="6" t="s">
        <v>436</v>
      </c>
      <c r="P318" s="6" t="s">
        <v>437</v>
      </c>
    </row>
    <row r="319" spans="1:17" ht="14.25" customHeight="1" x14ac:dyDescent="0.25">
      <c r="A319" s="7"/>
      <c r="B319" s="589" t="str">
        <f>IF(Intro!$G$26="English",O319,P319)</f>
        <v>La livraison et ses frais sont pris en charge par l’acheteur.</v>
      </c>
      <c r="C319" s="590"/>
      <c r="D319" s="590"/>
      <c r="E319" s="590"/>
      <c r="F319" s="590"/>
      <c r="G319" s="591"/>
      <c r="H319" s="306"/>
      <c r="I319" s="159"/>
      <c r="J319" s="159"/>
      <c r="K319" s="159"/>
      <c r="L319" s="154"/>
      <c r="M319" s="82"/>
      <c r="N319" s="305"/>
      <c r="O319" s="6" t="s">
        <v>438</v>
      </c>
      <c r="P319" s="6" t="s">
        <v>439</v>
      </c>
    </row>
    <row r="320" spans="1:17" s="29" customFormat="1" x14ac:dyDescent="0.25">
      <c r="A320" s="160"/>
      <c r="B320" s="158"/>
      <c r="C320" s="159"/>
      <c r="D320" s="159"/>
      <c r="E320" s="159"/>
      <c r="F320" s="159"/>
      <c r="G320" s="159"/>
      <c r="H320" s="159"/>
      <c r="I320" s="159"/>
      <c r="J320" s="159"/>
      <c r="K320" s="159"/>
      <c r="L320" s="154"/>
      <c r="N320" s="270"/>
      <c r="O320" s="96"/>
      <c r="P320" s="96"/>
      <c r="Q320" s="96"/>
    </row>
    <row r="321" spans="1:17" s="29" customFormat="1" x14ac:dyDescent="0.25">
      <c r="A321" s="160"/>
      <c r="B321" s="580" t="str">
        <f>IF(Intro!$G$26="English",O321,P321)</f>
        <v>Expliquez si le mode de paiement de la livraison des marchandises vendues par votre entreprise a changé depuis le 1er janvier 2023.</v>
      </c>
      <c r="C321" s="581"/>
      <c r="D321" s="581"/>
      <c r="E321" s="581"/>
      <c r="F321" s="581"/>
      <c r="G321" s="581"/>
      <c r="H321" s="581"/>
      <c r="I321" s="581"/>
      <c r="J321" s="581"/>
      <c r="K321" s="581"/>
      <c r="L321" s="582"/>
      <c r="N321" s="270"/>
      <c r="O321" s="96" t="str">
        <f>"Explain whether the method of paying for delivery of the goods sold by your firm has changed since January 1, "&amp;Variables!B6&amp;"."</f>
        <v>Explain whether the method of paying for delivery of the goods sold by your firm has changed since January 1, 2023.</v>
      </c>
      <c r="P321" s="96" t="str">
        <f>"Expliquez si le mode de paiement de la livraison des marchandises vendues par votre entreprise a changé depuis le 1er janvier "&amp;Variables!B6&amp;"."</f>
        <v>Expliquez si le mode de paiement de la livraison des marchandises vendues par votre entreprise a changé depuis le 1er janvier 2023.</v>
      </c>
      <c r="Q321" s="96"/>
    </row>
    <row r="322" spans="1:17" s="29" customFormat="1" x14ac:dyDescent="0.25">
      <c r="A322" s="160"/>
      <c r="B322" s="158"/>
      <c r="C322" s="159"/>
      <c r="D322" s="159"/>
      <c r="E322" s="159"/>
      <c r="F322" s="159"/>
      <c r="G322" s="159"/>
      <c r="H322" s="159"/>
      <c r="I322" s="159"/>
      <c r="J322" s="159"/>
      <c r="K322" s="159"/>
      <c r="L322" s="154"/>
      <c r="N322" s="270"/>
      <c r="O322" s="96"/>
      <c r="P322" s="96"/>
      <c r="Q322" s="96"/>
    </row>
    <row r="323" spans="1:17" s="10" customFormat="1" x14ac:dyDescent="0.25">
      <c r="A323" s="7"/>
      <c r="B323" s="573"/>
      <c r="C323" s="574"/>
      <c r="D323" s="574"/>
      <c r="E323" s="574"/>
      <c r="F323" s="574"/>
      <c r="G323" s="574"/>
      <c r="H323" s="574"/>
      <c r="I323" s="574"/>
      <c r="J323" s="574"/>
      <c r="K323" s="574"/>
      <c r="L323" s="575"/>
      <c r="M323" s="29"/>
      <c r="N323" s="307"/>
    </row>
    <row r="324" spans="1:17" s="10" customFormat="1" x14ac:dyDescent="0.25">
      <c r="A324" s="7"/>
      <c r="B324" s="573"/>
      <c r="C324" s="574"/>
      <c r="D324" s="574"/>
      <c r="E324" s="574"/>
      <c r="F324" s="574"/>
      <c r="G324" s="574"/>
      <c r="H324" s="574"/>
      <c r="I324" s="574"/>
      <c r="J324" s="574"/>
      <c r="K324" s="574"/>
      <c r="L324" s="575"/>
      <c r="M324" s="29"/>
      <c r="N324" s="307"/>
    </row>
    <row r="325" spans="1:17" s="10" customFormat="1" x14ac:dyDescent="0.25">
      <c r="A325" s="8"/>
      <c r="B325" s="573"/>
      <c r="C325" s="574"/>
      <c r="D325" s="574"/>
      <c r="E325" s="574"/>
      <c r="F325" s="574"/>
      <c r="G325" s="574"/>
      <c r="H325" s="574"/>
      <c r="I325" s="574"/>
      <c r="J325" s="574"/>
      <c r="K325" s="574"/>
      <c r="L325" s="575"/>
      <c r="M325" s="29"/>
      <c r="N325" s="307"/>
    </row>
    <row r="326" spans="1:17" s="10" customFormat="1" x14ac:dyDescent="0.25">
      <c r="A326" s="8"/>
      <c r="B326" s="573"/>
      <c r="C326" s="574"/>
      <c r="D326" s="574"/>
      <c r="E326" s="574"/>
      <c r="F326" s="574"/>
      <c r="G326" s="574"/>
      <c r="H326" s="574"/>
      <c r="I326" s="574"/>
      <c r="J326" s="574"/>
      <c r="K326" s="574"/>
      <c r="L326" s="575"/>
      <c r="M326" s="29"/>
      <c r="N326" s="307"/>
    </row>
    <row r="327" spans="1:17" s="10" customFormat="1" x14ac:dyDescent="0.25">
      <c r="A327" s="8"/>
      <c r="B327" s="573"/>
      <c r="C327" s="574"/>
      <c r="D327" s="574"/>
      <c r="E327" s="574"/>
      <c r="F327" s="574"/>
      <c r="G327" s="574"/>
      <c r="H327" s="574"/>
      <c r="I327" s="574"/>
      <c r="J327" s="574"/>
      <c r="K327" s="574"/>
      <c r="L327" s="575"/>
      <c r="M327" s="29"/>
      <c r="N327" s="307"/>
    </row>
    <row r="328" spans="1:17" s="10" customFormat="1" x14ac:dyDescent="0.25">
      <c r="A328" s="7"/>
      <c r="B328" s="573"/>
      <c r="C328" s="574"/>
      <c r="D328" s="574"/>
      <c r="E328" s="574"/>
      <c r="F328" s="574"/>
      <c r="G328" s="574"/>
      <c r="H328" s="574"/>
      <c r="I328" s="574"/>
      <c r="J328" s="574"/>
      <c r="K328" s="574"/>
      <c r="L328" s="575"/>
      <c r="M328" s="29"/>
      <c r="N328" s="307"/>
    </row>
    <row r="329" spans="1:17" s="10" customFormat="1" x14ac:dyDescent="0.25">
      <c r="A329" s="7"/>
      <c r="B329" s="573"/>
      <c r="C329" s="574"/>
      <c r="D329" s="574"/>
      <c r="E329" s="574"/>
      <c r="F329" s="574"/>
      <c r="G329" s="574"/>
      <c r="H329" s="574"/>
      <c r="I329" s="574"/>
      <c r="J329" s="574"/>
      <c r="K329" s="574"/>
      <c r="L329" s="575"/>
      <c r="M329" s="29"/>
      <c r="N329" s="307"/>
    </row>
    <row r="330" spans="1:17" s="10" customFormat="1" x14ac:dyDescent="0.25">
      <c r="A330" s="7"/>
      <c r="B330" s="573"/>
      <c r="C330" s="574"/>
      <c r="D330" s="574"/>
      <c r="E330" s="574"/>
      <c r="F330" s="574"/>
      <c r="G330" s="574"/>
      <c r="H330" s="574"/>
      <c r="I330" s="574"/>
      <c r="J330" s="574"/>
      <c r="K330" s="574"/>
      <c r="L330" s="575"/>
      <c r="M330" s="29"/>
      <c r="N330" s="307"/>
    </row>
    <row r="331" spans="1:17" s="29" customFormat="1" x14ac:dyDescent="0.25">
      <c r="A331" s="160"/>
      <c r="B331" s="126"/>
      <c r="C331" s="127"/>
      <c r="D331" s="127"/>
      <c r="E331" s="127"/>
      <c r="F331" s="127"/>
      <c r="G331" s="127"/>
      <c r="H331" s="127"/>
      <c r="I331" s="127"/>
      <c r="J331" s="127"/>
      <c r="K331" s="127"/>
      <c r="L331" s="128"/>
      <c r="N331" s="270"/>
      <c r="O331" s="96"/>
      <c r="P331" s="96"/>
      <c r="Q331" s="96"/>
    </row>
    <row r="332" spans="1:17" s="10" customFormat="1" x14ac:dyDescent="0.25">
      <c r="A332" s="7"/>
      <c r="B332" s="583" t="s">
        <v>60</v>
      </c>
      <c r="C332" s="584"/>
      <c r="D332" s="584"/>
      <c r="E332" s="584"/>
      <c r="F332" s="584"/>
      <c r="G332" s="584"/>
      <c r="H332" s="584"/>
      <c r="I332" s="584"/>
      <c r="J332" s="584"/>
      <c r="K332" s="584"/>
      <c r="L332" s="585"/>
      <c r="M332" s="146"/>
      <c r="N332" s="307"/>
    </row>
    <row r="333" spans="1:17" s="29" customFormat="1" x14ac:dyDescent="0.25">
      <c r="A333" s="160"/>
      <c r="B333" s="158"/>
      <c r="C333" s="159"/>
      <c r="D333" s="159"/>
      <c r="E333" s="159"/>
      <c r="F333" s="159"/>
      <c r="G333" s="159"/>
      <c r="H333" s="159"/>
      <c r="I333" s="159"/>
      <c r="J333" s="159"/>
      <c r="K333" s="159"/>
      <c r="L333" s="154"/>
      <c r="N333" s="270"/>
      <c r="O333" s="96"/>
      <c r="P333" s="96"/>
      <c r="Q333" s="96"/>
    </row>
    <row r="334" spans="1:17" s="29" customFormat="1" x14ac:dyDescent="0.25">
      <c r="A334" s="160"/>
      <c r="B334" s="580" t="str">
        <f>IF(Intro!$G$26="English",O334,P334)</f>
        <v>Expliquez si la demande pour les marchandises ou les ventes de marchandises ont changé depuis le 1er janvier 2023.</v>
      </c>
      <c r="C334" s="581"/>
      <c r="D334" s="581"/>
      <c r="E334" s="581"/>
      <c r="F334" s="581"/>
      <c r="G334" s="581"/>
      <c r="H334" s="581"/>
      <c r="I334" s="581"/>
      <c r="J334" s="581"/>
      <c r="K334" s="581"/>
      <c r="L334" s="582"/>
      <c r="N334" s="270"/>
      <c r="O334" s="96" t="str">
        <f>"Explain whether demand for the goods or sales of the goods has changed since January 1, "&amp;Variables!B6&amp;"."</f>
        <v>Explain whether demand for the goods or sales of the goods has changed since January 1, 2023.</v>
      </c>
      <c r="P334" s="96" t="str">
        <f>"Expliquez si la demande pour les marchandises ou les ventes de marchandises ont changé depuis le 1er janvier "&amp;Variables!B6&amp;"."</f>
        <v>Expliquez si la demande pour les marchandises ou les ventes de marchandises ont changé depuis le 1er janvier 2023.</v>
      </c>
      <c r="Q334" s="96"/>
    </row>
    <row r="335" spans="1:17" s="29" customFormat="1" x14ac:dyDescent="0.25">
      <c r="A335" s="160"/>
      <c r="B335" s="158"/>
      <c r="C335" s="159"/>
      <c r="D335" s="159"/>
      <c r="E335" s="159"/>
      <c r="F335" s="159"/>
      <c r="G335" s="159"/>
      <c r="H335" s="159"/>
      <c r="I335" s="159"/>
      <c r="J335" s="159"/>
      <c r="K335" s="159"/>
      <c r="L335" s="154"/>
      <c r="N335" s="270"/>
      <c r="O335" s="96"/>
      <c r="P335" s="96"/>
      <c r="Q335" s="96"/>
    </row>
    <row r="336" spans="1:17" s="10" customFormat="1" x14ac:dyDescent="0.25">
      <c r="A336" s="7"/>
      <c r="B336" s="573"/>
      <c r="C336" s="574"/>
      <c r="D336" s="574"/>
      <c r="E336" s="574"/>
      <c r="F336" s="574"/>
      <c r="G336" s="574"/>
      <c r="H336" s="574"/>
      <c r="I336" s="574"/>
      <c r="J336" s="574"/>
      <c r="K336" s="574"/>
      <c r="L336" s="575"/>
      <c r="M336" s="29"/>
      <c r="N336" s="307"/>
    </row>
    <row r="337" spans="1:17" s="10" customFormat="1" x14ac:dyDescent="0.25">
      <c r="A337" s="7"/>
      <c r="B337" s="573"/>
      <c r="C337" s="574"/>
      <c r="D337" s="574"/>
      <c r="E337" s="574"/>
      <c r="F337" s="574"/>
      <c r="G337" s="574"/>
      <c r="H337" s="574"/>
      <c r="I337" s="574"/>
      <c r="J337" s="574"/>
      <c r="K337" s="574"/>
      <c r="L337" s="575"/>
      <c r="M337" s="29"/>
      <c r="N337" s="307"/>
    </row>
    <row r="338" spans="1:17" s="10" customFormat="1" x14ac:dyDescent="0.25">
      <c r="A338" s="8"/>
      <c r="B338" s="573"/>
      <c r="C338" s="574"/>
      <c r="D338" s="574"/>
      <c r="E338" s="574"/>
      <c r="F338" s="574"/>
      <c r="G338" s="574"/>
      <c r="H338" s="574"/>
      <c r="I338" s="574"/>
      <c r="J338" s="574"/>
      <c r="K338" s="574"/>
      <c r="L338" s="575"/>
      <c r="M338" s="29"/>
      <c r="N338" s="307"/>
    </row>
    <row r="339" spans="1:17" s="10" customFormat="1" x14ac:dyDescent="0.25">
      <c r="A339" s="8"/>
      <c r="B339" s="573"/>
      <c r="C339" s="574"/>
      <c r="D339" s="574"/>
      <c r="E339" s="574"/>
      <c r="F339" s="574"/>
      <c r="G339" s="574"/>
      <c r="H339" s="574"/>
      <c r="I339" s="574"/>
      <c r="J339" s="574"/>
      <c r="K339" s="574"/>
      <c r="L339" s="575"/>
      <c r="M339" s="29"/>
      <c r="N339" s="307"/>
    </row>
    <row r="340" spans="1:17" s="10" customFormat="1" x14ac:dyDescent="0.25">
      <c r="A340" s="8"/>
      <c r="B340" s="573"/>
      <c r="C340" s="574"/>
      <c r="D340" s="574"/>
      <c r="E340" s="574"/>
      <c r="F340" s="574"/>
      <c r="G340" s="574"/>
      <c r="H340" s="574"/>
      <c r="I340" s="574"/>
      <c r="J340" s="574"/>
      <c r="K340" s="574"/>
      <c r="L340" s="575"/>
      <c r="M340" s="29"/>
      <c r="N340" s="307"/>
    </row>
    <row r="341" spans="1:17" s="10" customFormat="1" x14ac:dyDescent="0.25">
      <c r="A341" s="7"/>
      <c r="B341" s="573"/>
      <c r="C341" s="574"/>
      <c r="D341" s="574"/>
      <c r="E341" s="574"/>
      <c r="F341" s="574"/>
      <c r="G341" s="574"/>
      <c r="H341" s="574"/>
      <c r="I341" s="574"/>
      <c r="J341" s="574"/>
      <c r="K341" s="574"/>
      <c r="L341" s="575"/>
      <c r="M341" s="29"/>
      <c r="N341" s="307"/>
    </row>
    <row r="342" spans="1:17" s="10" customFormat="1" x14ac:dyDescent="0.25">
      <c r="A342" s="7"/>
      <c r="B342" s="573"/>
      <c r="C342" s="574"/>
      <c r="D342" s="574"/>
      <c r="E342" s="574"/>
      <c r="F342" s="574"/>
      <c r="G342" s="574"/>
      <c r="H342" s="574"/>
      <c r="I342" s="574"/>
      <c r="J342" s="574"/>
      <c r="K342" s="574"/>
      <c r="L342" s="575"/>
      <c r="M342" s="29"/>
      <c r="N342" s="307"/>
    </row>
    <row r="343" spans="1:17" s="10" customFormat="1" x14ac:dyDescent="0.25">
      <c r="A343" s="7"/>
      <c r="B343" s="573"/>
      <c r="C343" s="574"/>
      <c r="D343" s="574"/>
      <c r="E343" s="574"/>
      <c r="F343" s="574"/>
      <c r="G343" s="574"/>
      <c r="H343" s="574"/>
      <c r="I343" s="574"/>
      <c r="J343" s="574"/>
      <c r="K343" s="574"/>
      <c r="L343" s="575"/>
      <c r="M343" s="29"/>
      <c r="N343" s="307"/>
    </row>
    <row r="344" spans="1:17" s="29" customFormat="1" x14ac:dyDescent="0.25">
      <c r="A344" s="160"/>
      <c r="B344" s="126"/>
      <c r="C344" s="127"/>
      <c r="D344" s="127"/>
      <c r="E344" s="127"/>
      <c r="F344" s="127"/>
      <c r="G344" s="127"/>
      <c r="H344" s="127"/>
      <c r="I344" s="127"/>
      <c r="J344" s="127"/>
      <c r="K344" s="127"/>
      <c r="L344" s="128"/>
      <c r="N344" s="270"/>
      <c r="O344" s="96"/>
      <c r="P344" s="96"/>
      <c r="Q344" s="96"/>
    </row>
    <row r="345" spans="1:17" x14ac:dyDescent="0.25">
      <c r="A345" s="7"/>
      <c r="N345" s="305"/>
    </row>
    <row r="346" spans="1:17" x14ac:dyDescent="0.25">
      <c r="A346" s="7"/>
      <c r="B346" s="480" t="str">
        <f>IF(Intro!$G$26="English",O346,P346)</f>
        <v>MARCHÉS</v>
      </c>
      <c r="C346" s="481"/>
      <c r="D346" s="481"/>
      <c r="E346" s="481"/>
      <c r="F346" s="481"/>
      <c r="G346" s="481"/>
      <c r="H346" s="481"/>
      <c r="I346" s="481"/>
      <c r="J346" s="481"/>
      <c r="K346" s="481"/>
      <c r="L346" s="482"/>
      <c r="M346" s="29"/>
      <c r="N346" s="305"/>
      <c r="O346" s="82" t="s">
        <v>274</v>
      </c>
      <c r="P346" s="82" t="s">
        <v>275</v>
      </c>
    </row>
    <row r="347" spans="1:17" x14ac:dyDescent="0.25">
      <c r="A347" s="7"/>
      <c r="B347" s="586" t="s">
        <v>61</v>
      </c>
      <c r="C347" s="587"/>
      <c r="D347" s="587"/>
      <c r="E347" s="587"/>
      <c r="F347" s="587"/>
      <c r="G347" s="587"/>
      <c r="H347" s="587"/>
      <c r="I347" s="587"/>
      <c r="J347" s="587"/>
      <c r="K347" s="587"/>
      <c r="L347" s="588"/>
      <c r="M347" s="82"/>
      <c r="N347" s="305"/>
    </row>
    <row r="348" spans="1:17" x14ac:dyDescent="0.25">
      <c r="A348" s="7"/>
      <c r="B348" s="17"/>
      <c r="C348" s="27"/>
      <c r="D348" s="28"/>
      <c r="E348" s="28"/>
      <c r="F348" s="28"/>
      <c r="G348" s="28"/>
      <c r="H348" s="28"/>
      <c r="I348" s="28"/>
      <c r="J348" s="28"/>
      <c r="K348" s="28"/>
      <c r="L348" s="18"/>
      <c r="M348" s="82"/>
      <c r="N348" s="305"/>
    </row>
    <row r="349" spans="1:17" x14ac:dyDescent="0.25">
      <c r="A349" s="7"/>
      <c r="B349" s="428" t="str">
        <f>IF(Intro!$G$26="English",O349,P349)</f>
        <v>Décrivez les marchés des marchandises au Canada et dans le monde depuis le 1er janvier 2023. Les facteurs à prendre en compte dans votre réponse comprennent, sans s'y limiter, la demande, les ventes, les prix, l'utilisation de la capacité et les volumes d'importations des marchandises.</v>
      </c>
      <c r="C349" s="429"/>
      <c r="D349" s="429"/>
      <c r="E349" s="429"/>
      <c r="F349" s="429"/>
      <c r="G349" s="429"/>
      <c r="H349" s="429"/>
      <c r="I349" s="429"/>
      <c r="J349" s="429"/>
      <c r="K349" s="429"/>
      <c r="L349" s="454"/>
      <c r="M349" s="82"/>
      <c r="N349" s="305"/>
      <c r="O349" s="19" t="str">
        <f>"Describe the markets for the goods in Canada and globally since January 1, "&amp;Variables!B6&amp;". Factors to consider in your response include, but are not limited to, demand, sales, prices, capacity utilization and import volumes of the goods."</f>
        <v>Describe the markets for the goods in Canada and globally since January 1, 2023. Factors to consider in your response include, but are not limited to, demand, sales, prices, capacity utilization and import volumes of the goods.</v>
      </c>
      <c r="P349" s="82" t="str">
        <f>"Décrivez les marchés des marchandises au Canada et dans le monde depuis le 1er janvier "&amp;Variables!B6&amp;". Les facteurs à prendre en compte dans votre réponse comprennent, sans s'y limiter, la demande, les ventes, les prix, l'utilisation de la capacité et les volumes d'importations des marchandises."</f>
        <v>Décrivez les marchés des marchandises au Canada et dans le monde depuis le 1er janvier 2023. Les facteurs à prendre en compte dans votre réponse comprennent, sans s'y limiter, la demande, les ventes, les prix, l'utilisation de la capacité et les volumes d'importations des marchandises.</v>
      </c>
    </row>
    <row r="350" spans="1:17" x14ac:dyDescent="0.25">
      <c r="A350" s="7"/>
      <c r="B350" s="428"/>
      <c r="C350" s="429"/>
      <c r="D350" s="429"/>
      <c r="E350" s="429"/>
      <c r="F350" s="429"/>
      <c r="G350" s="429"/>
      <c r="H350" s="429"/>
      <c r="I350" s="429"/>
      <c r="J350" s="429"/>
      <c r="K350" s="429"/>
      <c r="L350" s="454"/>
      <c r="M350" s="82"/>
      <c r="N350" s="305"/>
      <c r="O350" s="19"/>
    </row>
    <row r="351" spans="1:17" s="29" customFormat="1" x14ac:dyDescent="0.25">
      <c r="A351" s="160"/>
      <c r="B351" s="158"/>
      <c r="C351" s="159"/>
      <c r="D351" s="159"/>
      <c r="E351" s="159"/>
      <c r="F351" s="159"/>
      <c r="G351" s="159"/>
      <c r="H351" s="159"/>
      <c r="I351" s="159"/>
      <c r="J351" s="159"/>
      <c r="K351" s="159"/>
      <c r="L351" s="154"/>
      <c r="N351" s="270"/>
      <c r="O351" s="96"/>
      <c r="P351" s="96"/>
      <c r="Q351" s="96"/>
    </row>
    <row r="352" spans="1:17" s="10" customFormat="1" x14ac:dyDescent="0.25">
      <c r="A352" s="7"/>
      <c r="B352" s="573"/>
      <c r="C352" s="574"/>
      <c r="D352" s="574"/>
      <c r="E352" s="574"/>
      <c r="F352" s="574"/>
      <c r="G352" s="574"/>
      <c r="H352" s="574"/>
      <c r="I352" s="574"/>
      <c r="J352" s="574"/>
      <c r="K352" s="574"/>
      <c r="L352" s="575"/>
      <c r="M352" s="29"/>
      <c r="N352" s="307"/>
    </row>
    <row r="353" spans="1:17" s="10" customFormat="1" x14ac:dyDescent="0.25">
      <c r="A353" s="7"/>
      <c r="B353" s="573"/>
      <c r="C353" s="574"/>
      <c r="D353" s="574"/>
      <c r="E353" s="574"/>
      <c r="F353" s="574"/>
      <c r="G353" s="574"/>
      <c r="H353" s="574"/>
      <c r="I353" s="574"/>
      <c r="J353" s="574"/>
      <c r="K353" s="574"/>
      <c r="L353" s="575"/>
      <c r="M353" s="29"/>
      <c r="N353" s="307"/>
    </row>
    <row r="354" spans="1:17" s="10" customFormat="1" x14ac:dyDescent="0.25">
      <c r="A354" s="8"/>
      <c r="B354" s="573"/>
      <c r="C354" s="574"/>
      <c r="D354" s="574"/>
      <c r="E354" s="574"/>
      <c r="F354" s="574"/>
      <c r="G354" s="574"/>
      <c r="H354" s="574"/>
      <c r="I354" s="574"/>
      <c r="J354" s="574"/>
      <c r="K354" s="574"/>
      <c r="L354" s="575"/>
      <c r="M354" s="29"/>
      <c r="N354" s="307"/>
    </row>
    <row r="355" spans="1:17" s="10" customFormat="1" x14ac:dyDescent="0.25">
      <c r="A355" s="8"/>
      <c r="B355" s="573"/>
      <c r="C355" s="574"/>
      <c r="D355" s="574"/>
      <c r="E355" s="574"/>
      <c r="F355" s="574"/>
      <c r="G355" s="574"/>
      <c r="H355" s="574"/>
      <c r="I355" s="574"/>
      <c r="J355" s="574"/>
      <c r="K355" s="574"/>
      <c r="L355" s="575"/>
      <c r="M355" s="29"/>
      <c r="N355" s="307"/>
    </row>
    <row r="356" spans="1:17" s="10" customFormat="1" x14ac:dyDescent="0.25">
      <c r="A356" s="8"/>
      <c r="B356" s="573"/>
      <c r="C356" s="574"/>
      <c r="D356" s="574"/>
      <c r="E356" s="574"/>
      <c r="F356" s="574"/>
      <c r="G356" s="574"/>
      <c r="H356" s="574"/>
      <c r="I356" s="574"/>
      <c r="J356" s="574"/>
      <c r="K356" s="574"/>
      <c r="L356" s="575"/>
      <c r="M356" s="29"/>
      <c r="N356" s="307"/>
    </row>
    <row r="357" spans="1:17" s="10" customFormat="1" x14ac:dyDescent="0.25">
      <c r="A357" s="7"/>
      <c r="B357" s="573"/>
      <c r="C357" s="574"/>
      <c r="D357" s="574"/>
      <c r="E357" s="574"/>
      <c r="F357" s="574"/>
      <c r="G357" s="574"/>
      <c r="H357" s="574"/>
      <c r="I357" s="574"/>
      <c r="J357" s="574"/>
      <c r="K357" s="574"/>
      <c r="L357" s="575"/>
      <c r="M357" s="29"/>
    </row>
    <row r="358" spans="1:17" s="10" customFormat="1" x14ac:dyDescent="0.25">
      <c r="A358" s="7"/>
      <c r="B358" s="573"/>
      <c r="C358" s="574"/>
      <c r="D358" s="574"/>
      <c r="E358" s="574"/>
      <c r="F358" s="574"/>
      <c r="G358" s="574"/>
      <c r="H358" s="574"/>
      <c r="I358" s="574"/>
      <c r="J358" s="574"/>
      <c r="K358" s="574"/>
      <c r="L358" s="575"/>
      <c r="M358" s="29"/>
    </row>
    <row r="359" spans="1:17" s="10" customFormat="1" x14ac:dyDescent="0.25">
      <c r="A359" s="7"/>
      <c r="B359" s="573"/>
      <c r="C359" s="574"/>
      <c r="D359" s="574"/>
      <c r="E359" s="574"/>
      <c r="F359" s="574"/>
      <c r="G359" s="574"/>
      <c r="H359" s="574"/>
      <c r="I359" s="574"/>
      <c r="J359" s="574"/>
      <c r="K359" s="574"/>
      <c r="L359" s="575"/>
      <c r="M359" s="29"/>
    </row>
    <row r="360" spans="1:17" s="29" customFormat="1" x14ac:dyDescent="0.25">
      <c r="A360" s="160"/>
      <c r="B360" s="126"/>
      <c r="C360" s="127"/>
      <c r="D360" s="127"/>
      <c r="E360" s="127"/>
      <c r="F360" s="127"/>
      <c r="G360" s="127"/>
      <c r="H360" s="127"/>
      <c r="I360" s="127"/>
      <c r="J360" s="127"/>
      <c r="K360" s="127"/>
      <c r="L360" s="128"/>
      <c r="O360" s="96"/>
      <c r="P360" s="96"/>
      <c r="Q360" s="96"/>
    </row>
    <row r="361" spans="1:17" x14ac:dyDescent="0.25">
      <c r="A361" s="7"/>
      <c r="B361" s="583" t="s">
        <v>62</v>
      </c>
      <c r="C361" s="584"/>
      <c r="D361" s="584"/>
      <c r="E361" s="584"/>
      <c r="F361" s="584"/>
      <c r="G361" s="584"/>
      <c r="H361" s="584"/>
      <c r="I361" s="584"/>
      <c r="J361" s="584"/>
      <c r="K361" s="584"/>
      <c r="L361" s="585"/>
      <c r="M361" s="82"/>
    </row>
    <row r="362" spans="1:17" x14ac:dyDescent="0.25">
      <c r="A362" s="7"/>
      <c r="B362" s="17"/>
      <c r="C362" s="27"/>
      <c r="D362" s="28"/>
      <c r="E362" s="28"/>
      <c r="F362" s="28"/>
      <c r="G362" s="28"/>
      <c r="H362" s="28"/>
      <c r="I362" s="28"/>
      <c r="J362" s="28"/>
      <c r="K362" s="28"/>
      <c r="L362" s="18"/>
      <c r="M362" s="82"/>
    </row>
    <row r="363" spans="1:17" x14ac:dyDescent="0.25">
      <c r="A363" s="7"/>
      <c r="B363" s="428" t="str">
        <f>IF(Intro!$G$26="English",O363,P363)</f>
        <v>Expliquez spécifiquement comment le marché canadien des marchandises a changé depuis janvier 2025 en raison de l'évolution du paysage commercial mondial et national, y compris, sans toutefois s'y limiter, tout changement dans la stratégie globale d'importation des marchandises de votre entreprise.</v>
      </c>
      <c r="C363" s="429"/>
      <c r="D363" s="429"/>
      <c r="E363" s="429"/>
      <c r="F363" s="429"/>
      <c r="G363" s="429"/>
      <c r="H363" s="429"/>
      <c r="I363" s="429"/>
      <c r="J363" s="429"/>
      <c r="K363" s="429"/>
      <c r="L363" s="454"/>
      <c r="M363" s="82"/>
      <c r="O363" s="19" t="s">
        <v>397</v>
      </c>
      <c r="P363" s="82" t="s">
        <v>398</v>
      </c>
    </row>
    <row r="364" spans="1:17" x14ac:dyDescent="0.25">
      <c r="A364" s="7"/>
      <c r="B364" s="428"/>
      <c r="C364" s="429"/>
      <c r="D364" s="429"/>
      <c r="E364" s="429"/>
      <c r="F364" s="429"/>
      <c r="G364" s="429"/>
      <c r="H364" s="429"/>
      <c r="I364" s="429"/>
      <c r="J364" s="429"/>
      <c r="K364" s="429"/>
      <c r="L364" s="454"/>
      <c r="M364" s="82"/>
      <c r="O364" s="19"/>
    </row>
    <row r="365" spans="1:17" s="29" customFormat="1" x14ac:dyDescent="0.25">
      <c r="A365" s="160"/>
      <c r="B365" s="158"/>
      <c r="C365" s="159"/>
      <c r="D365" s="159"/>
      <c r="E365" s="159"/>
      <c r="F365" s="159"/>
      <c r="G365" s="159"/>
      <c r="H365" s="159"/>
      <c r="I365" s="159"/>
      <c r="J365" s="159"/>
      <c r="K365" s="159"/>
      <c r="L365" s="154"/>
      <c r="O365" s="96"/>
      <c r="P365" s="96"/>
      <c r="Q365" s="96"/>
    </row>
    <row r="366" spans="1:17" s="10" customFormat="1" x14ac:dyDescent="0.25">
      <c r="A366" s="7"/>
      <c r="B366" s="573"/>
      <c r="C366" s="574"/>
      <c r="D366" s="574"/>
      <c r="E366" s="574"/>
      <c r="F366" s="574"/>
      <c r="G366" s="574"/>
      <c r="H366" s="574"/>
      <c r="I366" s="574"/>
      <c r="J366" s="574"/>
      <c r="K366" s="574"/>
      <c r="L366" s="575"/>
      <c r="M366" s="29"/>
    </row>
    <row r="367" spans="1:17" s="10" customFormat="1" x14ac:dyDescent="0.25">
      <c r="A367" s="7"/>
      <c r="B367" s="573"/>
      <c r="C367" s="574"/>
      <c r="D367" s="574"/>
      <c r="E367" s="574"/>
      <c r="F367" s="574"/>
      <c r="G367" s="574"/>
      <c r="H367" s="574"/>
      <c r="I367" s="574"/>
      <c r="J367" s="574"/>
      <c r="K367" s="574"/>
      <c r="L367" s="575"/>
      <c r="M367" s="29"/>
    </row>
    <row r="368" spans="1:17" s="10" customFormat="1" x14ac:dyDescent="0.25">
      <c r="A368" s="8"/>
      <c r="B368" s="573"/>
      <c r="C368" s="574"/>
      <c r="D368" s="574"/>
      <c r="E368" s="574"/>
      <c r="F368" s="574"/>
      <c r="G368" s="574"/>
      <c r="H368" s="574"/>
      <c r="I368" s="574"/>
      <c r="J368" s="574"/>
      <c r="K368" s="574"/>
      <c r="L368" s="575"/>
      <c r="M368" s="29"/>
    </row>
    <row r="369" spans="1:17" s="10" customFormat="1" x14ac:dyDescent="0.25">
      <c r="A369" s="8"/>
      <c r="B369" s="573"/>
      <c r="C369" s="574"/>
      <c r="D369" s="574"/>
      <c r="E369" s="574"/>
      <c r="F369" s="574"/>
      <c r="G369" s="574"/>
      <c r="H369" s="574"/>
      <c r="I369" s="574"/>
      <c r="J369" s="574"/>
      <c r="K369" s="574"/>
      <c r="L369" s="575"/>
      <c r="M369" s="29"/>
    </row>
    <row r="370" spans="1:17" s="10" customFormat="1" x14ac:dyDescent="0.25">
      <c r="A370" s="8"/>
      <c r="B370" s="573"/>
      <c r="C370" s="574"/>
      <c r="D370" s="574"/>
      <c r="E370" s="574"/>
      <c r="F370" s="574"/>
      <c r="G370" s="574"/>
      <c r="H370" s="574"/>
      <c r="I370" s="574"/>
      <c r="J370" s="574"/>
      <c r="K370" s="574"/>
      <c r="L370" s="575"/>
      <c r="M370" s="29"/>
    </row>
    <row r="371" spans="1:17" s="10" customFormat="1" x14ac:dyDescent="0.25">
      <c r="A371" s="7"/>
      <c r="B371" s="573"/>
      <c r="C371" s="574"/>
      <c r="D371" s="574"/>
      <c r="E371" s="574"/>
      <c r="F371" s="574"/>
      <c r="G371" s="574"/>
      <c r="H371" s="574"/>
      <c r="I371" s="574"/>
      <c r="J371" s="574"/>
      <c r="K371" s="574"/>
      <c r="L371" s="575"/>
      <c r="M371" s="29"/>
    </row>
    <row r="372" spans="1:17" s="10" customFormat="1" x14ac:dyDescent="0.25">
      <c r="A372" s="7"/>
      <c r="B372" s="573"/>
      <c r="C372" s="574"/>
      <c r="D372" s="574"/>
      <c r="E372" s="574"/>
      <c r="F372" s="574"/>
      <c r="G372" s="574"/>
      <c r="H372" s="574"/>
      <c r="I372" s="574"/>
      <c r="J372" s="574"/>
      <c r="K372" s="574"/>
      <c r="L372" s="575"/>
      <c r="M372" s="29"/>
    </row>
    <row r="373" spans="1:17" s="10" customFormat="1" x14ac:dyDescent="0.25">
      <c r="A373" s="7"/>
      <c r="B373" s="573"/>
      <c r="C373" s="574"/>
      <c r="D373" s="574"/>
      <c r="E373" s="574"/>
      <c r="F373" s="574"/>
      <c r="G373" s="574"/>
      <c r="H373" s="574"/>
      <c r="I373" s="574"/>
      <c r="J373" s="574"/>
      <c r="K373" s="574"/>
      <c r="L373" s="575"/>
      <c r="M373" s="29"/>
    </row>
    <row r="374" spans="1:17" s="29" customFormat="1" x14ac:dyDescent="0.25">
      <c r="A374" s="160"/>
      <c r="B374" s="126"/>
      <c r="C374" s="127"/>
      <c r="D374" s="127"/>
      <c r="E374" s="127"/>
      <c r="F374" s="127"/>
      <c r="G374" s="127"/>
      <c r="H374" s="127"/>
      <c r="I374" s="127"/>
      <c r="J374" s="127"/>
      <c r="K374" s="127"/>
      <c r="L374" s="128"/>
      <c r="O374" s="96"/>
      <c r="P374" s="96"/>
      <c r="Q374" s="96"/>
    </row>
    <row r="375" spans="1:17" x14ac:dyDescent="0.25">
      <c r="A375" s="7"/>
      <c r="B375" s="583" t="s">
        <v>63</v>
      </c>
      <c r="C375" s="584"/>
      <c r="D375" s="584"/>
      <c r="E375" s="584"/>
      <c r="F375" s="584"/>
      <c r="G375" s="584"/>
      <c r="H375" s="584"/>
      <c r="I375" s="584"/>
      <c r="J375" s="584"/>
      <c r="K375" s="584"/>
      <c r="L375" s="585"/>
      <c r="M375" s="82"/>
    </row>
    <row r="376" spans="1:17" x14ac:dyDescent="0.25">
      <c r="A376" s="7"/>
      <c r="B376" s="17"/>
      <c r="C376" s="27"/>
      <c r="D376" s="28"/>
      <c r="E376" s="28"/>
      <c r="F376" s="28"/>
      <c r="G376" s="28"/>
      <c r="H376" s="28"/>
      <c r="I376" s="28"/>
      <c r="J376" s="28"/>
      <c r="K376" s="28"/>
      <c r="L376" s="18"/>
      <c r="M376" s="82"/>
    </row>
    <row r="377" spans="1:17" x14ac:dyDescent="0.25">
      <c r="A377" s="7"/>
      <c r="B377" s="428" t="str">
        <f>IF(Intro!$G$26="English",O377,P377)</f>
        <v>Expliquez les changements que vous prévoyez voir sur le marché canadien et sur d’autres marchés mondiaux pour les marchandises au cours des deux prochaines années en ce qui concerne la demande, les prix, les volumes d’importation ou tout autre facteur.</v>
      </c>
      <c r="C377" s="429"/>
      <c r="D377" s="429"/>
      <c r="E377" s="429"/>
      <c r="F377" s="429"/>
      <c r="G377" s="429"/>
      <c r="H377" s="429"/>
      <c r="I377" s="429"/>
      <c r="J377" s="429"/>
      <c r="K377" s="429"/>
      <c r="L377" s="454"/>
      <c r="M377" s="82"/>
      <c r="O377" s="19" t="s">
        <v>182</v>
      </c>
      <c r="P377" s="82" t="s">
        <v>148</v>
      </c>
    </row>
    <row r="378" spans="1:17" x14ac:dyDescent="0.25">
      <c r="A378" s="7"/>
      <c r="B378" s="428"/>
      <c r="C378" s="429"/>
      <c r="D378" s="429"/>
      <c r="E378" s="429"/>
      <c r="F378" s="429"/>
      <c r="G378" s="429"/>
      <c r="H378" s="429"/>
      <c r="I378" s="429"/>
      <c r="J378" s="429"/>
      <c r="K378" s="429"/>
      <c r="L378" s="454"/>
      <c r="M378" s="82"/>
      <c r="O378" s="19"/>
    </row>
    <row r="379" spans="1:17" s="29" customFormat="1" x14ac:dyDescent="0.25">
      <c r="A379" s="160"/>
      <c r="B379" s="158"/>
      <c r="C379" s="159"/>
      <c r="D379" s="159"/>
      <c r="E379" s="159"/>
      <c r="F379" s="159"/>
      <c r="G379" s="159"/>
      <c r="H379" s="159"/>
      <c r="I379" s="159"/>
      <c r="J379" s="159"/>
      <c r="K379" s="159"/>
      <c r="L379" s="154"/>
      <c r="O379" s="96"/>
      <c r="P379" s="96"/>
      <c r="Q379" s="96"/>
    </row>
    <row r="380" spans="1:17" s="10" customFormat="1" x14ac:dyDescent="0.25">
      <c r="A380" s="7"/>
      <c r="B380" s="573"/>
      <c r="C380" s="574"/>
      <c r="D380" s="574"/>
      <c r="E380" s="574"/>
      <c r="F380" s="574"/>
      <c r="G380" s="574"/>
      <c r="H380" s="574"/>
      <c r="I380" s="574"/>
      <c r="J380" s="574"/>
      <c r="K380" s="574"/>
      <c r="L380" s="575"/>
      <c r="M380" s="29"/>
    </row>
    <row r="381" spans="1:17" s="10" customFormat="1" x14ac:dyDescent="0.25">
      <c r="A381" s="7"/>
      <c r="B381" s="573"/>
      <c r="C381" s="574"/>
      <c r="D381" s="574"/>
      <c r="E381" s="574"/>
      <c r="F381" s="574"/>
      <c r="G381" s="574"/>
      <c r="H381" s="574"/>
      <c r="I381" s="574"/>
      <c r="J381" s="574"/>
      <c r="K381" s="574"/>
      <c r="L381" s="575"/>
      <c r="M381" s="29"/>
    </row>
    <row r="382" spans="1:17" s="10" customFormat="1" x14ac:dyDescent="0.25">
      <c r="A382" s="8"/>
      <c r="B382" s="573"/>
      <c r="C382" s="574"/>
      <c r="D382" s="574"/>
      <c r="E382" s="574"/>
      <c r="F382" s="574"/>
      <c r="G382" s="574"/>
      <c r="H382" s="574"/>
      <c r="I382" s="574"/>
      <c r="J382" s="574"/>
      <c r="K382" s="574"/>
      <c r="L382" s="575"/>
      <c r="M382" s="29"/>
      <c r="N382" s="307"/>
    </row>
    <row r="383" spans="1:17" s="10" customFormat="1" x14ac:dyDescent="0.25">
      <c r="A383" s="8"/>
      <c r="B383" s="573"/>
      <c r="C383" s="574"/>
      <c r="D383" s="574"/>
      <c r="E383" s="574"/>
      <c r="F383" s="574"/>
      <c r="G383" s="574"/>
      <c r="H383" s="574"/>
      <c r="I383" s="574"/>
      <c r="J383" s="574"/>
      <c r="K383" s="574"/>
      <c r="L383" s="575"/>
      <c r="M383" s="29"/>
    </row>
    <row r="384" spans="1:17" s="10" customFormat="1" x14ac:dyDescent="0.25">
      <c r="A384" s="8"/>
      <c r="B384" s="573"/>
      <c r="C384" s="574"/>
      <c r="D384" s="574"/>
      <c r="E384" s="574"/>
      <c r="F384" s="574"/>
      <c r="G384" s="574"/>
      <c r="H384" s="574"/>
      <c r="I384" s="574"/>
      <c r="J384" s="574"/>
      <c r="K384" s="574"/>
      <c r="L384" s="575"/>
      <c r="M384" s="29"/>
    </row>
    <row r="385" spans="1:17" s="10" customFormat="1" x14ac:dyDescent="0.25">
      <c r="A385" s="7"/>
      <c r="B385" s="573"/>
      <c r="C385" s="574"/>
      <c r="D385" s="574"/>
      <c r="E385" s="574"/>
      <c r="F385" s="574"/>
      <c r="G385" s="574"/>
      <c r="H385" s="574"/>
      <c r="I385" s="574"/>
      <c r="J385" s="574"/>
      <c r="K385" s="574"/>
      <c r="L385" s="575"/>
      <c r="M385" s="29"/>
    </row>
    <row r="386" spans="1:17" s="10" customFormat="1" x14ac:dyDescent="0.25">
      <c r="A386" s="7"/>
      <c r="B386" s="573"/>
      <c r="C386" s="574"/>
      <c r="D386" s="574"/>
      <c r="E386" s="574"/>
      <c r="F386" s="574"/>
      <c r="G386" s="574"/>
      <c r="H386" s="574"/>
      <c r="I386" s="574"/>
      <c r="J386" s="574"/>
      <c r="K386" s="574"/>
      <c r="L386" s="575"/>
      <c r="M386" s="29"/>
    </row>
    <row r="387" spans="1:17" s="10" customFormat="1" x14ac:dyDescent="0.25">
      <c r="A387" s="7"/>
      <c r="B387" s="573"/>
      <c r="C387" s="574"/>
      <c r="D387" s="574"/>
      <c r="E387" s="574"/>
      <c r="F387" s="574"/>
      <c r="G387" s="574"/>
      <c r="H387" s="574"/>
      <c r="I387" s="574"/>
      <c r="J387" s="574"/>
      <c r="K387" s="574"/>
      <c r="L387" s="575"/>
      <c r="M387" s="29"/>
    </row>
    <row r="388" spans="1:17" s="29" customFormat="1" x14ac:dyDescent="0.25">
      <c r="A388" s="160"/>
      <c r="B388" s="126"/>
      <c r="C388" s="127"/>
      <c r="D388" s="127"/>
      <c r="E388" s="127"/>
      <c r="F388" s="127"/>
      <c r="G388" s="127"/>
      <c r="H388" s="127"/>
      <c r="I388" s="127"/>
      <c r="J388" s="127"/>
      <c r="K388" s="127"/>
      <c r="L388" s="128"/>
      <c r="O388" s="96"/>
      <c r="P388" s="96"/>
      <c r="Q388" s="96"/>
    </row>
    <row r="389" spans="1:17" x14ac:dyDescent="0.25">
      <c r="B389" s="576" t="s">
        <v>209</v>
      </c>
      <c r="C389" s="577"/>
      <c r="D389" s="577"/>
      <c r="E389" s="577"/>
      <c r="F389" s="578"/>
      <c r="G389" s="578"/>
      <c r="H389" s="578"/>
      <c r="I389" s="578"/>
      <c r="J389" s="578"/>
      <c r="K389" s="578"/>
      <c r="L389" s="579"/>
    </row>
    <row r="390" spans="1:17" x14ac:dyDescent="0.25">
      <c r="B390" s="70"/>
      <c r="C390" s="71"/>
      <c r="D390" s="71"/>
      <c r="E390" s="71"/>
      <c r="F390" s="147"/>
      <c r="G390" s="147"/>
      <c r="H390" s="147"/>
      <c r="I390" s="147"/>
      <c r="J390" s="147"/>
      <c r="K390" s="147"/>
      <c r="L390" s="148"/>
    </row>
    <row r="391" spans="1:17" x14ac:dyDescent="0.25">
      <c r="B391" s="428" t="str">
        <f>IF(Intro!$G$26="English",O391,P391)</f>
        <v>Expliquez les effets possibles sur ces perspectives advenant la prorogation ou l’annulation des conclusions ou de l'ordonnance. Fournissez des documents, ou les noms de documents, tels que des études ou des articles dans des revues spécialisées, qui appuient la déclaration de votre entreprise.</v>
      </c>
      <c r="C391" s="429"/>
      <c r="D391" s="429"/>
      <c r="E391" s="429"/>
      <c r="F391" s="429"/>
      <c r="G391" s="429"/>
      <c r="H391" s="429"/>
      <c r="I391" s="429"/>
      <c r="J391" s="429"/>
      <c r="K391" s="429"/>
      <c r="L391" s="454"/>
      <c r="O391" s="97" t="s">
        <v>188</v>
      </c>
      <c r="P391" s="56" t="s">
        <v>189</v>
      </c>
      <c r="Q391" s="56"/>
    </row>
    <row r="392" spans="1:17" x14ac:dyDescent="0.25">
      <c r="B392" s="428"/>
      <c r="C392" s="429"/>
      <c r="D392" s="429"/>
      <c r="E392" s="429"/>
      <c r="F392" s="429"/>
      <c r="G392" s="429"/>
      <c r="H392" s="429"/>
      <c r="I392" s="429"/>
      <c r="J392" s="429"/>
      <c r="K392" s="429"/>
      <c r="L392" s="454"/>
      <c r="O392" s="97"/>
      <c r="P392" s="97"/>
      <c r="Q392" s="97"/>
    </row>
    <row r="393" spans="1:17" x14ac:dyDescent="0.25">
      <c r="B393" s="110"/>
      <c r="C393" s="111"/>
      <c r="D393" s="111"/>
      <c r="E393" s="111"/>
      <c r="F393" s="111"/>
      <c r="G393" s="111"/>
      <c r="H393" s="111"/>
      <c r="I393" s="111"/>
      <c r="J393" s="111"/>
      <c r="K393" s="111"/>
      <c r="L393" s="112"/>
      <c r="O393" s="97"/>
      <c r="P393" s="97"/>
      <c r="Q393" s="97"/>
    </row>
    <row r="394" spans="1:17" x14ac:dyDescent="0.25">
      <c r="B394" s="570"/>
      <c r="C394" s="571"/>
      <c r="D394" s="571"/>
      <c r="E394" s="571"/>
      <c r="F394" s="571"/>
      <c r="G394" s="571"/>
      <c r="H394" s="571"/>
      <c r="I394" s="571"/>
      <c r="J394" s="571"/>
      <c r="K394" s="571"/>
      <c r="L394" s="572"/>
    </row>
    <row r="395" spans="1:17" s="10" customFormat="1" x14ac:dyDescent="0.25">
      <c r="A395" s="8"/>
      <c r="B395" s="570"/>
      <c r="C395" s="571"/>
      <c r="D395" s="571"/>
      <c r="E395" s="571"/>
      <c r="F395" s="571"/>
      <c r="G395" s="571"/>
      <c r="H395" s="571"/>
      <c r="I395" s="571"/>
      <c r="J395" s="571"/>
      <c r="K395" s="571"/>
      <c r="L395" s="572"/>
      <c r="M395" s="29"/>
    </row>
    <row r="396" spans="1:17" s="10" customFormat="1" x14ac:dyDescent="0.25">
      <c r="A396" s="8"/>
      <c r="B396" s="570"/>
      <c r="C396" s="571"/>
      <c r="D396" s="571"/>
      <c r="E396" s="571"/>
      <c r="F396" s="571"/>
      <c r="G396" s="571"/>
      <c r="H396" s="571"/>
      <c r="I396" s="571"/>
      <c r="J396" s="571"/>
      <c r="K396" s="571"/>
      <c r="L396" s="572"/>
      <c r="M396" s="29"/>
    </row>
    <row r="397" spans="1:17" s="10" customFormat="1" x14ac:dyDescent="0.25">
      <c r="A397" s="8"/>
      <c r="B397" s="570"/>
      <c r="C397" s="571"/>
      <c r="D397" s="571"/>
      <c r="E397" s="571"/>
      <c r="F397" s="571"/>
      <c r="G397" s="571"/>
      <c r="H397" s="571"/>
      <c r="I397" s="571"/>
      <c r="J397" s="571"/>
      <c r="K397" s="571"/>
      <c r="L397" s="572"/>
      <c r="M397" s="29"/>
    </row>
    <row r="398" spans="1:17" x14ac:dyDescent="0.25">
      <c r="B398" s="570"/>
      <c r="C398" s="571"/>
      <c r="D398" s="571"/>
      <c r="E398" s="571"/>
      <c r="F398" s="571"/>
      <c r="G398" s="571"/>
      <c r="H398" s="571"/>
      <c r="I398" s="571"/>
      <c r="J398" s="571"/>
      <c r="K398" s="571"/>
      <c r="L398" s="572"/>
    </row>
    <row r="399" spans="1:17" x14ac:dyDescent="0.25">
      <c r="B399" s="570"/>
      <c r="C399" s="571"/>
      <c r="D399" s="571"/>
      <c r="E399" s="571"/>
      <c r="F399" s="571"/>
      <c r="G399" s="571"/>
      <c r="H399" s="571"/>
      <c r="I399" s="571"/>
      <c r="J399" s="571"/>
      <c r="K399" s="571"/>
      <c r="L399" s="572"/>
    </row>
    <row r="400" spans="1:17" x14ac:dyDescent="0.25">
      <c r="B400" s="570"/>
      <c r="C400" s="571"/>
      <c r="D400" s="571"/>
      <c r="E400" s="571"/>
      <c r="F400" s="571"/>
      <c r="G400" s="571"/>
      <c r="H400" s="571"/>
      <c r="I400" s="571"/>
      <c r="J400" s="571"/>
      <c r="K400" s="571"/>
      <c r="L400" s="572"/>
    </row>
    <row r="401" spans="2:12" x14ac:dyDescent="0.25">
      <c r="B401" s="570"/>
      <c r="C401" s="571"/>
      <c r="D401" s="571"/>
      <c r="E401" s="571"/>
      <c r="F401" s="571"/>
      <c r="G401" s="571"/>
      <c r="H401" s="571"/>
      <c r="I401" s="571"/>
      <c r="J401" s="571"/>
      <c r="K401" s="571"/>
      <c r="L401" s="572"/>
    </row>
    <row r="402" spans="2:12" x14ac:dyDescent="0.25">
      <c r="B402" s="178"/>
      <c r="C402" s="179"/>
      <c r="D402" s="179"/>
      <c r="E402" s="179"/>
      <c r="F402" s="179"/>
      <c r="G402" s="179"/>
      <c r="H402" s="179"/>
      <c r="I402" s="179"/>
      <c r="J402" s="179"/>
      <c r="K402" s="179"/>
      <c r="L402" s="180"/>
    </row>
  </sheetData>
  <sheetProtection algorithmName="SHA-512" hashValue="qU+2bSHAt8vFT6+vRARrv/l635CKrNe5V+OVJCA+48X70NJPGySSkXbxaUHgRregCjYgrm3NgCxCxY1KWvMneg==" saltValue="4teASybumDI3ZwiF+vpYzg==" spinCount="100000" sheet="1" objects="1" scenarios="1" selectLockedCells="1"/>
  <mergeCells count="160">
    <mergeCell ref="B230:L230"/>
    <mergeCell ref="B243:L243"/>
    <mergeCell ref="B258:L258"/>
    <mergeCell ref="B259:L259"/>
    <mergeCell ref="B193:L200"/>
    <mergeCell ref="B204:L204"/>
    <mergeCell ref="B208:L215"/>
    <mergeCell ref="B221:L228"/>
    <mergeCell ref="B234:L241"/>
    <mergeCell ref="B161:L161"/>
    <mergeCell ref="B175:L175"/>
    <mergeCell ref="B189:L189"/>
    <mergeCell ref="B202:L202"/>
    <mergeCell ref="B217:L217"/>
    <mergeCell ref="B166:L173"/>
    <mergeCell ref="B180:L187"/>
    <mergeCell ref="E49:F50"/>
    <mergeCell ref="G49:I50"/>
    <mergeCell ref="B143:L143"/>
    <mergeCell ref="B111:L118"/>
    <mergeCell ref="B155:C159"/>
    <mergeCell ref="D155:L159"/>
    <mergeCell ref="B163:L164"/>
    <mergeCell ref="B177:L178"/>
    <mergeCell ref="B145:C149"/>
    <mergeCell ref="D145:L149"/>
    <mergeCell ref="B55:B56"/>
    <mergeCell ref="B49:B50"/>
    <mergeCell ref="B51:B52"/>
    <mergeCell ref="B109:L109"/>
    <mergeCell ref="J51:L52"/>
    <mergeCell ref="C53:D54"/>
    <mergeCell ref="E53:F54"/>
    <mergeCell ref="J53:L54"/>
    <mergeCell ref="B12:L12"/>
    <mergeCell ref="B13:L13"/>
    <mergeCell ref="B20:L20"/>
    <mergeCell ref="B33:L33"/>
    <mergeCell ref="B62:L62"/>
    <mergeCell ref="C43:D44"/>
    <mergeCell ref="E43:F44"/>
    <mergeCell ref="G43:I44"/>
    <mergeCell ref="J43:L44"/>
    <mergeCell ref="J39:L40"/>
    <mergeCell ref="C45:D46"/>
    <mergeCell ref="E45:F46"/>
    <mergeCell ref="C41:D42"/>
    <mergeCell ref="E41:F42"/>
    <mergeCell ref="G41:I42"/>
    <mergeCell ref="J41:L42"/>
    <mergeCell ref="G47:I48"/>
    <mergeCell ref="J47:L48"/>
    <mergeCell ref="C47:D48"/>
    <mergeCell ref="E47:F48"/>
    <mergeCell ref="J45:L46"/>
    <mergeCell ref="B124:G124"/>
    <mergeCell ref="B76:L76"/>
    <mergeCell ref="B77:L77"/>
    <mergeCell ref="B91:L91"/>
    <mergeCell ref="B107:L107"/>
    <mergeCell ref="J59:L60"/>
    <mergeCell ref="J49:L50"/>
    <mergeCell ref="C51:D52"/>
    <mergeCell ref="E51:F52"/>
    <mergeCell ref="G51:I52"/>
    <mergeCell ref="B93:L94"/>
    <mergeCell ref="E55:F56"/>
    <mergeCell ref="G55:I56"/>
    <mergeCell ref="J55:L56"/>
    <mergeCell ref="C57:D58"/>
    <mergeCell ref="E57:F58"/>
    <mergeCell ref="G57:I58"/>
    <mergeCell ref="J57:L58"/>
    <mergeCell ref="C59:D60"/>
    <mergeCell ref="E59:F60"/>
    <mergeCell ref="G59:I60"/>
    <mergeCell ref="C49:D50"/>
    <mergeCell ref="B66:L73"/>
    <mergeCell ref="B79:L80"/>
    <mergeCell ref="B96:L103"/>
    <mergeCell ref="B120:L120"/>
    <mergeCell ref="B4:L4"/>
    <mergeCell ref="B5:L5"/>
    <mergeCell ref="B6:L6"/>
    <mergeCell ref="B24:L31"/>
    <mergeCell ref="B35:L37"/>
    <mergeCell ref="B41:B42"/>
    <mergeCell ref="B43:B44"/>
    <mergeCell ref="B45:B46"/>
    <mergeCell ref="B47:B48"/>
    <mergeCell ref="B8:L8"/>
    <mergeCell ref="B9:L9"/>
    <mergeCell ref="B10:L10"/>
    <mergeCell ref="B22:L22"/>
    <mergeCell ref="B15:L15"/>
    <mergeCell ref="B17:E17"/>
    <mergeCell ref="B18:E18"/>
    <mergeCell ref="C39:D40"/>
    <mergeCell ref="E39:F40"/>
    <mergeCell ref="G39:I40"/>
    <mergeCell ref="B53:B54"/>
    <mergeCell ref="B82:L89"/>
    <mergeCell ref="G53:I54"/>
    <mergeCell ref="B318:G318"/>
    <mergeCell ref="B319:G319"/>
    <mergeCell ref="B140:L140"/>
    <mergeCell ref="B141:L141"/>
    <mergeCell ref="F18:I18"/>
    <mergeCell ref="F17:I17"/>
    <mergeCell ref="B122:L122"/>
    <mergeCell ref="B128:L128"/>
    <mergeCell ref="B261:L261"/>
    <mergeCell ref="B191:L191"/>
    <mergeCell ref="B219:L219"/>
    <mergeCell ref="B232:L232"/>
    <mergeCell ref="B206:C206"/>
    <mergeCell ref="B245:L246"/>
    <mergeCell ref="B248:L255"/>
    <mergeCell ref="B150:C154"/>
    <mergeCell ref="D150:L154"/>
    <mergeCell ref="B106:L106"/>
    <mergeCell ref="B64:L64"/>
    <mergeCell ref="B57:B58"/>
    <mergeCell ref="B59:B60"/>
    <mergeCell ref="C55:D56"/>
    <mergeCell ref="G45:I46"/>
    <mergeCell ref="B130:L137"/>
    <mergeCell ref="B287:L288"/>
    <mergeCell ref="B290:L297"/>
    <mergeCell ref="B301:L302"/>
    <mergeCell ref="B304:L311"/>
    <mergeCell ref="B272:L272"/>
    <mergeCell ref="B285:L285"/>
    <mergeCell ref="B299:L299"/>
    <mergeCell ref="B313:L313"/>
    <mergeCell ref="B317:G317"/>
    <mergeCell ref="B125:G125"/>
    <mergeCell ref="B126:G126"/>
    <mergeCell ref="B394:L401"/>
    <mergeCell ref="B391:L392"/>
    <mergeCell ref="B336:L343"/>
    <mergeCell ref="B349:L350"/>
    <mergeCell ref="B346:L346"/>
    <mergeCell ref="B389:L389"/>
    <mergeCell ref="B321:L321"/>
    <mergeCell ref="B334:L334"/>
    <mergeCell ref="B352:L359"/>
    <mergeCell ref="B363:L364"/>
    <mergeCell ref="B366:L373"/>
    <mergeCell ref="B377:L378"/>
    <mergeCell ref="B380:L387"/>
    <mergeCell ref="B332:L332"/>
    <mergeCell ref="B347:L347"/>
    <mergeCell ref="B361:L361"/>
    <mergeCell ref="B375:L375"/>
    <mergeCell ref="B323:L330"/>
    <mergeCell ref="B263:L270"/>
    <mergeCell ref="B274:L274"/>
    <mergeCell ref="B315:L315"/>
    <mergeCell ref="B276:L283"/>
  </mergeCells>
  <dataValidations xWindow="209" yWindow="565" count="4">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82 B236:B238 B130 B96 B195:B197 B352 B193 B208 B221 B234 B248 B263 B276 B290 B304 B336 B366 B66 B250:B252 B111 B265:B267 B279:B281 B24:B27 B292:B294 B306:B308 B325:B327 B338:B340 B354:B356 B368:B370 B382:B384 B395:B397 B211:B213 B223:B225 B380 B166 B180 B323 B68:B70 B85:B87 B98:B100 B113:B115 B132:B134 B168:B170 B182:B184" xr:uid="{0155555F-4732-48E6-8926-69F0399FC606}">
      <formula1>1000</formula1>
    </dataValidation>
    <dataValidation type="textLength" operator="lessThanOrEqual" allowBlank="1" showInputMessage="1" showErrorMessage="1" sqref="F18" xr:uid="{4F30E8A6-221F-440A-9DC6-615DCD701F4D}">
      <formula1>1000</formula1>
    </dataValidation>
    <dataValidation type="textLength" operator="lessThanOrEqual" allowBlank="1" error="Maximum length reached. Please use the AddPub tab to add further info./La limite maximale de caractères est atteinte. SVP utiliser l'onglet AddPub pour ajouter plus d'information." prompt="1000 character limit/limite de 1000 caractères" sqref="E206" xr:uid="{6FC76BB9-7D2B-4EF9-A9AF-552B723B2C27}">
      <formula1>1000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394" xr:uid="{6F276A13-7059-4685-8F32-7B51E494BB7C}">
      <formula1>1001</formula1>
    </dataValidation>
  </dataValidations>
  <printOptions horizontalCentered="1"/>
  <pageMargins left="0.25" right="0.25" top="0.75" bottom="0.75" header="0.3" footer="0.3"/>
  <pageSetup scale="63" fitToHeight="0" orientation="portrait" r:id="rId1"/>
  <headerFooter>
    <oddFooter>&amp;L&amp;A</oddFooter>
  </headerFooter>
  <rowBreaks count="6" manualBreakCount="6">
    <brk id="74" min="1" max="11" man="1"/>
    <brk id="138" min="1" max="11" man="1"/>
    <brk id="200" min="1" max="11" man="1"/>
    <brk id="256" min="1" max="11" man="1"/>
    <brk id="311" min="1" max="11" man="1"/>
    <brk id="373" min="1" max="11" man="1"/>
  </rowBreaks>
  <drawing r:id="rId2"/>
  <extLst>
    <ext xmlns:x14="http://schemas.microsoft.com/office/spreadsheetml/2009/9/main" uri="{CCE6A557-97BC-4b89-ADB6-D9C93CAAB3DF}">
      <x14:dataValidations xmlns:xm="http://schemas.microsoft.com/office/excel/2006/main" xWindow="209" yWindow="565" count="2">
        <x14:dataValidation type="list" allowBlank="1" showInputMessage="1" showErrorMessage="1" xr:uid="{BD7DB883-1F69-448C-8E07-37F45C721AFD}">
          <x14:formula1>
            <xm:f>Variables!$D$40:$D$41</xm:f>
          </x14:formula1>
          <xm:sqref>H317:H319 H124:H126</xm:sqref>
        </x14:dataValidation>
        <x14:dataValidation type="list" allowBlank="1" showInputMessage="1" showErrorMessage="1" xr:uid="{A9022216-0145-4EEC-A531-D6B6E8626E7E}">
          <x14:formula1>
            <xm:f>Variables!$D$43:$D$45</xm:f>
          </x14:formula1>
          <xm:sqref>F17:I17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66462-4F5D-43D5-8644-BF42FFA77231}">
  <sheetPr>
    <tabColor rgb="FF00B0F0"/>
    <pageSetUpPr fitToPage="1"/>
  </sheetPr>
  <dimension ref="A1:FM42"/>
  <sheetViews>
    <sheetView showGridLines="0" topLeftCell="A4" zoomScale="98" zoomScaleNormal="98" workbookViewId="0">
      <selection activeCell="B18" sqref="B18:C18"/>
    </sheetView>
  </sheetViews>
  <sheetFormatPr defaultColWidth="8.85546875" defaultRowHeight="14.25" x14ac:dyDescent="0.25"/>
  <cols>
    <col min="1" max="1" width="2.140625" style="46" customWidth="1"/>
    <col min="2" max="12" width="14.5703125" style="47" customWidth="1"/>
    <col min="13" max="13" width="9" style="51" customWidth="1"/>
    <col min="14" max="14" width="8" style="52" customWidth="1"/>
    <col min="15" max="15" width="32.140625" style="53" customWidth="1"/>
    <col min="16" max="16" width="26.5703125" style="2" customWidth="1"/>
    <col min="17" max="17" width="8.42578125" style="2" customWidth="1"/>
    <col min="18" max="18" width="8.85546875" style="83" customWidth="1"/>
    <col min="19" max="21" width="8.85546875" style="51" customWidth="1"/>
    <col min="22" max="169" width="8.85546875" style="51"/>
    <col min="170" max="16384" width="8.85546875" style="3"/>
  </cols>
  <sheetData>
    <row r="1" spans="1:169" s="42" customFormat="1" x14ac:dyDescent="0.25">
      <c r="A1" s="48" t="s">
        <v>175</v>
      </c>
      <c r="B1" s="49"/>
      <c r="C1" s="49"/>
      <c r="N1" s="43"/>
      <c r="O1" s="82" t="s">
        <v>352</v>
      </c>
      <c r="P1" s="82" t="s">
        <v>352</v>
      </c>
      <c r="Q1" s="2"/>
      <c r="R1" s="2"/>
    </row>
    <row r="2" spans="1:169" s="42" customFormat="1" x14ac:dyDescent="0.25">
      <c r="A2" s="48"/>
      <c r="B2" s="49" t="s">
        <v>46</v>
      </c>
      <c r="C2" s="49"/>
      <c r="N2" s="43"/>
      <c r="O2" s="203" t="s">
        <v>70</v>
      </c>
      <c r="P2" s="203" t="s">
        <v>83</v>
      </c>
      <c r="Q2" s="2"/>
      <c r="R2" s="2"/>
    </row>
    <row r="3" spans="1:169" s="42" customFormat="1" x14ac:dyDescent="0.25">
      <c r="A3" s="48"/>
      <c r="B3" s="49"/>
      <c r="C3" s="49"/>
      <c r="N3" s="43"/>
      <c r="O3" s="44"/>
      <c r="P3" s="2"/>
      <c r="Q3" s="2"/>
      <c r="R3" s="2"/>
    </row>
    <row r="4" spans="1:169" s="42" customFormat="1" x14ac:dyDescent="0.25">
      <c r="A4" s="48" t="s">
        <v>175</v>
      </c>
      <c r="B4" s="422" t="str">
        <f>Info!B4</f>
        <v>QUESTIONNAIRE À L'INTENTION DES IMPORTATEURS</v>
      </c>
      <c r="C4" s="423"/>
      <c r="D4" s="423"/>
      <c r="E4" s="423"/>
      <c r="F4" s="423"/>
      <c r="G4" s="423"/>
      <c r="H4" s="423"/>
      <c r="I4" s="423"/>
      <c r="J4" s="423"/>
      <c r="K4" s="423"/>
      <c r="L4" s="424"/>
      <c r="M4" s="57"/>
      <c r="N4" s="5"/>
      <c r="O4" s="5"/>
      <c r="P4" s="2"/>
      <c r="Q4" s="12"/>
      <c r="R4" s="2"/>
    </row>
    <row r="5" spans="1:169" s="42" customFormat="1" x14ac:dyDescent="0.25">
      <c r="A5" s="48" t="s">
        <v>175</v>
      </c>
      <c r="B5" s="637" t="str">
        <f>Info!B5</f>
        <v>RR-2025-004</v>
      </c>
      <c r="C5" s="483"/>
      <c r="D5" s="483"/>
      <c r="E5" s="483"/>
      <c r="F5" s="483"/>
      <c r="G5" s="483"/>
      <c r="H5" s="483"/>
      <c r="I5" s="483"/>
      <c r="J5" s="483"/>
      <c r="K5" s="483"/>
      <c r="L5" s="638"/>
      <c r="M5" s="57"/>
      <c r="N5" s="5"/>
      <c r="O5" s="5"/>
      <c r="P5" s="12"/>
      <c r="Q5" s="12"/>
      <c r="R5" s="2"/>
    </row>
    <row r="6" spans="1:169" s="42" customFormat="1" x14ac:dyDescent="0.25">
      <c r="A6" s="48" t="s">
        <v>175</v>
      </c>
      <c r="B6" s="637" t="str">
        <f>Info!B6</f>
        <v>FEUILLES D'ACIER RÉSISTANT À LA CORROSION II</v>
      </c>
      <c r="C6" s="483"/>
      <c r="D6" s="483"/>
      <c r="E6" s="483"/>
      <c r="F6" s="483"/>
      <c r="G6" s="483"/>
      <c r="H6" s="483"/>
      <c r="I6" s="483"/>
      <c r="J6" s="483"/>
      <c r="K6" s="483"/>
      <c r="L6" s="638"/>
      <c r="M6" s="57"/>
      <c r="N6" s="21"/>
      <c r="O6" s="21"/>
      <c r="P6" s="201"/>
      <c r="Q6" s="201"/>
      <c r="R6" s="2"/>
    </row>
    <row r="7" spans="1:169" s="42" customFormat="1" x14ac:dyDescent="0.25">
      <c r="A7" s="48"/>
      <c r="B7" s="58"/>
      <c r="C7" s="202"/>
      <c r="D7" s="202"/>
      <c r="E7" s="202"/>
      <c r="F7" s="202"/>
      <c r="G7" s="202"/>
      <c r="H7" s="202"/>
      <c r="I7" s="202"/>
      <c r="J7" s="202"/>
      <c r="K7" s="202"/>
      <c r="L7" s="59"/>
      <c r="M7" s="57"/>
      <c r="N7" s="21"/>
      <c r="O7" s="21"/>
      <c r="P7" s="201"/>
      <c r="Q7" s="201"/>
      <c r="R7" s="2"/>
    </row>
    <row r="8" spans="1:169" x14ac:dyDescent="0.25">
      <c r="A8" s="50"/>
      <c r="B8" s="639" t="str">
        <f>Public!B8</f>
        <v>Les questions suivantes font référence aux marchandises comme définies dans la description du produit de l'onglet Intro.</v>
      </c>
      <c r="C8" s="640"/>
      <c r="D8" s="641"/>
      <c r="E8" s="641"/>
      <c r="F8" s="641"/>
      <c r="G8" s="641"/>
      <c r="H8" s="641"/>
      <c r="I8" s="641"/>
      <c r="J8" s="641"/>
      <c r="K8" s="641"/>
      <c r="L8" s="642"/>
      <c r="M8" s="117"/>
      <c r="P8" s="201"/>
      <c r="Q8" s="201"/>
    </row>
    <row r="9" spans="1:169" x14ac:dyDescent="0.25">
      <c r="A9" s="50"/>
      <c r="B9" s="639" t="str">
        <f>Public!B9</f>
        <v>Des informations sur le produit et un glossaire de termes sont disponibles dans l'onglet Info.</v>
      </c>
      <c r="C9" s="640"/>
      <c r="D9" s="641"/>
      <c r="E9" s="641"/>
      <c r="F9" s="641"/>
      <c r="G9" s="641"/>
      <c r="H9" s="641"/>
      <c r="I9" s="641"/>
      <c r="J9" s="641"/>
      <c r="K9" s="641"/>
      <c r="L9" s="642"/>
      <c r="M9" s="117"/>
      <c r="P9" s="201"/>
      <c r="Q9" s="201"/>
    </row>
    <row r="10" spans="1:169" s="51" customFormat="1" x14ac:dyDescent="0.25">
      <c r="A10" s="50"/>
      <c r="B10" s="98"/>
      <c r="C10" s="117"/>
      <c r="D10" s="1"/>
      <c r="E10" s="1"/>
      <c r="F10" s="1"/>
      <c r="G10" s="1"/>
      <c r="H10" s="1"/>
      <c r="I10" s="1"/>
      <c r="J10" s="1"/>
      <c r="K10" s="1"/>
      <c r="L10" s="157"/>
      <c r="M10" s="117"/>
      <c r="N10" s="52"/>
      <c r="O10" s="53"/>
      <c r="P10" s="201"/>
      <c r="Q10" s="201"/>
      <c r="R10" s="201"/>
    </row>
    <row r="11" spans="1:169" s="68" customFormat="1" x14ac:dyDescent="0.25">
      <c r="A11" s="65" t="s">
        <v>175</v>
      </c>
      <c r="B11" s="489" t="s">
        <v>190</v>
      </c>
      <c r="C11" s="609"/>
      <c r="D11" s="635"/>
      <c r="E11" s="635"/>
      <c r="F11" s="635"/>
      <c r="G11" s="635"/>
      <c r="H11" s="635"/>
      <c r="I11" s="635"/>
      <c r="J11" s="635"/>
      <c r="K11" s="635"/>
      <c r="L11" s="636"/>
      <c r="M11" s="204"/>
      <c r="N11" s="197"/>
      <c r="O11" s="66"/>
      <c r="P11" s="49"/>
      <c r="Q11" s="49"/>
      <c r="R11" s="99"/>
      <c r="S11" s="67"/>
      <c r="T11" s="67"/>
      <c r="U11" s="67"/>
      <c r="V11" s="67"/>
      <c r="W11" s="67"/>
      <c r="X11" s="67"/>
      <c r="Y11" s="67"/>
      <c r="Z11" s="67"/>
      <c r="AA11" s="67"/>
      <c r="AB11" s="67"/>
      <c r="AC11" s="67"/>
      <c r="AD11" s="67"/>
      <c r="AE11" s="67"/>
      <c r="AF11" s="67"/>
      <c r="AG11" s="67"/>
      <c r="AH11" s="67"/>
      <c r="AI11" s="67"/>
      <c r="AJ11" s="67"/>
      <c r="AK11" s="67"/>
      <c r="AL11" s="67"/>
      <c r="AM11" s="67"/>
      <c r="AN11" s="67"/>
      <c r="AO11" s="67"/>
      <c r="AP11" s="67"/>
      <c r="AQ11" s="67"/>
      <c r="AR11" s="67"/>
      <c r="AS11" s="67"/>
      <c r="AT11" s="67"/>
      <c r="AU11" s="67"/>
      <c r="AV11" s="67"/>
      <c r="AW11" s="67"/>
      <c r="AX11" s="67"/>
      <c r="AY11" s="67"/>
      <c r="AZ11" s="67"/>
      <c r="BA11" s="67"/>
      <c r="BB11" s="67"/>
      <c r="BC11" s="67"/>
      <c r="BD11" s="67"/>
      <c r="BE11" s="67"/>
      <c r="BF11" s="67"/>
      <c r="BG11" s="67"/>
      <c r="BH11" s="67"/>
      <c r="BI11" s="67"/>
      <c r="BJ11" s="67"/>
      <c r="BK11" s="67"/>
      <c r="BL11" s="67"/>
      <c r="BM11" s="67"/>
      <c r="BN11" s="67"/>
      <c r="BO11" s="67"/>
      <c r="BP11" s="67"/>
      <c r="BQ11" s="67"/>
      <c r="BR11" s="67"/>
      <c r="BS11" s="67"/>
      <c r="BT11" s="67"/>
      <c r="BU11" s="67"/>
      <c r="BV11" s="67"/>
      <c r="BW11" s="67"/>
      <c r="BX11" s="67"/>
      <c r="BY11" s="67"/>
      <c r="BZ11" s="67"/>
      <c r="CA11" s="67"/>
      <c r="CB11" s="67"/>
      <c r="CC11" s="67"/>
      <c r="CD11" s="67"/>
      <c r="CE11" s="67"/>
      <c r="CF11" s="67"/>
      <c r="CG11" s="67"/>
      <c r="CH11" s="67"/>
      <c r="CI11" s="67"/>
      <c r="CJ11" s="67"/>
      <c r="CK11" s="67"/>
      <c r="CL11" s="67"/>
      <c r="CM11" s="67"/>
      <c r="CN11" s="67"/>
      <c r="CO11" s="67"/>
      <c r="CP11" s="67"/>
      <c r="CQ11" s="67"/>
      <c r="CR11" s="67"/>
      <c r="CS11" s="67"/>
      <c r="CT11" s="67"/>
      <c r="CU11" s="67"/>
      <c r="CV11" s="67"/>
      <c r="CW11" s="67"/>
      <c r="CX11" s="67"/>
      <c r="CY11" s="67"/>
      <c r="CZ11" s="67"/>
      <c r="DA11" s="67"/>
      <c r="DB11" s="67"/>
      <c r="DC11" s="67"/>
      <c r="DD11" s="67"/>
      <c r="DE11" s="67"/>
      <c r="DF11" s="67"/>
      <c r="DG11" s="67"/>
      <c r="DH11" s="67"/>
      <c r="DI11" s="67"/>
      <c r="DJ11" s="67"/>
      <c r="DK11" s="67"/>
      <c r="DL11" s="67"/>
      <c r="DM11" s="67"/>
      <c r="DN11" s="67"/>
      <c r="DO11" s="67"/>
      <c r="DP11" s="67"/>
      <c r="DQ11" s="67"/>
      <c r="DR11" s="67"/>
      <c r="DS11" s="67"/>
      <c r="DT11" s="67"/>
      <c r="DU11" s="67"/>
      <c r="DV11" s="67"/>
      <c r="DW11" s="67"/>
      <c r="DX11" s="67"/>
      <c r="DY11" s="67"/>
      <c r="DZ11" s="67"/>
      <c r="EA11" s="67"/>
      <c r="EB11" s="67"/>
      <c r="EC11" s="67"/>
      <c r="ED11" s="67"/>
      <c r="EE11" s="67"/>
      <c r="EF11" s="67"/>
      <c r="EG11" s="67"/>
      <c r="EH11" s="67"/>
      <c r="EI11" s="67"/>
      <c r="EJ11" s="67"/>
      <c r="EK11" s="67"/>
      <c r="EL11" s="67"/>
      <c r="EM11" s="67"/>
      <c r="EN11" s="67"/>
      <c r="EO11" s="67"/>
      <c r="EP11" s="67"/>
      <c r="EQ11" s="67"/>
      <c r="ER11" s="67"/>
      <c r="ES11" s="67"/>
      <c r="ET11" s="67"/>
      <c r="EU11" s="67"/>
      <c r="EV11" s="67"/>
      <c r="EW11" s="67"/>
      <c r="EX11" s="67"/>
      <c r="EY11" s="67"/>
      <c r="EZ11" s="67"/>
      <c r="FA11" s="67"/>
      <c r="FB11" s="67"/>
      <c r="FC11" s="67"/>
      <c r="FD11" s="67"/>
      <c r="FE11" s="67"/>
      <c r="FF11" s="67"/>
      <c r="FG11" s="67"/>
      <c r="FH11" s="67"/>
      <c r="FI11" s="67"/>
      <c r="FJ11" s="67"/>
      <c r="FK11" s="67"/>
      <c r="FL11" s="67"/>
      <c r="FM11" s="67"/>
    </row>
    <row r="12" spans="1:169" s="45" customFormat="1" x14ac:dyDescent="0.25">
      <c r="A12" s="50" t="s">
        <v>175</v>
      </c>
      <c r="B12" s="617" t="s">
        <v>12</v>
      </c>
      <c r="C12" s="618"/>
      <c r="D12" s="619"/>
      <c r="E12" s="619"/>
      <c r="F12" s="619"/>
      <c r="G12" s="619"/>
      <c r="H12" s="619"/>
      <c r="I12" s="619"/>
      <c r="J12" s="619"/>
      <c r="K12" s="619"/>
      <c r="L12" s="620"/>
      <c r="M12" s="1"/>
      <c r="N12" s="205"/>
      <c r="O12" s="55"/>
      <c r="P12" s="101"/>
      <c r="Q12" s="101"/>
      <c r="R12" s="100"/>
      <c r="S12" s="54"/>
      <c r="T12" s="54"/>
      <c r="U12" s="54"/>
      <c r="V12" s="54"/>
      <c r="W12" s="54"/>
      <c r="X12" s="54"/>
      <c r="Y12" s="54"/>
      <c r="Z12" s="54"/>
      <c r="AA12" s="54"/>
      <c r="AB12" s="54"/>
      <c r="AC12" s="54"/>
      <c r="AD12" s="54"/>
      <c r="AE12" s="54"/>
      <c r="AF12" s="54"/>
      <c r="AG12" s="54"/>
      <c r="AH12" s="54"/>
      <c r="AI12" s="54"/>
      <c r="AJ12" s="54"/>
      <c r="AK12" s="54"/>
      <c r="AL12" s="54"/>
      <c r="AM12" s="54"/>
      <c r="AN12" s="54"/>
      <c r="AO12" s="54"/>
      <c r="AP12" s="54"/>
      <c r="AQ12" s="54"/>
      <c r="AR12" s="54"/>
      <c r="AS12" s="54"/>
      <c r="AT12" s="54"/>
      <c r="AU12" s="54"/>
      <c r="AV12" s="54"/>
      <c r="AW12" s="54"/>
      <c r="AX12" s="54"/>
      <c r="AY12" s="54"/>
      <c r="AZ12" s="54"/>
      <c r="BA12" s="54"/>
      <c r="BB12" s="54"/>
      <c r="BC12" s="54"/>
      <c r="BD12" s="54"/>
      <c r="BE12" s="54"/>
      <c r="BF12" s="54"/>
      <c r="BG12" s="54"/>
      <c r="BH12" s="54"/>
      <c r="BI12" s="54"/>
      <c r="BJ12" s="54"/>
      <c r="BK12" s="54"/>
      <c r="BL12" s="54"/>
      <c r="BM12" s="54"/>
      <c r="BN12" s="54"/>
      <c r="BO12" s="54"/>
      <c r="BP12" s="54"/>
      <c r="BQ12" s="54"/>
      <c r="BR12" s="54"/>
      <c r="BS12" s="54"/>
      <c r="BT12" s="54"/>
      <c r="BU12" s="54"/>
      <c r="BV12" s="54"/>
      <c r="BW12" s="54"/>
      <c r="BX12" s="54"/>
      <c r="BY12" s="54"/>
      <c r="BZ12" s="54"/>
      <c r="CA12" s="54"/>
      <c r="CB12" s="54"/>
      <c r="CC12" s="54"/>
      <c r="CD12" s="54"/>
      <c r="CE12" s="54"/>
      <c r="CF12" s="54"/>
      <c r="CG12" s="54"/>
      <c r="CH12" s="54"/>
      <c r="CI12" s="54"/>
      <c r="CJ12" s="54"/>
      <c r="CK12" s="54"/>
      <c r="CL12" s="54"/>
      <c r="CM12" s="54"/>
      <c r="CN12" s="54"/>
      <c r="CO12" s="54"/>
      <c r="CP12" s="54"/>
      <c r="CQ12" s="54"/>
      <c r="CR12" s="54"/>
      <c r="CS12" s="54"/>
      <c r="CT12" s="54"/>
      <c r="CU12" s="54"/>
      <c r="CV12" s="54"/>
      <c r="CW12" s="54"/>
      <c r="CX12" s="54"/>
      <c r="CY12" s="54"/>
      <c r="CZ12" s="54"/>
      <c r="DA12" s="54"/>
      <c r="DB12" s="54"/>
      <c r="DC12" s="54"/>
      <c r="DD12" s="54"/>
      <c r="DE12" s="54"/>
      <c r="DF12" s="54"/>
      <c r="DG12" s="54"/>
      <c r="DH12" s="54"/>
      <c r="DI12" s="54"/>
      <c r="DJ12" s="54"/>
      <c r="DK12" s="54"/>
      <c r="DL12" s="54"/>
      <c r="DM12" s="54"/>
      <c r="DN12" s="54"/>
      <c r="DO12" s="54"/>
      <c r="DP12" s="54"/>
      <c r="DQ12" s="54"/>
      <c r="DR12" s="54"/>
      <c r="DS12" s="54"/>
      <c r="DT12" s="54"/>
      <c r="DU12" s="54"/>
      <c r="DV12" s="54"/>
      <c r="DW12" s="54"/>
      <c r="DX12" s="54"/>
      <c r="DY12" s="54"/>
      <c r="DZ12" s="54"/>
      <c r="EA12" s="54"/>
      <c r="EB12" s="54"/>
      <c r="EC12" s="54"/>
      <c r="ED12" s="54"/>
      <c r="EE12" s="54"/>
      <c r="EF12" s="54"/>
      <c r="EG12" s="54"/>
      <c r="EH12" s="54"/>
      <c r="EI12" s="54"/>
      <c r="EJ12" s="54"/>
      <c r="EK12" s="54"/>
      <c r="EL12" s="54"/>
      <c r="EM12" s="54"/>
      <c r="EN12" s="54"/>
      <c r="EO12" s="54"/>
      <c r="EP12" s="54"/>
      <c r="EQ12" s="54"/>
      <c r="ER12" s="54"/>
      <c r="ES12" s="54"/>
      <c r="ET12" s="54"/>
      <c r="EU12" s="54"/>
      <c r="EV12" s="54"/>
      <c r="EW12" s="54"/>
      <c r="EX12" s="54"/>
      <c r="EY12" s="54"/>
      <c r="EZ12" s="54"/>
      <c r="FA12" s="54"/>
      <c r="FB12" s="54"/>
      <c r="FC12" s="54"/>
      <c r="FD12" s="54"/>
      <c r="FE12" s="54"/>
      <c r="FF12" s="54"/>
      <c r="FG12" s="54"/>
      <c r="FH12" s="54"/>
      <c r="FI12" s="54"/>
      <c r="FJ12" s="54"/>
      <c r="FK12" s="54"/>
      <c r="FL12" s="54"/>
      <c r="FM12" s="54"/>
    </row>
    <row r="13" spans="1:169" s="54" customFormat="1" x14ac:dyDescent="0.25">
      <c r="A13" s="50"/>
      <c r="B13" s="621" t="str">
        <f>IF(Intro!$G$26="English",O13,P13)</f>
        <v>Indiquez les nuances importée au pays par votre entreprise du 1er janvier 2023 au 31 décembre 2025.</v>
      </c>
      <c r="C13" s="622"/>
      <c r="D13" s="623"/>
      <c r="E13" s="623"/>
      <c r="F13" s="623"/>
      <c r="G13" s="623"/>
      <c r="H13" s="623"/>
      <c r="I13" s="623"/>
      <c r="J13" s="623"/>
      <c r="K13" s="623"/>
      <c r="L13" s="624"/>
      <c r="M13" s="206"/>
      <c r="N13" s="205"/>
      <c r="O13" s="201" t="str">
        <f>"Provide the grades imported by your firm between January 1, "&amp;Variables!B6&amp;" and "&amp;Variables!B7&amp;", "&amp;Variables!B8&amp;"."</f>
        <v>Provide the grades imported by your firm between January 1, 2023 and December 31, 2025.</v>
      </c>
      <c r="P13" s="207" t="str">
        <f>"Indiquez les nuances importée au pays par votre entreprise du 1er janvier "&amp;Variables!C6&amp;" au "&amp;Variables!C7&amp;" "&amp;Variables!C8&amp;"."</f>
        <v>Indiquez les nuances importée au pays par votre entreprise du 1er janvier 2023 au 31 décembre 2025.</v>
      </c>
      <c r="R13" s="207"/>
      <c r="S13" s="207"/>
      <c r="T13" s="207"/>
      <c r="U13" s="207"/>
    </row>
    <row r="14" spans="1:169" x14ac:dyDescent="0.25">
      <c r="A14" s="46" t="s">
        <v>175</v>
      </c>
      <c r="B14" s="625"/>
      <c r="C14" s="626"/>
      <c r="D14" s="623"/>
      <c r="E14" s="623"/>
      <c r="F14" s="623"/>
      <c r="G14" s="623"/>
      <c r="H14" s="623"/>
      <c r="I14" s="623"/>
      <c r="J14" s="623"/>
      <c r="K14" s="623"/>
      <c r="L14" s="624"/>
      <c r="M14" s="31"/>
      <c r="O14" s="2"/>
      <c r="Q14" s="51"/>
    </row>
    <row r="15" spans="1:169" x14ac:dyDescent="0.25">
      <c r="B15" s="627" t="str">
        <f>IF(Intro!$G$26="English",O15,P15)</f>
        <v>Nuance d'acier</v>
      </c>
      <c r="C15" s="628"/>
      <c r="D15" s="631" t="str">
        <f>IF(Intro!$G$26="English",O16,P16)</f>
        <v>Traitement de la surface (c.à dire recouverts ou non)</v>
      </c>
      <c r="E15" s="631" t="str">
        <f>IF(Intro!$G$26="English",O17,P17)</f>
        <v>Pays d'origine</v>
      </c>
      <c r="F15" s="631" t="str">
        <f>IF(Intro!$G$26="English",O18,P18)</f>
        <v>Vendus au Canada ou exportés</v>
      </c>
      <c r="G15" s="633" t="str">
        <f>IF(Intro!$G$26="English", O19,P19)</f>
        <v>Diamètre extérieur (mm)</v>
      </c>
      <c r="H15" s="633"/>
      <c r="I15" s="633" t="str">
        <f>IF(Intro!$G$26="English", O20,P20)</f>
        <v>Épaisseur de la paroi (mm)</v>
      </c>
      <c r="J15" s="633"/>
      <c r="K15" s="633" t="str">
        <f>IF(Intro!$G$26="English", O21,P21)</f>
        <v>Longueur (m)</v>
      </c>
      <c r="L15" s="634"/>
      <c r="O15" s="2" t="s">
        <v>193</v>
      </c>
      <c r="P15" s="2" t="s">
        <v>194</v>
      </c>
      <c r="Q15" s="51"/>
    </row>
    <row r="16" spans="1:169" x14ac:dyDescent="0.25">
      <c r="B16" s="629"/>
      <c r="C16" s="630"/>
      <c r="D16" s="632"/>
      <c r="E16" s="632"/>
      <c r="F16" s="632"/>
      <c r="G16" s="633"/>
      <c r="H16" s="633"/>
      <c r="I16" s="633"/>
      <c r="J16" s="633"/>
      <c r="K16" s="633"/>
      <c r="L16" s="634"/>
      <c r="O16" s="2" t="s">
        <v>195</v>
      </c>
      <c r="P16" s="2" t="s">
        <v>196</v>
      </c>
      <c r="Q16" s="51"/>
    </row>
    <row r="17" spans="2:17" x14ac:dyDescent="0.25">
      <c r="B17" s="629"/>
      <c r="C17" s="630"/>
      <c r="D17" s="632"/>
      <c r="E17" s="632"/>
      <c r="F17" s="632"/>
      <c r="G17" s="196" t="s">
        <v>191</v>
      </c>
      <c r="H17" s="196" t="s">
        <v>192</v>
      </c>
      <c r="I17" s="196" t="s">
        <v>191</v>
      </c>
      <c r="J17" s="196" t="s">
        <v>192</v>
      </c>
      <c r="K17" s="196" t="s">
        <v>191</v>
      </c>
      <c r="L17" s="102" t="s">
        <v>192</v>
      </c>
      <c r="O17" s="2" t="s">
        <v>197</v>
      </c>
      <c r="P17" s="2" t="s">
        <v>198</v>
      </c>
      <c r="Q17" s="51"/>
    </row>
    <row r="18" spans="2:17" ht="42.75" customHeight="1" x14ac:dyDescent="0.25">
      <c r="B18" s="615"/>
      <c r="C18" s="616"/>
      <c r="D18" s="198"/>
      <c r="E18" s="199"/>
      <c r="F18" s="198"/>
      <c r="G18" s="199"/>
      <c r="H18" s="199"/>
      <c r="I18" s="199"/>
      <c r="J18" s="199"/>
      <c r="K18" s="199"/>
      <c r="L18" s="200"/>
      <c r="O18" s="2" t="s">
        <v>200</v>
      </c>
      <c r="P18" s="2" t="s">
        <v>199</v>
      </c>
      <c r="Q18" s="51"/>
    </row>
    <row r="19" spans="2:17" ht="42.75" customHeight="1" x14ac:dyDescent="0.25">
      <c r="B19" s="615"/>
      <c r="C19" s="616"/>
      <c r="D19" s="198"/>
      <c r="E19" s="199"/>
      <c r="F19" s="198"/>
      <c r="G19" s="199"/>
      <c r="H19" s="199"/>
      <c r="I19" s="199"/>
      <c r="J19" s="199"/>
      <c r="K19" s="199"/>
      <c r="L19" s="200"/>
      <c r="O19" s="2" t="s">
        <v>202</v>
      </c>
      <c r="P19" s="2" t="s">
        <v>201</v>
      </c>
      <c r="Q19" s="51"/>
    </row>
    <row r="20" spans="2:17" ht="42.75" customHeight="1" x14ac:dyDescent="0.25">
      <c r="B20" s="615"/>
      <c r="C20" s="616"/>
      <c r="D20" s="198"/>
      <c r="E20" s="199"/>
      <c r="F20" s="198"/>
      <c r="G20" s="199"/>
      <c r="H20" s="199"/>
      <c r="I20" s="199"/>
      <c r="J20" s="199"/>
      <c r="K20" s="199"/>
      <c r="L20" s="200"/>
      <c r="O20" s="2" t="s">
        <v>203</v>
      </c>
      <c r="P20" s="2" t="s">
        <v>204</v>
      </c>
      <c r="Q20" s="51"/>
    </row>
    <row r="21" spans="2:17" ht="42.75" customHeight="1" x14ac:dyDescent="0.25">
      <c r="B21" s="615"/>
      <c r="C21" s="616"/>
      <c r="D21" s="198"/>
      <c r="E21" s="199"/>
      <c r="F21" s="198"/>
      <c r="G21" s="199"/>
      <c r="H21" s="199"/>
      <c r="I21" s="199"/>
      <c r="J21" s="199"/>
      <c r="K21" s="199"/>
      <c r="L21" s="200"/>
      <c r="O21" s="2" t="s">
        <v>205</v>
      </c>
      <c r="P21" s="2" t="s">
        <v>206</v>
      </c>
      <c r="Q21" s="51"/>
    </row>
    <row r="22" spans="2:17" ht="42.75" customHeight="1" x14ac:dyDescent="0.25">
      <c r="B22" s="615"/>
      <c r="C22" s="616"/>
      <c r="D22" s="198"/>
      <c r="E22" s="199"/>
      <c r="F22" s="198"/>
      <c r="G22" s="199"/>
      <c r="H22" s="199"/>
      <c r="I22" s="199"/>
      <c r="J22" s="199"/>
      <c r="K22" s="199"/>
      <c r="L22" s="200"/>
      <c r="P22" s="51"/>
      <c r="Q22" s="51"/>
    </row>
    <row r="23" spans="2:17" ht="42.75" customHeight="1" x14ac:dyDescent="0.25">
      <c r="B23" s="615"/>
      <c r="C23" s="616"/>
      <c r="D23" s="198"/>
      <c r="E23" s="199"/>
      <c r="F23" s="198"/>
      <c r="G23" s="199"/>
      <c r="H23" s="199"/>
      <c r="I23" s="199"/>
      <c r="J23" s="199"/>
      <c r="K23" s="199"/>
      <c r="L23" s="200"/>
      <c r="P23" s="51"/>
      <c r="Q23" s="51"/>
    </row>
    <row r="24" spans="2:17" ht="42.75" customHeight="1" x14ac:dyDescent="0.25">
      <c r="B24" s="615"/>
      <c r="C24" s="616"/>
      <c r="D24" s="198"/>
      <c r="E24" s="199"/>
      <c r="F24" s="198"/>
      <c r="G24" s="199"/>
      <c r="H24" s="199"/>
      <c r="I24" s="199"/>
      <c r="J24" s="199"/>
      <c r="K24" s="199"/>
      <c r="L24" s="200"/>
      <c r="P24" s="51"/>
      <c r="Q24" s="51"/>
    </row>
    <row r="25" spans="2:17" ht="42.75" customHeight="1" x14ac:dyDescent="0.25">
      <c r="B25" s="615"/>
      <c r="C25" s="616"/>
      <c r="D25" s="198"/>
      <c r="E25" s="199"/>
      <c r="F25" s="198"/>
      <c r="G25" s="199"/>
      <c r="H25" s="199"/>
      <c r="I25" s="199"/>
      <c r="J25" s="199"/>
      <c r="K25" s="199"/>
      <c r="L25" s="200"/>
    </row>
    <row r="26" spans="2:17" ht="42.75" customHeight="1" x14ac:dyDescent="0.25">
      <c r="B26" s="615"/>
      <c r="C26" s="616"/>
      <c r="D26" s="198"/>
      <c r="E26" s="199"/>
      <c r="F26" s="198"/>
      <c r="G26" s="199"/>
      <c r="H26" s="199"/>
      <c r="I26" s="199"/>
      <c r="J26" s="199"/>
      <c r="K26" s="199"/>
      <c r="L26" s="200"/>
    </row>
    <row r="27" spans="2:17" ht="42.75" customHeight="1" x14ac:dyDescent="0.25">
      <c r="B27" s="615"/>
      <c r="C27" s="616"/>
      <c r="D27" s="198"/>
      <c r="E27" s="199"/>
      <c r="F27" s="198"/>
      <c r="G27" s="199"/>
      <c r="H27" s="199"/>
      <c r="I27" s="199"/>
      <c r="J27" s="199"/>
      <c r="K27" s="199"/>
      <c r="L27" s="200"/>
    </row>
    <row r="28" spans="2:17" ht="42.75" customHeight="1" x14ac:dyDescent="0.25">
      <c r="B28" s="615"/>
      <c r="C28" s="616"/>
      <c r="D28" s="198"/>
      <c r="E28" s="199"/>
      <c r="F28" s="198"/>
      <c r="G28" s="199"/>
      <c r="H28" s="199"/>
      <c r="I28" s="199"/>
      <c r="J28" s="199"/>
      <c r="K28" s="199"/>
      <c r="L28" s="200"/>
    </row>
    <row r="29" spans="2:17" ht="42.75" customHeight="1" x14ac:dyDescent="0.25">
      <c r="B29" s="615"/>
      <c r="C29" s="616"/>
      <c r="D29" s="198"/>
      <c r="E29" s="199"/>
      <c r="F29" s="198"/>
      <c r="G29" s="199"/>
      <c r="H29" s="199"/>
      <c r="I29" s="199"/>
      <c r="J29" s="199"/>
      <c r="K29" s="199"/>
      <c r="L29" s="200"/>
    </row>
    <row r="30" spans="2:17" ht="42.75" customHeight="1" x14ac:dyDescent="0.25">
      <c r="B30" s="615"/>
      <c r="C30" s="616"/>
      <c r="D30" s="198"/>
      <c r="E30" s="199"/>
      <c r="F30" s="198"/>
      <c r="G30" s="199"/>
      <c r="H30" s="199"/>
      <c r="I30" s="199"/>
      <c r="J30" s="199"/>
      <c r="K30" s="199"/>
      <c r="L30" s="200"/>
    </row>
    <row r="31" spans="2:17" ht="42.75" customHeight="1" x14ac:dyDescent="0.25">
      <c r="B31" s="615"/>
      <c r="C31" s="616"/>
      <c r="D31" s="198"/>
      <c r="E31" s="199"/>
      <c r="F31" s="198"/>
      <c r="G31" s="199"/>
      <c r="H31" s="199"/>
      <c r="I31" s="199"/>
      <c r="J31" s="199"/>
      <c r="K31" s="199"/>
      <c r="L31" s="200"/>
    </row>
    <row r="32" spans="2:17" ht="42.75" customHeight="1" x14ac:dyDescent="0.25">
      <c r="B32" s="615"/>
      <c r="C32" s="616"/>
      <c r="D32" s="198"/>
      <c r="E32" s="199"/>
      <c r="F32" s="198"/>
      <c r="G32" s="199"/>
      <c r="H32" s="199"/>
      <c r="I32" s="199"/>
      <c r="J32" s="199"/>
      <c r="K32" s="199"/>
      <c r="L32" s="200"/>
    </row>
    <row r="33" spans="2:12" ht="42.75" customHeight="1" x14ac:dyDescent="0.25">
      <c r="B33" s="615"/>
      <c r="C33" s="616"/>
      <c r="D33" s="198"/>
      <c r="E33" s="199"/>
      <c r="F33" s="198"/>
      <c r="G33" s="199"/>
      <c r="H33" s="199"/>
      <c r="I33" s="199"/>
      <c r="J33" s="199"/>
      <c r="K33" s="199"/>
      <c r="L33" s="200"/>
    </row>
    <row r="34" spans="2:12" ht="42.75" customHeight="1" x14ac:dyDescent="0.25">
      <c r="B34" s="615"/>
      <c r="C34" s="616"/>
      <c r="D34" s="198"/>
      <c r="E34" s="199"/>
      <c r="F34" s="198"/>
      <c r="G34" s="199"/>
      <c r="H34" s="199"/>
      <c r="I34" s="199"/>
      <c r="J34" s="199"/>
      <c r="K34" s="199"/>
      <c r="L34" s="200"/>
    </row>
    <row r="35" spans="2:12" ht="42.75" customHeight="1" x14ac:dyDescent="0.25">
      <c r="B35" s="615"/>
      <c r="C35" s="616"/>
      <c r="D35" s="198"/>
      <c r="E35" s="199"/>
      <c r="F35" s="198"/>
      <c r="G35" s="199"/>
      <c r="H35" s="199"/>
      <c r="I35" s="199"/>
      <c r="J35" s="199"/>
      <c r="K35" s="199"/>
      <c r="L35" s="200"/>
    </row>
    <row r="36" spans="2:12" ht="42.75" customHeight="1" x14ac:dyDescent="0.25">
      <c r="B36" s="615"/>
      <c r="C36" s="616"/>
      <c r="D36" s="198"/>
      <c r="E36" s="199"/>
      <c r="F36" s="198"/>
      <c r="G36" s="199"/>
      <c r="H36" s="199"/>
      <c r="I36" s="199"/>
      <c r="J36" s="199"/>
      <c r="K36" s="199"/>
      <c r="L36" s="200"/>
    </row>
    <row r="37" spans="2:12" ht="42.75" customHeight="1" x14ac:dyDescent="0.25">
      <c r="B37" s="615"/>
      <c r="C37" s="616"/>
      <c r="D37" s="198"/>
      <c r="E37" s="199"/>
      <c r="F37" s="198"/>
      <c r="G37" s="199"/>
      <c r="H37" s="199"/>
      <c r="I37" s="199"/>
      <c r="J37" s="199"/>
      <c r="K37" s="199"/>
      <c r="L37" s="200"/>
    </row>
    <row r="38" spans="2:12" ht="42.75" customHeight="1" x14ac:dyDescent="0.25">
      <c r="B38" s="615"/>
      <c r="C38" s="616"/>
      <c r="D38" s="198"/>
      <c r="E38" s="199"/>
      <c r="F38" s="198"/>
      <c r="G38" s="199"/>
      <c r="H38" s="199"/>
      <c r="I38" s="199"/>
      <c r="J38" s="199"/>
      <c r="K38" s="199"/>
      <c r="L38" s="200"/>
    </row>
    <row r="39" spans="2:12" ht="42.75" customHeight="1" x14ac:dyDescent="0.25">
      <c r="B39" s="615"/>
      <c r="C39" s="616"/>
      <c r="D39" s="198"/>
      <c r="E39" s="199"/>
      <c r="F39" s="198"/>
      <c r="G39" s="199"/>
      <c r="H39" s="199"/>
      <c r="I39" s="199"/>
      <c r="J39" s="199"/>
      <c r="K39" s="199"/>
      <c r="L39" s="200"/>
    </row>
    <row r="40" spans="2:12" ht="42.75" customHeight="1" x14ac:dyDescent="0.25">
      <c r="B40" s="615"/>
      <c r="C40" s="616"/>
      <c r="D40" s="198"/>
      <c r="E40" s="199"/>
      <c r="F40" s="198"/>
      <c r="G40" s="199"/>
      <c r="H40" s="199"/>
      <c r="I40" s="199"/>
      <c r="J40" s="199"/>
      <c r="K40" s="199"/>
      <c r="L40" s="200"/>
    </row>
    <row r="41" spans="2:12" ht="42.75" customHeight="1" x14ac:dyDescent="0.25">
      <c r="B41" s="615"/>
      <c r="C41" s="616"/>
      <c r="D41" s="198"/>
      <c r="E41" s="199"/>
      <c r="F41" s="198"/>
      <c r="G41" s="199"/>
      <c r="H41" s="199"/>
      <c r="I41" s="199"/>
      <c r="J41" s="199"/>
      <c r="K41" s="199"/>
      <c r="L41" s="200"/>
    </row>
    <row r="42" spans="2:12" ht="42.75" customHeight="1" x14ac:dyDescent="0.25">
      <c r="B42" s="615"/>
      <c r="C42" s="616"/>
      <c r="D42" s="198"/>
      <c r="E42" s="199"/>
      <c r="F42" s="198"/>
      <c r="G42" s="199"/>
      <c r="H42" s="199"/>
      <c r="I42" s="199"/>
      <c r="J42" s="199"/>
      <c r="K42" s="199"/>
      <c r="L42" s="200"/>
    </row>
  </sheetData>
  <sheetProtection algorithmName="SHA-512" hashValue="Tg92pnTpkqYGnSXNcoajuzbu5WIwPcd23+o3McMmaE7IeKsalsYMNn0Sr8WxgYp5621mbMV++XjwbbTck6uQEg==" saltValue="HjZOeSF5owYwgiHWiZIkug==" spinCount="100000" sheet="1" objects="1" scenarios="1" selectLockedCells="1"/>
  <mergeCells count="41">
    <mergeCell ref="B11:L11"/>
    <mergeCell ref="B4:L4"/>
    <mergeCell ref="B5:L5"/>
    <mergeCell ref="B6:L6"/>
    <mergeCell ref="B8:L8"/>
    <mergeCell ref="B9:L9"/>
    <mergeCell ref="B23:C23"/>
    <mergeCell ref="B12:L12"/>
    <mergeCell ref="B13:L13"/>
    <mergeCell ref="B14:L14"/>
    <mergeCell ref="B15:C17"/>
    <mergeCell ref="D15:D17"/>
    <mergeCell ref="E15:E17"/>
    <mergeCell ref="F15:F17"/>
    <mergeCell ref="G15:H16"/>
    <mergeCell ref="I15:J16"/>
    <mergeCell ref="K15:L16"/>
    <mergeCell ref="B18:C18"/>
    <mergeCell ref="B19:C19"/>
    <mergeCell ref="B20:C20"/>
    <mergeCell ref="B21:C21"/>
    <mergeCell ref="B22:C22"/>
    <mergeCell ref="B35:C35"/>
    <mergeCell ref="B24:C24"/>
    <mergeCell ref="B25:C25"/>
    <mergeCell ref="B26:C26"/>
    <mergeCell ref="B27:C27"/>
    <mergeCell ref="B28:C28"/>
    <mergeCell ref="B29:C29"/>
    <mergeCell ref="B30:C30"/>
    <mergeCell ref="B31:C31"/>
    <mergeCell ref="B32:C32"/>
    <mergeCell ref="B33:C33"/>
    <mergeCell ref="B34:C34"/>
    <mergeCell ref="B42:C42"/>
    <mergeCell ref="B36:C36"/>
    <mergeCell ref="B37:C37"/>
    <mergeCell ref="B38:C38"/>
    <mergeCell ref="B39:C39"/>
    <mergeCell ref="B40:C40"/>
    <mergeCell ref="B41:C41"/>
  </mergeCells>
  <printOptions horizontalCentered="1"/>
  <pageMargins left="0.7" right="0.7" top="0.75" bottom="0.75" header="0.3" footer="0.3"/>
  <pageSetup scale="67" orientation="portrait" r:id="rId1"/>
  <headerFooter>
    <oddFooter>&amp;L&amp;A</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D09D1-0CAF-47FB-921F-31179EA96436}">
  <sheetPr codeName="Sheet7">
    <tabColor rgb="FF00B0F0"/>
    <pageSetUpPr fitToPage="1"/>
  </sheetPr>
  <dimension ref="A1:P63"/>
  <sheetViews>
    <sheetView showGridLines="0" zoomScaleNormal="100" workbookViewId="0"/>
  </sheetViews>
  <sheetFormatPr defaultColWidth="9.42578125" defaultRowHeight="14.25" x14ac:dyDescent="0.25"/>
  <cols>
    <col min="1" max="1" width="1.5703125" style="8" customWidth="1"/>
    <col min="2" max="2" width="12.140625" style="1" customWidth="1"/>
    <col min="3" max="3" width="5.85546875" style="1" customWidth="1"/>
    <col min="4" max="4" width="18.85546875" style="1" customWidth="1"/>
    <col min="5" max="12" width="15.42578125" style="1" customWidth="1"/>
    <col min="13" max="13" width="6.42578125" style="9" customWidth="1"/>
    <col min="14" max="14" width="9.42578125" style="82" customWidth="1"/>
    <col min="15" max="15" width="37.140625" style="82" hidden="1" customWidth="1"/>
    <col min="16" max="16" width="25.5703125" style="82" hidden="1" customWidth="1"/>
    <col min="17" max="17" width="9.42578125" style="82" customWidth="1"/>
    <col min="18" max="16384" width="9.42578125" style="82"/>
  </cols>
  <sheetData>
    <row r="1" spans="1:16" x14ac:dyDescent="0.25">
      <c r="O1" s="82" t="s">
        <v>352</v>
      </c>
      <c r="P1" s="82" t="s">
        <v>352</v>
      </c>
    </row>
    <row r="2" spans="1:16" x14ac:dyDescent="0.25">
      <c r="B2" s="11" t="s">
        <v>46</v>
      </c>
      <c r="C2" s="11"/>
      <c r="O2" s="203" t="s">
        <v>70</v>
      </c>
      <c r="P2" s="203" t="s">
        <v>83</v>
      </c>
    </row>
    <row r="3" spans="1:16" x14ac:dyDescent="0.25">
      <c r="B3" s="13"/>
      <c r="C3" s="13"/>
      <c r="O3" s="2"/>
      <c r="P3" s="2"/>
    </row>
    <row r="4" spans="1:16" s="2" customFormat="1" x14ac:dyDescent="0.25">
      <c r="A4" s="4"/>
      <c r="B4" s="483" t="str">
        <f>Info!B4</f>
        <v>QUESTIONNAIRE À L'INTENTION DES IMPORTATEURS</v>
      </c>
      <c r="C4" s="483"/>
      <c r="D4" s="483"/>
      <c r="E4" s="483"/>
      <c r="F4" s="483"/>
      <c r="G4" s="483"/>
      <c r="H4" s="483"/>
      <c r="I4" s="483"/>
      <c r="J4" s="483"/>
      <c r="K4" s="483"/>
      <c r="L4" s="483"/>
      <c r="M4" s="23"/>
      <c r="N4" s="23"/>
      <c r="O4" s="21"/>
      <c r="P4" s="21"/>
    </row>
    <row r="5" spans="1:16" s="2" customFormat="1" x14ac:dyDescent="0.25">
      <c r="A5" s="4"/>
      <c r="B5" s="483" t="str">
        <f>Info!B5</f>
        <v>RR-2025-004</v>
      </c>
      <c r="C5" s="483"/>
      <c r="D5" s="483"/>
      <c r="E5" s="483"/>
      <c r="F5" s="483"/>
      <c r="G5" s="483"/>
      <c r="H5" s="483"/>
      <c r="I5" s="483"/>
      <c r="J5" s="483"/>
      <c r="K5" s="483"/>
      <c r="L5" s="483"/>
      <c r="M5" s="23"/>
      <c r="N5" s="23"/>
      <c r="O5" s="21"/>
      <c r="P5" s="21"/>
    </row>
    <row r="6" spans="1:16" s="6" customFormat="1" x14ac:dyDescent="0.25">
      <c r="A6" s="4"/>
      <c r="B6" s="483" t="str">
        <f>Info!B6</f>
        <v>FEUILLES D'ACIER RÉSISTANT À LA CORROSION II</v>
      </c>
      <c r="C6" s="483"/>
      <c r="D6" s="483"/>
      <c r="E6" s="483"/>
      <c r="F6" s="483"/>
      <c r="G6" s="483"/>
      <c r="H6" s="483"/>
      <c r="I6" s="483"/>
      <c r="J6" s="483"/>
      <c r="K6" s="483"/>
      <c r="L6" s="483"/>
      <c r="M6" s="21"/>
      <c r="N6" s="21"/>
      <c r="O6" s="16"/>
      <c r="P6" s="16"/>
    </row>
    <row r="7" spans="1:16" s="6" customFormat="1" x14ac:dyDescent="0.25">
      <c r="A7" s="4"/>
      <c r="B7" s="15"/>
      <c r="C7" s="15"/>
      <c r="D7" s="3"/>
      <c r="E7" s="3"/>
      <c r="F7" s="3"/>
      <c r="G7" s="3"/>
      <c r="H7" s="3"/>
      <c r="I7" s="3"/>
      <c r="J7" s="3"/>
      <c r="K7" s="3"/>
      <c r="L7" s="3"/>
      <c r="O7" s="16"/>
      <c r="P7" s="16"/>
    </row>
    <row r="8" spans="1:16" x14ac:dyDescent="0.25">
      <c r="B8" s="422" t="str">
        <f>UPPER(IF(Intro!$G$26="English",O8,P8))</f>
        <v>COMMENTAIRES PUBLICS</v>
      </c>
      <c r="C8" s="423"/>
      <c r="D8" s="423"/>
      <c r="E8" s="423"/>
      <c r="F8" s="423"/>
      <c r="G8" s="423"/>
      <c r="H8" s="423"/>
      <c r="I8" s="423"/>
      <c r="J8" s="423"/>
      <c r="K8" s="423"/>
      <c r="L8" s="424"/>
      <c r="M8" s="82"/>
      <c r="O8" s="82" t="s">
        <v>33</v>
      </c>
      <c r="P8" s="82" t="s">
        <v>64</v>
      </c>
    </row>
    <row r="9" spans="1:16" x14ac:dyDescent="0.25">
      <c r="B9" s="17"/>
      <c r="C9" s="27"/>
      <c r="D9" s="28"/>
      <c r="E9" s="28"/>
      <c r="F9" s="28"/>
      <c r="G9" s="28"/>
      <c r="H9" s="28"/>
      <c r="I9" s="28"/>
      <c r="J9" s="28"/>
      <c r="K9" s="28"/>
      <c r="L9" s="18"/>
      <c r="M9" s="82"/>
    </row>
    <row r="10" spans="1:16" x14ac:dyDescent="0.25">
      <c r="B10" s="419" t="str">
        <f>IF(Intro!$G$26="English",O10,P10)</f>
        <v>Si votre entreprise désire ajouter des commentaires concernant vos réponses, vous les inscrivez ici. Indiquez à quelle question se rapportent vos commentaires.</v>
      </c>
      <c r="C10" s="420"/>
      <c r="D10" s="420"/>
      <c r="E10" s="420"/>
      <c r="F10" s="420"/>
      <c r="G10" s="420"/>
      <c r="H10" s="420"/>
      <c r="I10" s="420"/>
      <c r="J10" s="420"/>
      <c r="K10" s="420"/>
      <c r="L10" s="421"/>
      <c r="M10" s="82"/>
      <c r="O10" s="19" t="s">
        <v>178</v>
      </c>
      <c r="P10" s="82" t="s">
        <v>162</v>
      </c>
    </row>
    <row r="11" spans="1:16" x14ac:dyDescent="0.25">
      <c r="B11" s="105"/>
      <c r="C11" s="27"/>
      <c r="D11" s="28"/>
      <c r="E11" s="28"/>
      <c r="F11" s="28"/>
      <c r="G11" s="28"/>
      <c r="H11" s="28"/>
      <c r="I11" s="28"/>
      <c r="J11" s="28"/>
      <c r="K11" s="28"/>
      <c r="L11" s="18"/>
      <c r="M11" s="82"/>
      <c r="O11" s="194" t="s">
        <v>343</v>
      </c>
      <c r="P11" s="194" t="s">
        <v>344</v>
      </c>
    </row>
    <row r="12" spans="1:16" x14ac:dyDescent="0.25">
      <c r="B12" s="105"/>
      <c r="C12" s="27"/>
      <c r="D12" s="108" t="str">
        <f>IF(Intro!$G$26="English",O11,P11)</f>
        <v>Onglet et question</v>
      </c>
      <c r="E12" s="666" t="str">
        <f>IF(Intro!$G$26="English",O12,P12)</f>
        <v>Commentaires</v>
      </c>
      <c r="F12" s="666"/>
      <c r="G12" s="666"/>
      <c r="H12" s="666"/>
      <c r="I12" s="666"/>
      <c r="J12" s="666"/>
      <c r="K12" s="666"/>
      <c r="L12" s="667"/>
      <c r="M12" s="82"/>
      <c r="O12" s="19" t="s">
        <v>101</v>
      </c>
      <c r="P12" s="82" t="s">
        <v>102</v>
      </c>
    </row>
    <row r="13" spans="1:16" x14ac:dyDescent="0.25">
      <c r="B13" s="643" t="str">
        <f>IF(Intro!$G$26="English",O13,P13)</f>
        <v>Commentaire 1</v>
      </c>
      <c r="C13" s="644"/>
      <c r="D13" s="648"/>
      <c r="E13" s="651"/>
      <c r="F13" s="652"/>
      <c r="G13" s="652"/>
      <c r="H13" s="652"/>
      <c r="I13" s="652"/>
      <c r="J13" s="652"/>
      <c r="K13" s="652"/>
      <c r="L13" s="653"/>
      <c r="M13" s="82"/>
      <c r="O13" s="19" t="s">
        <v>103</v>
      </c>
      <c r="P13" s="82" t="s">
        <v>104</v>
      </c>
    </row>
    <row r="14" spans="1:16" x14ac:dyDescent="0.25">
      <c r="B14" s="419"/>
      <c r="C14" s="645"/>
      <c r="D14" s="649"/>
      <c r="E14" s="654"/>
      <c r="F14" s="655"/>
      <c r="G14" s="655"/>
      <c r="H14" s="655"/>
      <c r="I14" s="655"/>
      <c r="J14" s="655"/>
      <c r="K14" s="655"/>
      <c r="L14" s="656"/>
      <c r="M14" s="82"/>
      <c r="O14" s="19"/>
    </row>
    <row r="15" spans="1:16" x14ac:dyDescent="0.25">
      <c r="B15" s="419"/>
      <c r="C15" s="645"/>
      <c r="D15" s="649"/>
      <c r="E15" s="654"/>
      <c r="F15" s="655"/>
      <c r="G15" s="655"/>
      <c r="H15" s="655"/>
      <c r="I15" s="655"/>
      <c r="J15" s="655"/>
      <c r="K15" s="655"/>
      <c r="L15" s="656"/>
      <c r="M15" s="82"/>
      <c r="O15" s="19"/>
    </row>
    <row r="16" spans="1:16" x14ac:dyDescent="0.25">
      <c r="B16" s="419"/>
      <c r="C16" s="645"/>
      <c r="D16" s="649"/>
      <c r="E16" s="654"/>
      <c r="F16" s="655"/>
      <c r="G16" s="655"/>
      <c r="H16" s="655"/>
      <c r="I16" s="655"/>
      <c r="J16" s="655"/>
      <c r="K16" s="655"/>
      <c r="L16" s="656"/>
      <c r="M16" s="82"/>
      <c r="O16" s="19"/>
    </row>
    <row r="17" spans="2:16" x14ac:dyDescent="0.25">
      <c r="B17" s="419"/>
      <c r="C17" s="645"/>
      <c r="D17" s="649"/>
      <c r="E17" s="654"/>
      <c r="F17" s="655"/>
      <c r="G17" s="655"/>
      <c r="H17" s="655"/>
      <c r="I17" s="655"/>
      <c r="J17" s="655"/>
      <c r="K17" s="655"/>
      <c r="L17" s="656"/>
      <c r="M17" s="82"/>
      <c r="O17" s="19"/>
    </row>
    <row r="18" spans="2:16" x14ac:dyDescent="0.25">
      <c r="B18" s="419"/>
      <c r="C18" s="645"/>
      <c r="D18" s="649"/>
      <c r="E18" s="654"/>
      <c r="F18" s="655"/>
      <c r="G18" s="655"/>
      <c r="H18" s="655"/>
      <c r="I18" s="655"/>
      <c r="J18" s="655"/>
      <c r="K18" s="655"/>
      <c r="L18" s="656"/>
      <c r="M18" s="82"/>
      <c r="O18" s="19"/>
    </row>
    <row r="19" spans="2:16" x14ac:dyDescent="0.25">
      <c r="B19" s="419"/>
      <c r="C19" s="645"/>
      <c r="D19" s="649"/>
      <c r="E19" s="654"/>
      <c r="F19" s="655"/>
      <c r="G19" s="655"/>
      <c r="H19" s="655"/>
      <c r="I19" s="655"/>
      <c r="J19" s="655"/>
      <c r="K19" s="655"/>
      <c r="L19" s="656"/>
      <c r="M19" s="82"/>
      <c r="O19" s="19"/>
    </row>
    <row r="20" spans="2:16" x14ac:dyDescent="0.25">
      <c r="B20" s="419"/>
      <c r="C20" s="645"/>
      <c r="D20" s="649"/>
      <c r="E20" s="654"/>
      <c r="F20" s="655"/>
      <c r="G20" s="655"/>
      <c r="H20" s="655"/>
      <c r="I20" s="655"/>
      <c r="J20" s="655"/>
      <c r="K20" s="655"/>
      <c r="L20" s="656"/>
      <c r="M20" s="82"/>
      <c r="O20" s="19"/>
    </row>
    <row r="21" spans="2:16" x14ac:dyDescent="0.25">
      <c r="B21" s="419"/>
      <c r="C21" s="645"/>
      <c r="D21" s="649"/>
      <c r="E21" s="654"/>
      <c r="F21" s="655"/>
      <c r="G21" s="655"/>
      <c r="H21" s="655"/>
      <c r="I21" s="655"/>
      <c r="J21" s="655"/>
      <c r="K21" s="655"/>
      <c r="L21" s="656"/>
      <c r="M21" s="82"/>
      <c r="O21" s="19"/>
    </row>
    <row r="22" spans="2:16" x14ac:dyDescent="0.25">
      <c r="B22" s="660"/>
      <c r="C22" s="661"/>
      <c r="D22" s="662"/>
      <c r="E22" s="663"/>
      <c r="F22" s="664"/>
      <c r="G22" s="664"/>
      <c r="H22" s="664"/>
      <c r="I22" s="664"/>
      <c r="J22" s="664"/>
      <c r="K22" s="664"/>
      <c r="L22" s="665"/>
      <c r="M22" s="82"/>
      <c r="O22" s="19"/>
    </row>
    <row r="23" spans="2:16" x14ac:dyDescent="0.25">
      <c r="B23" s="643" t="str">
        <f>IF(Intro!$G$26="English",O23,P23)</f>
        <v>Commentaire 2</v>
      </c>
      <c r="C23" s="644"/>
      <c r="D23" s="648"/>
      <c r="E23" s="651"/>
      <c r="F23" s="652"/>
      <c r="G23" s="652"/>
      <c r="H23" s="652"/>
      <c r="I23" s="652"/>
      <c r="J23" s="652"/>
      <c r="K23" s="652"/>
      <c r="L23" s="653"/>
      <c r="M23" s="82"/>
      <c r="O23" s="19" t="s">
        <v>105</v>
      </c>
      <c r="P23" s="82" t="s">
        <v>106</v>
      </c>
    </row>
    <row r="24" spans="2:16" x14ac:dyDescent="0.25">
      <c r="B24" s="419"/>
      <c r="C24" s="645"/>
      <c r="D24" s="649"/>
      <c r="E24" s="654"/>
      <c r="F24" s="655"/>
      <c r="G24" s="655"/>
      <c r="H24" s="655"/>
      <c r="I24" s="655"/>
      <c r="J24" s="655"/>
      <c r="K24" s="655"/>
      <c r="L24" s="656"/>
      <c r="M24" s="82"/>
      <c r="O24" s="19"/>
    </row>
    <row r="25" spans="2:16" x14ac:dyDescent="0.25">
      <c r="B25" s="419"/>
      <c r="C25" s="645"/>
      <c r="D25" s="649"/>
      <c r="E25" s="654"/>
      <c r="F25" s="655"/>
      <c r="G25" s="655"/>
      <c r="H25" s="655"/>
      <c r="I25" s="655"/>
      <c r="J25" s="655"/>
      <c r="K25" s="655"/>
      <c r="L25" s="656"/>
      <c r="M25" s="82"/>
      <c r="O25" s="19"/>
    </row>
    <row r="26" spans="2:16" x14ac:dyDescent="0.25">
      <c r="B26" s="419"/>
      <c r="C26" s="645"/>
      <c r="D26" s="649"/>
      <c r="E26" s="654"/>
      <c r="F26" s="655"/>
      <c r="G26" s="655"/>
      <c r="H26" s="655"/>
      <c r="I26" s="655"/>
      <c r="J26" s="655"/>
      <c r="K26" s="655"/>
      <c r="L26" s="656"/>
      <c r="M26" s="82"/>
      <c r="O26" s="19"/>
    </row>
    <row r="27" spans="2:16" x14ac:dyDescent="0.25">
      <c r="B27" s="419"/>
      <c r="C27" s="645"/>
      <c r="D27" s="649"/>
      <c r="E27" s="654"/>
      <c r="F27" s="655"/>
      <c r="G27" s="655"/>
      <c r="H27" s="655"/>
      <c r="I27" s="655"/>
      <c r="J27" s="655"/>
      <c r="K27" s="655"/>
      <c r="L27" s="656"/>
      <c r="M27" s="82"/>
      <c r="O27" s="19"/>
    </row>
    <row r="28" spans="2:16" x14ac:dyDescent="0.25">
      <c r="B28" s="419"/>
      <c r="C28" s="645"/>
      <c r="D28" s="649"/>
      <c r="E28" s="654"/>
      <c r="F28" s="655"/>
      <c r="G28" s="655"/>
      <c r="H28" s="655"/>
      <c r="I28" s="655"/>
      <c r="J28" s="655"/>
      <c r="K28" s="655"/>
      <c r="L28" s="656"/>
      <c r="M28" s="82"/>
      <c r="O28" s="19"/>
    </row>
    <row r="29" spans="2:16" x14ac:dyDescent="0.25">
      <c r="B29" s="419"/>
      <c r="C29" s="645"/>
      <c r="D29" s="649"/>
      <c r="E29" s="654"/>
      <c r="F29" s="655"/>
      <c r="G29" s="655"/>
      <c r="H29" s="655"/>
      <c r="I29" s="655"/>
      <c r="J29" s="655"/>
      <c r="K29" s="655"/>
      <c r="L29" s="656"/>
      <c r="M29" s="82"/>
      <c r="O29" s="19"/>
    </row>
    <row r="30" spans="2:16" x14ac:dyDescent="0.25">
      <c r="B30" s="419"/>
      <c r="C30" s="645"/>
      <c r="D30" s="649"/>
      <c r="E30" s="654"/>
      <c r="F30" s="655"/>
      <c r="G30" s="655"/>
      <c r="H30" s="655"/>
      <c r="I30" s="655"/>
      <c r="J30" s="655"/>
      <c r="K30" s="655"/>
      <c r="L30" s="656"/>
      <c r="M30" s="82"/>
      <c r="O30" s="19"/>
    </row>
    <row r="31" spans="2:16" x14ac:dyDescent="0.25">
      <c r="B31" s="419"/>
      <c r="C31" s="645"/>
      <c r="D31" s="649"/>
      <c r="E31" s="654"/>
      <c r="F31" s="655"/>
      <c r="G31" s="655"/>
      <c r="H31" s="655"/>
      <c r="I31" s="655"/>
      <c r="J31" s="655"/>
      <c r="K31" s="655"/>
      <c r="L31" s="656"/>
      <c r="M31" s="82"/>
      <c r="O31" s="19"/>
    </row>
    <row r="32" spans="2:16" x14ac:dyDescent="0.25">
      <c r="B32" s="660"/>
      <c r="C32" s="661"/>
      <c r="D32" s="662"/>
      <c r="E32" s="663"/>
      <c r="F32" s="664"/>
      <c r="G32" s="664"/>
      <c r="H32" s="664"/>
      <c r="I32" s="664"/>
      <c r="J32" s="664"/>
      <c r="K32" s="664"/>
      <c r="L32" s="665"/>
      <c r="M32" s="82"/>
      <c r="O32" s="19"/>
    </row>
    <row r="33" spans="2:16" x14ac:dyDescent="0.25">
      <c r="B33" s="643" t="str">
        <f>IF(Intro!$G$26="English",O33,P33)</f>
        <v>Commentaire 3</v>
      </c>
      <c r="C33" s="644"/>
      <c r="D33" s="648"/>
      <c r="E33" s="651"/>
      <c r="F33" s="652"/>
      <c r="G33" s="652"/>
      <c r="H33" s="652"/>
      <c r="I33" s="652"/>
      <c r="J33" s="652"/>
      <c r="K33" s="652"/>
      <c r="L33" s="653"/>
      <c r="M33" s="82"/>
      <c r="O33" s="19" t="s">
        <v>107</v>
      </c>
      <c r="P33" s="82" t="s">
        <v>108</v>
      </c>
    </row>
    <row r="34" spans="2:16" x14ac:dyDescent="0.25">
      <c r="B34" s="419"/>
      <c r="C34" s="645"/>
      <c r="D34" s="649"/>
      <c r="E34" s="654"/>
      <c r="F34" s="655"/>
      <c r="G34" s="655"/>
      <c r="H34" s="655"/>
      <c r="I34" s="655"/>
      <c r="J34" s="655"/>
      <c r="K34" s="655"/>
      <c r="L34" s="656"/>
      <c r="M34" s="82"/>
      <c r="O34" s="19"/>
    </row>
    <row r="35" spans="2:16" x14ac:dyDescent="0.25">
      <c r="B35" s="419"/>
      <c r="C35" s="645"/>
      <c r="D35" s="649"/>
      <c r="E35" s="654"/>
      <c r="F35" s="655"/>
      <c r="G35" s="655"/>
      <c r="H35" s="655"/>
      <c r="I35" s="655"/>
      <c r="J35" s="655"/>
      <c r="K35" s="655"/>
      <c r="L35" s="656"/>
      <c r="M35" s="82"/>
      <c r="O35" s="19"/>
    </row>
    <row r="36" spans="2:16" x14ac:dyDescent="0.25">
      <c r="B36" s="419"/>
      <c r="C36" s="645"/>
      <c r="D36" s="649"/>
      <c r="E36" s="654"/>
      <c r="F36" s="655"/>
      <c r="G36" s="655"/>
      <c r="H36" s="655"/>
      <c r="I36" s="655"/>
      <c r="J36" s="655"/>
      <c r="K36" s="655"/>
      <c r="L36" s="656"/>
      <c r="M36" s="82"/>
      <c r="O36" s="19"/>
    </row>
    <row r="37" spans="2:16" x14ac:dyDescent="0.25">
      <c r="B37" s="419"/>
      <c r="C37" s="645"/>
      <c r="D37" s="649"/>
      <c r="E37" s="654"/>
      <c r="F37" s="655"/>
      <c r="G37" s="655"/>
      <c r="H37" s="655"/>
      <c r="I37" s="655"/>
      <c r="J37" s="655"/>
      <c r="K37" s="655"/>
      <c r="L37" s="656"/>
      <c r="M37" s="82"/>
      <c r="O37" s="19"/>
    </row>
    <row r="38" spans="2:16" x14ac:dyDescent="0.25">
      <c r="B38" s="419"/>
      <c r="C38" s="645"/>
      <c r="D38" s="649"/>
      <c r="E38" s="654"/>
      <c r="F38" s="655"/>
      <c r="G38" s="655"/>
      <c r="H38" s="655"/>
      <c r="I38" s="655"/>
      <c r="J38" s="655"/>
      <c r="K38" s="655"/>
      <c r="L38" s="656"/>
      <c r="M38" s="82"/>
      <c r="O38" s="19"/>
    </row>
    <row r="39" spans="2:16" x14ac:dyDescent="0.25">
      <c r="B39" s="419"/>
      <c r="C39" s="645"/>
      <c r="D39" s="649"/>
      <c r="E39" s="654"/>
      <c r="F39" s="655"/>
      <c r="G39" s="655"/>
      <c r="H39" s="655"/>
      <c r="I39" s="655"/>
      <c r="J39" s="655"/>
      <c r="K39" s="655"/>
      <c r="L39" s="656"/>
      <c r="M39" s="82"/>
      <c r="O39" s="19"/>
    </row>
    <row r="40" spans="2:16" x14ac:dyDescent="0.25">
      <c r="B40" s="419"/>
      <c r="C40" s="645"/>
      <c r="D40" s="649"/>
      <c r="E40" s="654"/>
      <c r="F40" s="655"/>
      <c r="G40" s="655"/>
      <c r="H40" s="655"/>
      <c r="I40" s="655"/>
      <c r="J40" s="655"/>
      <c r="K40" s="655"/>
      <c r="L40" s="656"/>
      <c r="M40" s="82"/>
      <c r="O40" s="19"/>
    </row>
    <row r="41" spans="2:16" x14ac:dyDescent="0.25">
      <c r="B41" s="419"/>
      <c r="C41" s="645"/>
      <c r="D41" s="649"/>
      <c r="E41" s="654"/>
      <c r="F41" s="655"/>
      <c r="G41" s="655"/>
      <c r="H41" s="655"/>
      <c r="I41" s="655"/>
      <c r="J41" s="655"/>
      <c r="K41" s="655"/>
      <c r="L41" s="656"/>
      <c r="M41" s="82"/>
      <c r="O41" s="19"/>
    </row>
    <row r="42" spans="2:16" x14ac:dyDescent="0.25">
      <c r="B42" s="660"/>
      <c r="C42" s="661"/>
      <c r="D42" s="662"/>
      <c r="E42" s="663"/>
      <c r="F42" s="664"/>
      <c r="G42" s="664"/>
      <c r="H42" s="664"/>
      <c r="I42" s="664"/>
      <c r="J42" s="664"/>
      <c r="K42" s="664"/>
      <c r="L42" s="665"/>
      <c r="M42" s="82"/>
      <c r="O42" s="19"/>
    </row>
    <row r="43" spans="2:16" x14ac:dyDescent="0.25">
      <c r="B43" s="643" t="str">
        <f>IF(Intro!$G$26="English",O43,P43)</f>
        <v>Commentaire 4</v>
      </c>
      <c r="C43" s="644"/>
      <c r="D43" s="648"/>
      <c r="E43" s="651"/>
      <c r="F43" s="652"/>
      <c r="G43" s="652"/>
      <c r="H43" s="652"/>
      <c r="I43" s="652"/>
      <c r="J43" s="652"/>
      <c r="K43" s="652"/>
      <c r="L43" s="653"/>
      <c r="M43" s="82"/>
      <c r="O43" s="19" t="s">
        <v>109</v>
      </c>
      <c r="P43" s="82" t="s">
        <v>110</v>
      </c>
    </row>
    <row r="44" spans="2:16" x14ac:dyDescent="0.25">
      <c r="B44" s="419"/>
      <c r="C44" s="645"/>
      <c r="D44" s="649"/>
      <c r="E44" s="654"/>
      <c r="F44" s="655"/>
      <c r="G44" s="655"/>
      <c r="H44" s="655"/>
      <c r="I44" s="655"/>
      <c r="J44" s="655"/>
      <c r="K44" s="655"/>
      <c r="L44" s="656"/>
      <c r="M44" s="82"/>
      <c r="O44" s="19"/>
    </row>
    <row r="45" spans="2:16" x14ac:dyDescent="0.25">
      <c r="B45" s="419"/>
      <c r="C45" s="645"/>
      <c r="D45" s="649"/>
      <c r="E45" s="654"/>
      <c r="F45" s="655"/>
      <c r="G45" s="655"/>
      <c r="H45" s="655"/>
      <c r="I45" s="655"/>
      <c r="J45" s="655"/>
      <c r="K45" s="655"/>
      <c r="L45" s="656"/>
      <c r="M45" s="82"/>
      <c r="O45" s="19"/>
    </row>
    <row r="46" spans="2:16" x14ac:dyDescent="0.25">
      <c r="B46" s="419"/>
      <c r="C46" s="645"/>
      <c r="D46" s="649"/>
      <c r="E46" s="654"/>
      <c r="F46" s="655"/>
      <c r="G46" s="655"/>
      <c r="H46" s="655"/>
      <c r="I46" s="655"/>
      <c r="J46" s="655"/>
      <c r="K46" s="655"/>
      <c r="L46" s="656"/>
      <c r="M46" s="82"/>
      <c r="O46" s="19"/>
    </row>
    <row r="47" spans="2:16" x14ac:dyDescent="0.25">
      <c r="B47" s="419"/>
      <c r="C47" s="645"/>
      <c r="D47" s="649"/>
      <c r="E47" s="654"/>
      <c r="F47" s="655"/>
      <c r="G47" s="655"/>
      <c r="H47" s="655"/>
      <c r="I47" s="655"/>
      <c r="J47" s="655"/>
      <c r="K47" s="655"/>
      <c r="L47" s="656"/>
      <c r="M47" s="82"/>
      <c r="O47" s="19"/>
    </row>
    <row r="48" spans="2:16" x14ac:dyDescent="0.25">
      <c r="B48" s="419"/>
      <c r="C48" s="645"/>
      <c r="D48" s="649"/>
      <c r="E48" s="654"/>
      <c r="F48" s="655"/>
      <c r="G48" s="655"/>
      <c r="H48" s="655"/>
      <c r="I48" s="655"/>
      <c r="J48" s="655"/>
      <c r="K48" s="655"/>
      <c r="L48" s="656"/>
      <c r="M48" s="82"/>
      <c r="O48" s="19"/>
    </row>
    <row r="49" spans="1:16" x14ac:dyDescent="0.25">
      <c r="B49" s="419"/>
      <c r="C49" s="645"/>
      <c r="D49" s="649"/>
      <c r="E49" s="654"/>
      <c r="F49" s="655"/>
      <c r="G49" s="655"/>
      <c r="H49" s="655"/>
      <c r="I49" s="655"/>
      <c r="J49" s="655"/>
      <c r="K49" s="655"/>
      <c r="L49" s="656"/>
      <c r="M49" s="82"/>
      <c r="O49" s="19"/>
    </row>
    <row r="50" spans="1:16" x14ac:dyDescent="0.25">
      <c r="B50" s="419"/>
      <c r="C50" s="645"/>
      <c r="D50" s="649"/>
      <c r="E50" s="654"/>
      <c r="F50" s="655"/>
      <c r="G50" s="655"/>
      <c r="H50" s="655"/>
      <c r="I50" s="655"/>
      <c r="J50" s="655"/>
      <c r="K50" s="655"/>
      <c r="L50" s="656"/>
      <c r="M50" s="82"/>
      <c r="O50" s="19"/>
    </row>
    <row r="51" spans="1:16" x14ac:dyDescent="0.25">
      <c r="B51" s="419"/>
      <c r="C51" s="645"/>
      <c r="D51" s="649"/>
      <c r="E51" s="654"/>
      <c r="F51" s="655"/>
      <c r="G51" s="655"/>
      <c r="H51" s="655"/>
      <c r="I51" s="655"/>
      <c r="J51" s="655"/>
      <c r="K51" s="655"/>
      <c r="L51" s="656"/>
      <c r="M51" s="82"/>
      <c r="O51" s="19"/>
    </row>
    <row r="52" spans="1:16" x14ac:dyDescent="0.25">
      <c r="B52" s="660"/>
      <c r="C52" s="661"/>
      <c r="D52" s="662"/>
      <c r="E52" s="663"/>
      <c r="F52" s="664"/>
      <c r="G52" s="664"/>
      <c r="H52" s="664"/>
      <c r="I52" s="664"/>
      <c r="J52" s="664"/>
      <c r="K52" s="664"/>
      <c r="L52" s="665"/>
      <c r="M52" s="82"/>
      <c r="O52" s="19"/>
    </row>
    <row r="53" spans="1:16" x14ac:dyDescent="0.25">
      <c r="B53" s="643" t="str">
        <f>IF(Intro!$G$26="English",O53,P53)</f>
        <v>Commentaire 5</v>
      </c>
      <c r="C53" s="644"/>
      <c r="D53" s="648"/>
      <c r="E53" s="651"/>
      <c r="F53" s="652"/>
      <c r="G53" s="652"/>
      <c r="H53" s="652"/>
      <c r="I53" s="652"/>
      <c r="J53" s="652"/>
      <c r="K53" s="652"/>
      <c r="L53" s="653"/>
      <c r="M53" s="82"/>
      <c r="O53" s="19" t="s">
        <v>111</v>
      </c>
      <c r="P53" s="82" t="s">
        <v>112</v>
      </c>
    </row>
    <row r="54" spans="1:16" x14ac:dyDescent="0.25">
      <c r="B54" s="419"/>
      <c r="C54" s="645"/>
      <c r="D54" s="649"/>
      <c r="E54" s="654"/>
      <c r="F54" s="655"/>
      <c r="G54" s="655"/>
      <c r="H54" s="655"/>
      <c r="I54" s="655"/>
      <c r="J54" s="655"/>
      <c r="K54" s="655"/>
      <c r="L54" s="656"/>
      <c r="M54" s="82"/>
      <c r="O54" s="19"/>
    </row>
    <row r="55" spans="1:16" x14ac:dyDescent="0.25">
      <c r="B55" s="419"/>
      <c r="C55" s="645"/>
      <c r="D55" s="649"/>
      <c r="E55" s="654"/>
      <c r="F55" s="655"/>
      <c r="G55" s="655"/>
      <c r="H55" s="655"/>
      <c r="I55" s="655"/>
      <c r="J55" s="655"/>
      <c r="K55" s="655"/>
      <c r="L55" s="656"/>
      <c r="M55" s="82"/>
      <c r="O55" s="19"/>
    </row>
    <row r="56" spans="1:16" x14ac:dyDescent="0.25">
      <c r="B56" s="419"/>
      <c r="C56" s="645"/>
      <c r="D56" s="649"/>
      <c r="E56" s="654"/>
      <c r="F56" s="655"/>
      <c r="G56" s="655"/>
      <c r="H56" s="655"/>
      <c r="I56" s="655"/>
      <c r="J56" s="655"/>
      <c r="K56" s="655"/>
      <c r="L56" s="656"/>
      <c r="M56" s="82"/>
      <c r="O56" s="19"/>
    </row>
    <row r="57" spans="1:16" x14ac:dyDescent="0.25">
      <c r="B57" s="419"/>
      <c r="C57" s="645"/>
      <c r="D57" s="649"/>
      <c r="E57" s="654"/>
      <c r="F57" s="655"/>
      <c r="G57" s="655"/>
      <c r="H57" s="655"/>
      <c r="I57" s="655"/>
      <c r="J57" s="655"/>
      <c r="K57" s="655"/>
      <c r="L57" s="656"/>
      <c r="M57" s="82"/>
      <c r="O57" s="19"/>
    </row>
    <row r="58" spans="1:16" x14ac:dyDescent="0.25">
      <c r="B58" s="419"/>
      <c r="C58" s="645"/>
      <c r="D58" s="649"/>
      <c r="E58" s="654"/>
      <c r="F58" s="655"/>
      <c r="G58" s="655"/>
      <c r="H58" s="655"/>
      <c r="I58" s="655"/>
      <c r="J58" s="655"/>
      <c r="K58" s="655"/>
      <c r="L58" s="656"/>
      <c r="M58" s="82"/>
      <c r="O58" s="19"/>
    </row>
    <row r="59" spans="1:16" x14ac:dyDescent="0.25">
      <c r="B59" s="419"/>
      <c r="C59" s="645"/>
      <c r="D59" s="649"/>
      <c r="E59" s="654"/>
      <c r="F59" s="655"/>
      <c r="G59" s="655"/>
      <c r="H59" s="655"/>
      <c r="I59" s="655"/>
      <c r="J59" s="655"/>
      <c r="K59" s="655"/>
      <c r="L59" s="656"/>
      <c r="M59" s="82"/>
      <c r="O59" s="19"/>
    </row>
    <row r="60" spans="1:16" x14ac:dyDescent="0.25">
      <c r="B60" s="419"/>
      <c r="C60" s="645"/>
      <c r="D60" s="649"/>
      <c r="E60" s="654"/>
      <c r="F60" s="655"/>
      <c r="G60" s="655"/>
      <c r="H60" s="655"/>
      <c r="I60" s="655"/>
      <c r="J60" s="655"/>
      <c r="K60" s="655"/>
      <c r="L60" s="656"/>
      <c r="M60" s="82"/>
      <c r="O60" s="19"/>
    </row>
    <row r="61" spans="1:16" x14ac:dyDescent="0.25">
      <c r="B61" s="419"/>
      <c r="C61" s="645"/>
      <c r="D61" s="649"/>
      <c r="E61" s="654"/>
      <c r="F61" s="655"/>
      <c r="G61" s="655"/>
      <c r="H61" s="655"/>
      <c r="I61" s="655"/>
      <c r="J61" s="655"/>
      <c r="K61" s="655"/>
      <c r="L61" s="656"/>
      <c r="M61" s="82"/>
      <c r="O61" s="19"/>
    </row>
    <row r="62" spans="1:16" x14ac:dyDescent="0.25">
      <c r="B62" s="646"/>
      <c r="C62" s="647"/>
      <c r="D62" s="650"/>
      <c r="E62" s="657"/>
      <c r="F62" s="658"/>
      <c r="G62" s="658"/>
      <c r="H62" s="658"/>
      <c r="I62" s="658"/>
      <c r="J62" s="658"/>
      <c r="K62" s="658"/>
      <c r="L62" s="659"/>
      <c r="M62" s="82"/>
      <c r="O62" s="19"/>
    </row>
    <row r="63" spans="1:16" s="74" customFormat="1" x14ac:dyDescent="0.25">
      <c r="A63" s="122"/>
      <c r="B63" s="4"/>
      <c r="C63" s="62"/>
      <c r="D63" s="62"/>
      <c r="E63" s="62"/>
      <c r="F63" s="62"/>
      <c r="G63" s="62"/>
      <c r="H63" s="62"/>
      <c r="I63" s="62"/>
      <c r="J63" s="62"/>
      <c r="K63" s="62"/>
      <c r="L63" s="62"/>
      <c r="N63" s="123"/>
    </row>
  </sheetData>
  <sheetProtection algorithmName="SHA-512" hashValue="uveRtTiNPWj2gIWy7mjCKo6oWJJYL6UONSp3T8zVoA1o3S2CYK1imupz6bg7jdvbpOUAZG0tk8K7eGh+PeTASw==" saltValue="sc9/aaVxbR+llbexrGLdOA==" spinCount="100000" sheet="1" objects="1" scenarios="1" selectLockedCells="1"/>
  <mergeCells count="21">
    <mergeCell ref="B13:C22"/>
    <mergeCell ref="D13:D22"/>
    <mergeCell ref="E13:L22"/>
    <mergeCell ref="B23:C32"/>
    <mergeCell ref="D23:D32"/>
    <mergeCell ref="E23:L32"/>
    <mergeCell ref="B4:L4"/>
    <mergeCell ref="B5:L5"/>
    <mergeCell ref="B6:L6"/>
    <mergeCell ref="B10:L10"/>
    <mergeCell ref="E12:L12"/>
    <mergeCell ref="B8:L8"/>
    <mergeCell ref="B53:C62"/>
    <mergeCell ref="D53:D62"/>
    <mergeCell ref="E53:L62"/>
    <mergeCell ref="B33:C42"/>
    <mergeCell ref="D33:D42"/>
    <mergeCell ref="E33:L42"/>
    <mergeCell ref="B43:C52"/>
    <mergeCell ref="D43:D52"/>
    <mergeCell ref="E43:L52"/>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4F101CEA-EF13-4032-BE75-F0DF0E44776D}">
      <formula1>1000</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F97CB-483D-45C7-BF88-B1B1CB7EBD09}">
  <sheetPr codeName="Sheet8">
    <tabColor rgb="FF92D050"/>
    <pageSetUpPr fitToPage="1"/>
  </sheetPr>
  <dimension ref="A1:S100"/>
  <sheetViews>
    <sheetView showGridLines="0" zoomScaleNormal="100" workbookViewId="0"/>
  </sheetViews>
  <sheetFormatPr defaultColWidth="9.42578125" defaultRowHeight="14.25" x14ac:dyDescent="0.25"/>
  <cols>
    <col min="1" max="1" width="1.5703125" style="8" customWidth="1"/>
    <col min="2" max="12" width="14.5703125" style="1" customWidth="1"/>
    <col min="13" max="13" width="6.42578125" style="9" customWidth="1"/>
    <col min="14" max="14" width="9.42578125" style="82" customWidth="1"/>
    <col min="15" max="15" width="10.5703125" style="82" hidden="1" customWidth="1"/>
    <col min="16" max="16" width="8.5703125" style="82" hidden="1" customWidth="1"/>
    <col min="17" max="18" width="9.42578125" style="82" customWidth="1"/>
    <col min="19" max="16384" width="9.42578125" style="82"/>
  </cols>
  <sheetData>
    <row r="1" spans="1:16" x14ac:dyDescent="0.25">
      <c r="O1" s="82" t="s">
        <v>352</v>
      </c>
      <c r="P1" s="82" t="s">
        <v>352</v>
      </c>
    </row>
    <row r="2" spans="1:16" x14ac:dyDescent="0.25">
      <c r="B2" s="11" t="str">
        <f>IF(Intro!$G$26="English",O3,P3)</f>
        <v>PROTÉGÉ</v>
      </c>
      <c r="C2" s="11"/>
      <c r="D2" s="11"/>
      <c r="O2" s="203" t="s">
        <v>70</v>
      </c>
      <c r="P2" s="203" t="s">
        <v>83</v>
      </c>
    </row>
    <row r="3" spans="1:16" x14ac:dyDescent="0.25">
      <c r="B3" s="13"/>
      <c r="C3" s="13"/>
      <c r="D3" s="13"/>
      <c r="O3" s="2" t="s">
        <v>276</v>
      </c>
      <c r="P3" s="94" t="s">
        <v>277</v>
      </c>
    </row>
    <row r="4" spans="1:16" s="2" customFormat="1" x14ac:dyDescent="0.25">
      <c r="A4" s="4"/>
      <c r="B4" s="483" t="str">
        <f>Info!B4</f>
        <v>QUESTIONNAIRE À L'INTENTION DES IMPORTATEURS</v>
      </c>
      <c r="C4" s="483"/>
      <c r="D4" s="483"/>
      <c r="E4" s="483"/>
      <c r="F4" s="483"/>
      <c r="G4" s="483"/>
      <c r="H4" s="483"/>
      <c r="I4" s="483"/>
      <c r="J4" s="483"/>
      <c r="K4" s="483"/>
      <c r="L4" s="483"/>
      <c r="M4" s="23"/>
      <c r="N4" s="23"/>
      <c r="O4" s="21"/>
      <c r="P4" s="21"/>
    </row>
    <row r="5" spans="1:16" s="2" customFormat="1" x14ac:dyDescent="0.25">
      <c r="A5" s="4"/>
      <c r="B5" s="483" t="str">
        <f>Info!B5</f>
        <v>RR-2025-004</v>
      </c>
      <c r="C5" s="483"/>
      <c r="D5" s="483"/>
      <c r="E5" s="483"/>
      <c r="F5" s="483"/>
      <c r="G5" s="483"/>
      <c r="H5" s="483"/>
      <c r="I5" s="483"/>
      <c r="J5" s="483"/>
      <c r="K5" s="483"/>
      <c r="L5" s="483"/>
      <c r="M5" s="23"/>
      <c r="N5" s="23"/>
      <c r="O5" s="21"/>
      <c r="P5" s="21"/>
    </row>
    <row r="6" spans="1:16" s="6" customFormat="1" x14ac:dyDescent="0.25">
      <c r="A6" s="4"/>
      <c r="B6" s="483" t="str">
        <f>Info!B6</f>
        <v>FEUILLES D'ACIER RÉSISTANT À LA CORROSION II</v>
      </c>
      <c r="C6" s="483"/>
      <c r="D6" s="483"/>
      <c r="E6" s="483"/>
      <c r="F6" s="483"/>
      <c r="G6" s="483"/>
      <c r="H6" s="483"/>
      <c r="I6" s="483"/>
      <c r="J6" s="483"/>
      <c r="K6" s="483"/>
      <c r="L6" s="483"/>
      <c r="M6" s="21"/>
      <c r="N6" s="21"/>
      <c r="O6" s="16"/>
      <c r="P6" s="16"/>
    </row>
    <row r="7" spans="1:16" s="6" customFormat="1" x14ac:dyDescent="0.25">
      <c r="A7" s="4"/>
      <c r="B7" s="20"/>
      <c r="C7" s="20"/>
      <c r="D7" s="20"/>
      <c r="E7" s="20"/>
      <c r="F7" s="20"/>
      <c r="G7" s="20"/>
      <c r="H7" s="20"/>
      <c r="I7" s="20"/>
      <c r="J7" s="20"/>
      <c r="K7" s="20"/>
      <c r="L7" s="20"/>
      <c r="M7" s="21"/>
      <c r="N7" s="21"/>
      <c r="O7" s="22"/>
    </row>
    <row r="8" spans="1:16" s="6" customFormat="1" x14ac:dyDescent="0.25">
      <c r="A8" s="4"/>
      <c r="B8" s="610" t="str">
        <f>Public!B8</f>
        <v>Les questions suivantes font référence aux marchandises comme définies dans la description du produit de l'onglet Intro.</v>
      </c>
      <c r="C8" s="610"/>
      <c r="D8" s="610"/>
      <c r="E8" s="610"/>
      <c r="F8" s="610"/>
      <c r="G8" s="610"/>
      <c r="H8" s="610"/>
      <c r="I8" s="610"/>
      <c r="J8" s="610"/>
      <c r="K8" s="610"/>
      <c r="L8" s="610"/>
      <c r="M8" s="21"/>
      <c r="N8" s="21"/>
      <c r="O8" s="16"/>
      <c r="P8" s="16"/>
    </row>
    <row r="9" spans="1:16" s="6" customFormat="1" x14ac:dyDescent="0.25">
      <c r="A9" s="4"/>
      <c r="B9" s="610" t="str">
        <f>Public!B9</f>
        <v>Des informations sur le produit et un glossaire de termes sont disponibles dans l'onglet Info.</v>
      </c>
      <c r="C9" s="610"/>
      <c r="D9" s="610"/>
      <c r="E9" s="610"/>
      <c r="F9" s="610"/>
      <c r="G9" s="610"/>
      <c r="H9" s="610"/>
      <c r="I9" s="610"/>
      <c r="J9" s="610"/>
      <c r="K9" s="610"/>
      <c r="L9" s="610"/>
      <c r="M9" s="21"/>
      <c r="N9" s="21"/>
      <c r="O9" s="16"/>
    </row>
    <row r="10" spans="1:16" s="6" customFormat="1" x14ac:dyDescent="0.25">
      <c r="A10" s="4"/>
      <c r="B10" s="610" t="str">
        <f>IF(Intro!$G$26="English",O10,P10)</f>
        <v>Utilisez l'onglet AddPro si vous avez besoin de plus d'espace.</v>
      </c>
      <c r="C10" s="610"/>
      <c r="D10" s="610"/>
      <c r="E10" s="610"/>
      <c r="F10" s="610"/>
      <c r="G10" s="610"/>
      <c r="H10" s="610"/>
      <c r="I10" s="610"/>
      <c r="J10" s="610"/>
      <c r="K10" s="610"/>
      <c r="L10" s="610"/>
      <c r="M10" s="21"/>
      <c r="N10" s="21"/>
      <c r="O10" s="16" t="s">
        <v>113</v>
      </c>
      <c r="P10" s="16" t="s">
        <v>225</v>
      </c>
    </row>
    <row r="11" spans="1:16" s="6" customFormat="1" x14ac:dyDescent="0.25">
      <c r="A11" s="4"/>
      <c r="B11" s="610"/>
      <c r="C11" s="610"/>
      <c r="D11" s="610"/>
      <c r="E11" s="610"/>
      <c r="F11" s="610"/>
      <c r="G11" s="610"/>
      <c r="H11" s="610"/>
      <c r="I11" s="610"/>
      <c r="J11" s="610"/>
      <c r="K11" s="610"/>
      <c r="L11" s="610"/>
      <c r="M11" s="21"/>
      <c r="N11" s="21"/>
      <c r="O11" s="16"/>
      <c r="P11" s="16"/>
    </row>
    <row r="12" spans="1:16" s="6" customFormat="1" x14ac:dyDescent="0.25">
      <c r="A12" s="4"/>
      <c r="B12" s="610" t="str">
        <f>IF(Intro!$G$26="English",O12,P12)</f>
        <v>Pour les questions de cet onglet, notez ce qui suit :</v>
      </c>
      <c r="C12" s="610"/>
      <c r="D12" s="610"/>
      <c r="E12" s="610"/>
      <c r="F12" s="610"/>
      <c r="G12" s="610"/>
      <c r="H12" s="610"/>
      <c r="I12" s="610"/>
      <c r="J12" s="610"/>
      <c r="K12" s="610"/>
      <c r="L12" s="610"/>
      <c r="M12" s="21"/>
      <c r="N12" s="21"/>
      <c r="O12" s="16" t="s">
        <v>114</v>
      </c>
      <c r="P12" s="16" t="s">
        <v>115</v>
      </c>
    </row>
    <row r="13" spans="1:16" s="6" customFormat="1" ht="29.25" customHeight="1" x14ac:dyDescent="0.25">
      <c r="A13" s="4"/>
      <c r="B13" s="610" t="str">
        <f>IF(Intro!$G$26="English",O13,P13)</f>
        <v xml:space="preserve">• Veuillez indiquer seulement les ventes effectuées à partir des importations de votre entreprise. Les ventes de marchandises achetées auprès de producteurs canadiens doivent être exclues. </v>
      </c>
      <c r="C13" s="610"/>
      <c r="D13" s="610"/>
      <c r="E13" s="610"/>
      <c r="F13" s="610"/>
      <c r="G13" s="610"/>
      <c r="H13" s="610"/>
      <c r="I13" s="610"/>
      <c r="J13" s="610"/>
      <c r="K13" s="610"/>
      <c r="L13" s="610"/>
      <c r="M13" s="21"/>
      <c r="N13" s="21"/>
      <c r="O13" s="16" t="s">
        <v>312</v>
      </c>
      <c r="P13" s="16" t="s">
        <v>210</v>
      </c>
    </row>
    <row r="14" spans="1:16" s="6" customFormat="1" x14ac:dyDescent="0.25">
      <c r="A14" s="4"/>
      <c r="B14" s="610" t="str">
        <f>IF(Intro!$G$26="English",O14,P14)</f>
        <v>• Déclarez toutes les ventes aux entreprises associées canadiennes et étrangères.</v>
      </c>
      <c r="C14" s="610"/>
      <c r="D14" s="610"/>
      <c r="E14" s="610"/>
      <c r="F14" s="610"/>
      <c r="G14" s="610"/>
      <c r="H14" s="610"/>
      <c r="I14" s="610"/>
      <c r="J14" s="610"/>
      <c r="K14" s="610"/>
      <c r="L14" s="610"/>
      <c r="M14" s="21"/>
      <c r="N14" s="21"/>
      <c r="O14" s="16" t="s">
        <v>211</v>
      </c>
      <c r="P14" s="16" t="s">
        <v>212</v>
      </c>
    </row>
    <row r="15" spans="1:16" s="6" customFormat="1" x14ac:dyDescent="0.25">
      <c r="A15" s="4"/>
      <c r="B15" s="610" t="str">
        <f>IF(Intro!$G$26="English",O15,P15)</f>
        <v>• Déclarez toutes les ventes à compter de la date de l’expédition au client ou à son entrepôt.</v>
      </c>
      <c r="C15" s="610"/>
      <c r="D15" s="610"/>
      <c r="E15" s="610"/>
      <c r="F15" s="610"/>
      <c r="G15" s="610"/>
      <c r="H15" s="610"/>
      <c r="I15" s="610"/>
      <c r="J15" s="610"/>
      <c r="K15" s="610"/>
      <c r="L15" s="610"/>
      <c r="M15" s="21"/>
      <c r="N15" s="21"/>
      <c r="O15" s="16" t="s">
        <v>213</v>
      </c>
      <c r="P15" s="16" t="s">
        <v>214</v>
      </c>
    </row>
    <row r="16" spans="1:16" s="6" customFormat="1" x14ac:dyDescent="0.25">
      <c r="A16" s="4"/>
      <c r="B16" s="610" t="str">
        <f>IF(Intro!$G$26="English",O16,P16)</f>
        <v>• Déclarez toutes les valeurs en dollars canadiens.</v>
      </c>
      <c r="C16" s="610"/>
      <c r="D16" s="610"/>
      <c r="E16" s="610"/>
      <c r="F16" s="610"/>
      <c r="G16" s="610"/>
      <c r="H16" s="610"/>
      <c r="I16" s="610"/>
      <c r="J16" s="610"/>
      <c r="K16" s="610"/>
      <c r="L16" s="610"/>
      <c r="M16" s="21"/>
      <c r="N16" s="21"/>
      <c r="O16" s="16" t="s">
        <v>215</v>
      </c>
      <c r="P16" s="16" t="s">
        <v>216</v>
      </c>
    </row>
    <row r="17" spans="1:16" s="6" customFormat="1" x14ac:dyDescent="0.25">
      <c r="A17" s="4"/>
      <c r="B17" s="15"/>
      <c r="C17" s="15"/>
      <c r="D17" s="15"/>
      <c r="E17" s="3"/>
      <c r="F17" s="3"/>
      <c r="G17" s="3"/>
      <c r="H17" s="3"/>
      <c r="I17" s="3"/>
      <c r="J17" s="3"/>
      <c r="K17" s="3"/>
      <c r="L17" s="3"/>
      <c r="O17" s="16"/>
      <c r="P17" s="16"/>
    </row>
    <row r="18" spans="1:16" x14ac:dyDescent="0.25">
      <c r="B18" s="483" t="str">
        <f>IF(Intro!$G$26="English",O18,P18)</f>
        <v>VENTES</v>
      </c>
      <c r="C18" s="483"/>
      <c r="D18" s="483"/>
      <c r="E18" s="483"/>
      <c r="F18" s="483"/>
      <c r="G18" s="483"/>
      <c r="H18" s="483"/>
      <c r="I18" s="483"/>
      <c r="J18" s="483"/>
      <c r="K18" s="483"/>
      <c r="L18" s="483"/>
      <c r="M18" s="82"/>
      <c r="O18" s="82" t="s">
        <v>272</v>
      </c>
      <c r="P18" s="82" t="s">
        <v>273</v>
      </c>
    </row>
    <row r="19" spans="1:16" x14ac:dyDescent="0.25">
      <c r="B19" s="586" t="s">
        <v>12</v>
      </c>
      <c r="C19" s="587"/>
      <c r="D19" s="587"/>
      <c r="E19" s="587"/>
      <c r="F19" s="587"/>
      <c r="G19" s="587"/>
      <c r="H19" s="587"/>
      <c r="I19" s="587"/>
      <c r="J19" s="587"/>
      <c r="K19" s="587"/>
      <c r="L19" s="588"/>
      <c r="M19" s="82"/>
    </row>
    <row r="20" spans="1:16" x14ac:dyDescent="0.25">
      <c r="B20" s="92"/>
      <c r="C20" s="31"/>
      <c r="D20" s="31"/>
      <c r="E20" s="31"/>
      <c r="F20" s="31"/>
      <c r="G20" s="31"/>
      <c r="H20" s="31"/>
      <c r="I20" s="31"/>
      <c r="J20" s="31"/>
      <c r="K20" s="31"/>
      <c r="L20" s="148"/>
      <c r="M20" s="82"/>
    </row>
    <row r="21" spans="1:16" x14ac:dyDescent="0.25">
      <c r="B21" s="419" t="str">
        <f>IF(Intro!$G$26="English",O21,P21)</f>
        <v>Décrivez la méthode utilisée pour déterminer la valeur des ventes de votre entreprise à ses entreprises associées au Canada et/ou à l’étranger.</v>
      </c>
      <c r="C21" s="517"/>
      <c r="D21" s="517"/>
      <c r="E21" s="517"/>
      <c r="F21" s="517"/>
      <c r="G21" s="517"/>
      <c r="H21" s="517"/>
      <c r="I21" s="517"/>
      <c r="J21" s="517"/>
      <c r="K21" s="517"/>
      <c r="L21" s="421"/>
      <c r="M21" s="82"/>
      <c r="O21" s="82" t="s">
        <v>217</v>
      </c>
      <c r="P21" s="72" t="s">
        <v>218</v>
      </c>
    </row>
    <row r="22" spans="1:16" x14ac:dyDescent="0.25">
      <c r="B22" s="286"/>
      <c r="C22" s="288"/>
      <c r="D22" s="288"/>
      <c r="E22" s="288"/>
      <c r="F22" s="288"/>
      <c r="G22" s="288"/>
      <c r="H22" s="288"/>
      <c r="I22" s="288"/>
      <c r="J22" s="288"/>
      <c r="K22" s="288"/>
      <c r="L22" s="287"/>
      <c r="M22" s="82"/>
      <c r="P22" s="72"/>
    </row>
    <row r="23" spans="1:16" x14ac:dyDescent="0.25">
      <c r="B23" s="419" t="str">
        <f>IF(Intro!$G$26="English",O23,P23)</f>
        <v>Note - Ne répondez à cette question que si votre entreprise a vendu les marchandises du 1er janvier 2023 au 31 décembre 2025.</v>
      </c>
      <c r="C23" s="517"/>
      <c r="D23" s="517"/>
      <c r="E23" s="517"/>
      <c r="F23" s="517"/>
      <c r="G23" s="517"/>
      <c r="H23" s="517"/>
      <c r="I23" s="517"/>
      <c r="J23" s="517"/>
      <c r="K23" s="517"/>
      <c r="L23" s="421"/>
      <c r="M23" s="82"/>
      <c r="O23" s="19" t="str">
        <f>"Note - Only complete this question if your firm sold the goods between January 1, "&amp;Variables!B6&amp;", and "&amp;Variables!B7&amp;", "&amp;Variables!B8&amp;"."</f>
        <v>Note - Only complete this question if your firm sold the goods between January 1, 2023, and December 31, 2025.</v>
      </c>
      <c r="P23" s="82" t="str">
        <f>"Note - Ne répondez à cette question que si votre entreprise a vendu les marchandises du 1er janvier "&amp;Variables!C6&amp;" au "&amp;Variables!C7&amp; " "&amp;Variables!C8&amp;"."</f>
        <v>Note - Ne répondez à cette question que si votre entreprise a vendu les marchandises du 1er janvier 2023 au 31 décembre 2025.</v>
      </c>
    </row>
    <row r="24" spans="1:16" x14ac:dyDescent="0.25">
      <c r="B24" s="92"/>
      <c r="C24" s="31"/>
      <c r="D24" s="31"/>
      <c r="E24" s="31"/>
      <c r="F24" s="31"/>
      <c r="G24" s="31"/>
      <c r="H24" s="31"/>
      <c r="I24" s="31"/>
      <c r="J24" s="31"/>
      <c r="K24" s="31"/>
      <c r="L24" s="148"/>
      <c r="M24" s="82"/>
    </row>
    <row r="25" spans="1:16" s="10" customFormat="1" x14ac:dyDescent="0.25">
      <c r="A25" s="8"/>
      <c r="B25" s="573"/>
      <c r="C25" s="574"/>
      <c r="D25" s="574"/>
      <c r="E25" s="574"/>
      <c r="F25" s="574"/>
      <c r="G25" s="574"/>
      <c r="H25" s="574"/>
      <c r="I25" s="574"/>
      <c r="J25" s="574"/>
      <c r="K25" s="574"/>
      <c r="L25" s="575"/>
      <c r="M25" s="29"/>
    </row>
    <row r="26" spans="1:16" s="10" customFormat="1" x14ac:dyDescent="0.25">
      <c r="A26" s="8"/>
      <c r="B26" s="573"/>
      <c r="C26" s="574"/>
      <c r="D26" s="574"/>
      <c r="E26" s="574"/>
      <c r="F26" s="574"/>
      <c r="G26" s="574"/>
      <c r="H26" s="574"/>
      <c r="I26" s="574"/>
      <c r="J26" s="574"/>
      <c r="K26" s="574"/>
      <c r="L26" s="575"/>
      <c r="M26" s="29"/>
    </row>
    <row r="27" spans="1:16" s="10" customFormat="1" x14ac:dyDescent="0.25">
      <c r="A27" s="8"/>
      <c r="B27" s="573"/>
      <c r="C27" s="574"/>
      <c r="D27" s="574"/>
      <c r="E27" s="574"/>
      <c r="F27" s="574"/>
      <c r="G27" s="574"/>
      <c r="H27" s="574"/>
      <c r="I27" s="574"/>
      <c r="J27" s="574"/>
      <c r="K27" s="574"/>
      <c r="L27" s="575"/>
      <c r="M27" s="29"/>
    </row>
    <row r="28" spans="1:16" s="10" customFormat="1" x14ac:dyDescent="0.25">
      <c r="A28" s="8"/>
      <c r="B28" s="573"/>
      <c r="C28" s="574"/>
      <c r="D28" s="574"/>
      <c r="E28" s="574"/>
      <c r="F28" s="574"/>
      <c r="G28" s="574"/>
      <c r="H28" s="574"/>
      <c r="I28" s="574"/>
      <c r="J28" s="574"/>
      <c r="K28" s="574"/>
      <c r="L28" s="575"/>
      <c r="M28" s="29"/>
    </row>
    <row r="29" spans="1:16" s="10" customFormat="1" x14ac:dyDescent="0.25">
      <c r="A29" s="8"/>
      <c r="B29" s="573"/>
      <c r="C29" s="574"/>
      <c r="D29" s="574"/>
      <c r="E29" s="574"/>
      <c r="F29" s="574"/>
      <c r="G29" s="574"/>
      <c r="H29" s="574"/>
      <c r="I29" s="574"/>
      <c r="J29" s="574"/>
      <c r="K29" s="574"/>
      <c r="L29" s="575"/>
      <c r="M29" s="29"/>
    </row>
    <row r="30" spans="1:16" s="10" customFormat="1" x14ac:dyDescent="0.25">
      <c r="A30" s="8"/>
      <c r="B30" s="573"/>
      <c r="C30" s="574"/>
      <c r="D30" s="574"/>
      <c r="E30" s="574"/>
      <c r="F30" s="574"/>
      <c r="G30" s="574"/>
      <c r="H30" s="574"/>
      <c r="I30" s="574"/>
      <c r="J30" s="574"/>
      <c r="K30" s="574"/>
      <c r="L30" s="575"/>
      <c r="M30" s="29"/>
    </row>
    <row r="31" spans="1:16" s="10" customFormat="1" x14ac:dyDescent="0.25">
      <c r="A31" s="8"/>
      <c r="B31" s="573"/>
      <c r="C31" s="574"/>
      <c r="D31" s="574"/>
      <c r="E31" s="574"/>
      <c r="F31" s="574"/>
      <c r="G31" s="574"/>
      <c r="H31" s="574"/>
      <c r="I31" s="574"/>
      <c r="J31" s="574"/>
      <c r="K31" s="574"/>
      <c r="L31" s="575"/>
      <c r="M31" s="29"/>
    </row>
    <row r="32" spans="1:16" s="10" customFormat="1" x14ac:dyDescent="0.25">
      <c r="A32" s="8"/>
      <c r="B32" s="573"/>
      <c r="C32" s="574"/>
      <c r="D32" s="574"/>
      <c r="E32" s="574"/>
      <c r="F32" s="574"/>
      <c r="G32" s="574"/>
      <c r="H32" s="574"/>
      <c r="I32" s="574"/>
      <c r="J32" s="574"/>
      <c r="K32" s="574"/>
      <c r="L32" s="575"/>
      <c r="M32" s="29"/>
    </row>
    <row r="33" spans="1:19" x14ac:dyDescent="0.25">
      <c r="B33" s="143"/>
      <c r="C33" s="144"/>
      <c r="D33" s="144"/>
      <c r="E33" s="144"/>
      <c r="F33" s="144"/>
      <c r="G33" s="144"/>
      <c r="H33" s="144"/>
      <c r="I33" s="144"/>
      <c r="J33" s="144"/>
      <c r="K33" s="144"/>
      <c r="L33" s="145"/>
      <c r="M33" s="82"/>
    </row>
    <row r="34" spans="1:19" s="10" customFormat="1" x14ac:dyDescent="0.25">
      <c r="A34" s="8"/>
      <c r="B34" s="583" t="s">
        <v>15</v>
      </c>
      <c r="C34" s="584"/>
      <c r="D34" s="584"/>
      <c r="E34" s="584"/>
      <c r="F34" s="584"/>
      <c r="G34" s="584"/>
      <c r="H34" s="584"/>
      <c r="I34" s="584"/>
      <c r="J34" s="584"/>
      <c r="K34" s="584"/>
      <c r="L34" s="585"/>
      <c r="M34" s="146"/>
    </row>
    <row r="35" spans="1:19" x14ac:dyDescent="0.25">
      <c r="B35" s="92"/>
      <c r="C35" s="31"/>
      <c r="D35" s="31"/>
      <c r="E35" s="31"/>
      <c r="F35" s="31"/>
      <c r="G35" s="31"/>
      <c r="H35" s="31"/>
      <c r="I35" s="31"/>
      <c r="J35" s="31"/>
      <c r="K35" s="31"/>
      <c r="L35" s="148"/>
      <c r="M35" s="82"/>
    </row>
    <row r="36" spans="1:19" x14ac:dyDescent="0.25">
      <c r="B36" s="419" t="str">
        <f>IF(Intro!$G$26="English",O36,P36)</f>
        <v>Expliquez la façon dont votre entreprise calcule les prix des marchandises pour ses clients. Donnez les détails au sujet des modalités, rabais, réductions, remises, primes, ajustements de prix et autres mesures offertes aux acheteurs depuis le 1er janvier 2023. Si votre entreprise utilise des listes de prix ou de remises, fournissez-en des copies. Expliquez comment ces pratiques de fixation des prix ont changé depuis le 1er janvier 2023.</v>
      </c>
      <c r="C36" s="420"/>
      <c r="D36" s="420"/>
      <c r="E36" s="420"/>
      <c r="F36" s="420"/>
      <c r="G36" s="420"/>
      <c r="H36" s="420"/>
      <c r="I36" s="420"/>
      <c r="J36" s="420"/>
      <c r="K36" s="420"/>
      <c r="L36" s="421"/>
      <c r="M36" s="82"/>
      <c r="O36" s="82" t="str">
        <f>"Explain your firm’s method of calculating the prices of the goods to your customers. Include details related to any terms, discounts, allowances, rebates and incentives, price adjustments or other considerations offered to purchasers since January 1, "&amp;Variables!B6&amp;". If your firm uses price or discount lists, provide copies. Explain whether these pricing practices to your customers changed since January 1, "&amp;Variables!B6&amp;"."</f>
        <v>Explain your firm’s method of calculating the prices of the goods to your customers. Include details related to any terms, discounts, allowances, rebates and incentives, price adjustments or other considerations offered to purchasers since January 1, 2023. If your firm uses price or discount lists, provide copies. Explain whether these pricing practices to your customers changed since January 1, 2023.</v>
      </c>
      <c r="P36" s="82" t="str">
        <f>"Expliquez la façon dont votre entreprise calcule les prix des marchandises pour ses clients."&amp;" Donnez les détails au sujet des modalités, rabais, réductions, remises, primes, ajustements de prix et autres mesures offertes aux acheteurs depuis le 1er janvier "&amp;Variables!B6&amp;". Si votre entreprise utilise des listes de prix ou de remises, fournissez-en des copies. Expliquez comment ces pratiques de fixation des prix ont changé depuis le 1er janvier "&amp;Variables!B6&amp;"."</f>
        <v>Expliquez la façon dont votre entreprise calcule les prix des marchandises pour ses clients. Donnez les détails au sujet des modalités, rabais, réductions, remises, primes, ajustements de prix et autres mesures offertes aux acheteurs depuis le 1er janvier 2023. Si votre entreprise utilise des listes de prix ou de remises, fournissez-en des copies. Expliquez comment ces pratiques de fixation des prix ont changé depuis le 1er janvier 2023.</v>
      </c>
      <c r="Q36" s="29"/>
      <c r="R36" s="29"/>
      <c r="S36" s="29"/>
    </row>
    <row r="37" spans="1:19" x14ac:dyDescent="0.25">
      <c r="B37" s="419"/>
      <c r="C37" s="420"/>
      <c r="D37" s="420"/>
      <c r="E37" s="420"/>
      <c r="F37" s="420"/>
      <c r="G37" s="420"/>
      <c r="H37" s="420"/>
      <c r="I37" s="420"/>
      <c r="J37" s="420"/>
      <c r="K37" s="420"/>
      <c r="L37" s="421"/>
      <c r="M37" s="82"/>
      <c r="Q37" s="29"/>
      <c r="R37" s="29"/>
      <c r="S37" s="29"/>
    </row>
    <row r="38" spans="1:19" x14ac:dyDescent="0.25">
      <c r="B38" s="419"/>
      <c r="C38" s="420"/>
      <c r="D38" s="420"/>
      <c r="E38" s="420"/>
      <c r="F38" s="420"/>
      <c r="G38" s="420"/>
      <c r="H38" s="420"/>
      <c r="I38" s="420"/>
      <c r="J38" s="420"/>
      <c r="K38" s="420"/>
      <c r="L38" s="421"/>
      <c r="M38" s="82"/>
      <c r="Q38" s="29"/>
      <c r="R38" s="29"/>
      <c r="S38" s="29"/>
    </row>
    <row r="39" spans="1:19" x14ac:dyDescent="0.25">
      <c r="B39" s="419" t="str">
        <f>B23</f>
        <v>Note - Ne répondez à cette question que si votre entreprise a vendu les marchandises du 1er janvier 2023 au 31 décembre 2025.</v>
      </c>
      <c r="C39" s="517"/>
      <c r="D39" s="517"/>
      <c r="E39" s="517"/>
      <c r="F39" s="517"/>
      <c r="G39" s="517"/>
      <c r="H39" s="517"/>
      <c r="I39" s="517"/>
      <c r="J39" s="517"/>
      <c r="K39" s="517"/>
      <c r="L39" s="421"/>
      <c r="M39" s="82"/>
      <c r="O39" s="19"/>
    </row>
    <row r="40" spans="1:19" x14ac:dyDescent="0.25">
      <c r="B40" s="92"/>
      <c r="C40" s="31"/>
      <c r="D40" s="31"/>
      <c r="E40" s="31"/>
      <c r="F40" s="31"/>
      <c r="G40" s="31"/>
      <c r="H40" s="31"/>
      <c r="I40" s="31"/>
      <c r="J40" s="31"/>
      <c r="K40" s="31"/>
      <c r="L40" s="148"/>
      <c r="M40" s="82"/>
    </row>
    <row r="41" spans="1:19" s="10" customFormat="1" x14ac:dyDescent="0.25">
      <c r="A41" s="8"/>
      <c r="B41" s="573"/>
      <c r="C41" s="574"/>
      <c r="D41" s="574"/>
      <c r="E41" s="574"/>
      <c r="F41" s="574"/>
      <c r="G41" s="574"/>
      <c r="H41" s="574"/>
      <c r="I41" s="574"/>
      <c r="J41" s="574"/>
      <c r="K41" s="574"/>
      <c r="L41" s="575"/>
      <c r="M41" s="29"/>
    </row>
    <row r="42" spans="1:19" s="10" customFormat="1" x14ac:dyDescent="0.25">
      <c r="A42" s="8"/>
      <c r="B42" s="573"/>
      <c r="C42" s="574"/>
      <c r="D42" s="574"/>
      <c r="E42" s="574"/>
      <c r="F42" s="574"/>
      <c r="G42" s="574"/>
      <c r="H42" s="574"/>
      <c r="I42" s="574"/>
      <c r="J42" s="574"/>
      <c r="K42" s="574"/>
      <c r="L42" s="575"/>
      <c r="M42" s="29"/>
    </row>
    <row r="43" spans="1:19" s="10" customFormat="1" x14ac:dyDescent="0.25">
      <c r="A43" s="8"/>
      <c r="B43" s="573"/>
      <c r="C43" s="574"/>
      <c r="D43" s="574"/>
      <c r="E43" s="574"/>
      <c r="F43" s="574"/>
      <c r="G43" s="574"/>
      <c r="H43" s="574"/>
      <c r="I43" s="574"/>
      <c r="J43" s="574"/>
      <c r="K43" s="574"/>
      <c r="L43" s="575"/>
      <c r="M43" s="29"/>
    </row>
    <row r="44" spans="1:19" s="10" customFormat="1" x14ac:dyDescent="0.25">
      <c r="A44" s="8"/>
      <c r="B44" s="573"/>
      <c r="C44" s="574"/>
      <c r="D44" s="574"/>
      <c r="E44" s="574"/>
      <c r="F44" s="574"/>
      <c r="G44" s="574"/>
      <c r="H44" s="574"/>
      <c r="I44" s="574"/>
      <c r="J44" s="574"/>
      <c r="K44" s="574"/>
      <c r="L44" s="575"/>
      <c r="M44" s="29"/>
    </row>
    <row r="45" spans="1:19" s="10" customFormat="1" x14ac:dyDescent="0.25">
      <c r="A45" s="8"/>
      <c r="B45" s="573"/>
      <c r="C45" s="574"/>
      <c r="D45" s="574"/>
      <c r="E45" s="574"/>
      <c r="F45" s="574"/>
      <c r="G45" s="574"/>
      <c r="H45" s="574"/>
      <c r="I45" s="574"/>
      <c r="J45" s="574"/>
      <c r="K45" s="574"/>
      <c r="L45" s="575"/>
      <c r="M45" s="29"/>
    </row>
    <row r="46" spans="1:19" s="10" customFormat="1" x14ac:dyDescent="0.25">
      <c r="A46" s="8"/>
      <c r="B46" s="573"/>
      <c r="C46" s="574"/>
      <c r="D46" s="574"/>
      <c r="E46" s="574"/>
      <c r="F46" s="574"/>
      <c r="G46" s="574"/>
      <c r="H46" s="574"/>
      <c r="I46" s="574"/>
      <c r="J46" s="574"/>
      <c r="K46" s="574"/>
      <c r="L46" s="575"/>
      <c r="M46" s="29"/>
    </row>
    <row r="47" spans="1:19" s="10" customFormat="1" x14ac:dyDescent="0.25">
      <c r="A47" s="8"/>
      <c r="B47" s="573"/>
      <c r="C47" s="574"/>
      <c r="D47" s="574"/>
      <c r="E47" s="574"/>
      <c r="F47" s="574"/>
      <c r="G47" s="574"/>
      <c r="H47" s="574"/>
      <c r="I47" s="574"/>
      <c r="J47" s="574"/>
      <c r="K47" s="574"/>
      <c r="L47" s="575"/>
      <c r="M47" s="29"/>
    </row>
    <row r="48" spans="1:19" s="10" customFormat="1" x14ac:dyDescent="0.25">
      <c r="A48" s="8"/>
      <c r="B48" s="573"/>
      <c r="C48" s="574"/>
      <c r="D48" s="574"/>
      <c r="E48" s="574"/>
      <c r="F48" s="574"/>
      <c r="G48" s="574"/>
      <c r="H48" s="574"/>
      <c r="I48" s="574"/>
      <c r="J48" s="574"/>
      <c r="K48" s="574"/>
      <c r="L48" s="575"/>
      <c r="M48" s="29"/>
    </row>
    <row r="49" spans="1:16" x14ac:dyDescent="0.25">
      <c r="B49" s="143"/>
      <c r="C49" s="144"/>
      <c r="D49" s="144"/>
      <c r="E49" s="144"/>
      <c r="F49" s="144"/>
      <c r="G49" s="144"/>
      <c r="H49" s="144"/>
      <c r="I49" s="144"/>
      <c r="J49" s="144"/>
      <c r="K49" s="144"/>
      <c r="L49" s="145"/>
      <c r="M49" s="82"/>
    </row>
    <row r="50" spans="1:16" s="10" customFormat="1" x14ac:dyDescent="0.25">
      <c r="A50" s="8"/>
      <c r="B50" s="155"/>
      <c r="C50" s="155"/>
      <c r="D50" s="155"/>
      <c r="E50" s="156"/>
      <c r="F50" s="156"/>
      <c r="G50" s="156"/>
      <c r="H50" s="156"/>
      <c r="I50" s="156"/>
      <c r="J50" s="156"/>
      <c r="K50" s="156"/>
      <c r="L50" s="156"/>
      <c r="M50" s="146"/>
    </row>
    <row r="51" spans="1:16" x14ac:dyDescent="0.25">
      <c r="B51" s="483" t="str">
        <f>IF(Intro!$G$26="English",O51,P51)</f>
        <v>ACHATS</v>
      </c>
      <c r="C51" s="483"/>
      <c r="D51" s="483"/>
      <c r="E51" s="483"/>
      <c r="F51" s="483"/>
      <c r="G51" s="483"/>
      <c r="H51" s="483"/>
      <c r="I51" s="483"/>
      <c r="J51" s="483"/>
      <c r="K51" s="483"/>
      <c r="L51" s="483"/>
      <c r="M51" s="82"/>
      <c r="O51" s="82" t="s">
        <v>278</v>
      </c>
      <c r="P51" s="82" t="s">
        <v>279</v>
      </c>
    </row>
    <row r="52" spans="1:16" s="10" customFormat="1" x14ac:dyDescent="0.25">
      <c r="A52" s="8"/>
      <c r="B52" s="583" t="s">
        <v>16</v>
      </c>
      <c r="C52" s="584"/>
      <c r="D52" s="584"/>
      <c r="E52" s="584"/>
      <c r="F52" s="584"/>
      <c r="G52" s="584"/>
      <c r="H52" s="584"/>
      <c r="I52" s="584"/>
      <c r="J52" s="584"/>
      <c r="K52" s="584"/>
      <c r="L52" s="585"/>
      <c r="M52" s="146"/>
    </row>
    <row r="53" spans="1:16" x14ac:dyDescent="0.25">
      <c r="B53" s="92"/>
      <c r="C53" s="31"/>
      <c r="D53" s="31"/>
      <c r="E53" s="31"/>
      <c r="F53" s="31"/>
      <c r="G53" s="31"/>
      <c r="H53" s="31"/>
      <c r="I53" s="31"/>
      <c r="J53" s="31"/>
      <c r="K53" s="31"/>
      <c r="L53" s="148"/>
      <c r="M53" s="82"/>
    </row>
    <row r="54" spans="1:16" ht="14.25" customHeight="1" x14ac:dyDescent="0.25">
      <c r="B54" s="419" t="str">
        <f>IF(Intro!$G$26="English",O54,P54)</f>
        <v>Fournissez les stratégies et les objectifs de votre entreprise pour les deux prochaines années en ce qui concerne les achats de marchandises fabriquées au Canada. Fournir la justification et les hypothèses qui sous-tendent ces stratégies et objectifs.</v>
      </c>
      <c r="C54" s="420"/>
      <c r="D54" s="420"/>
      <c r="E54" s="420"/>
      <c r="F54" s="420"/>
      <c r="G54" s="420"/>
      <c r="H54" s="420"/>
      <c r="I54" s="420"/>
      <c r="J54" s="420"/>
      <c r="K54" s="420"/>
      <c r="L54" s="421"/>
      <c r="M54" s="82"/>
      <c r="O54" s="82" t="s">
        <v>219</v>
      </c>
      <c r="P54" s="82" t="s">
        <v>220</v>
      </c>
    </row>
    <row r="55" spans="1:16" x14ac:dyDescent="0.25">
      <c r="B55" s="419"/>
      <c r="C55" s="420"/>
      <c r="D55" s="420"/>
      <c r="E55" s="420"/>
      <c r="F55" s="420"/>
      <c r="G55" s="420"/>
      <c r="H55" s="420"/>
      <c r="I55" s="420"/>
      <c r="J55" s="420"/>
      <c r="K55" s="420"/>
      <c r="L55" s="421"/>
      <c r="M55" s="82"/>
    </row>
    <row r="56" spans="1:16" x14ac:dyDescent="0.25">
      <c r="B56" s="92"/>
      <c r="C56" s="31"/>
      <c r="D56" s="31"/>
      <c r="E56" s="31"/>
      <c r="F56" s="31"/>
      <c r="G56" s="31"/>
      <c r="H56" s="31"/>
      <c r="I56" s="31"/>
      <c r="J56" s="31"/>
      <c r="K56" s="31"/>
      <c r="L56" s="148"/>
      <c r="M56" s="82"/>
    </row>
    <row r="57" spans="1:16" s="10" customFormat="1" x14ac:dyDescent="0.25">
      <c r="A57" s="8"/>
      <c r="B57" s="573"/>
      <c r="C57" s="574"/>
      <c r="D57" s="574"/>
      <c r="E57" s="574"/>
      <c r="F57" s="574"/>
      <c r="G57" s="574"/>
      <c r="H57" s="574"/>
      <c r="I57" s="574"/>
      <c r="J57" s="574"/>
      <c r="K57" s="574"/>
      <c r="L57" s="575"/>
      <c r="M57" s="29"/>
    </row>
    <row r="58" spans="1:16" s="10" customFormat="1" x14ac:dyDescent="0.25">
      <c r="A58" s="8"/>
      <c r="B58" s="573"/>
      <c r="C58" s="574"/>
      <c r="D58" s="574"/>
      <c r="E58" s="574"/>
      <c r="F58" s="574"/>
      <c r="G58" s="574"/>
      <c r="H58" s="574"/>
      <c r="I58" s="574"/>
      <c r="J58" s="574"/>
      <c r="K58" s="574"/>
      <c r="L58" s="575"/>
      <c r="M58" s="29"/>
    </row>
    <row r="59" spans="1:16" s="10" customFormat="1" x14ac:dyDescent="0.25">
      <c r="A59" s="8"/>
      <c r="B59" s="573"/>
      <c r="C59" s="574"/>
      <c r="D59" s="574"/>
      <c r="E59" s="574"/>
      <c r="F59" s="574"/>
      <c r="G59" s="574"/>
      <c r="H59" s="574"/>
      <c r="I59" s="574"/>
      <c r="J59" s="574"/>
      <c r="K59" s="574"/>
      <c r="L59" s="575"/>
      <c r="M59" s="29"/>
    </row>
    <row r="60" spans="1:16" s="10" customFormat="1" x14ac:dyDescent="0.25">
      <c r="A60" s="8"/>
      <c r="B60" s="573"/>
      <c r="C60" s="574"/>
      <c r="D60" s="574"/>
      <c r="E60" s="574"/>
      <c r="F60" s="574"/>
      <c r="G60" s="574"/>
      <c r="H60" s="574"/>
      <c r="I60" s="574"/>
      <c r="J60" s="574"/>
      <c r="K60" s="574"/>
      <c r="L60" s="575"/>
      <c r="M60" s="29"/>
    </row>
    <row r="61" spans="1:16" s="10" customFormat="1" x14ac:dyDescent="0.25">
      <c r="A61" s="8"/>
      <c r="B61" s="573"/>
      <c r="C61" s="574"/>
      <c r="D61" s="574"/>
      <c r="E61" s="574"/>
      <c r="F61" s="574"/>
      <c r="G61" s="574"/>
      <c r="H61" s="574"/>
      <c r="I61" s="574"/>
      <c r="J61" s="574"/>
      <c r="K61" s="574"/>
      <c r="L61" s="575"/>
      <c r="M61" s="29"/>
    </row>
    <row r="62" spans="1:16" s="10" customFormat="1" x14ac:dyDescent="0.25">
      <c r="A62" s="8"/>
      <c r="B62" s="573"/>
      <c r="C62" s="574"/>
      <c r="D62" s="574"/>
      <c r="E62" s="574"/>
      <c r="F62" s="574"/>
      <c r="G62" s="574"/>
      <c r="H62" s="574"/>
      <c r="I62" s="574"/>
      <c r="J62" s="574"/>
      <c r="K62" s="574"/>
      <c r="L62" s="575"/>
      <c r="M62" s="29"/>
    </row>
    <row r="63" spans="1:16" s="10" customFormat="1" x14ac:dyDescent="0.25">
      <c r="A63" s="8"/>
      <c r="B63" s="573"/>
      <c r="C63" s="574"/>
      <c r="D63" s="574"/>
      <c r="E63" s="574"/>
      <c r="F63" s="574"/>
      <c r="G63" s="574"/>
      <c r="H63" s="574"/>
      <c r="I63" s="574"/>
      <c r="J63" s="574"/>
      <c r="K63" s="574"/>
      <c r="L63" s="575"/>
      <c r="M63" s="29"/>
    </row>
    <row r="64" spans="1:16" s="10" customFormat="1" x14ac:dyDescent="0.25">
      <c r="A64" s="8"/>
      <c r="B64" s="573"/>
      <c r="C64" s="574"/>
      <c r="D64" s="574"/>
      <c r="E64" s="574"/>
      <c r="F64" s="574"/>
      <c r="G64" s="574"/>
      <c r="H64" s="574"/>
      <c r="I64" s="574"/>
      <c r="J64" s="574"/>
      <c r="K64" s="574"/>
      <c r="L64" s="575"/>
      <c r="M64" s="29"/>
    </row>
    <row r="65" spans="1:16" x14ac:dyDescent="0.25">
      <c r="B65" s="143"/>
      <c r="C65" s="144"/>
      <c r="D65" s="144"/>
      <c r="E65" s="144"/>
      <c r="F65" s="144"/>
      <c r="G65" s="144"/>
      <c r="H65" s="144"/>
      <c r="I65" s="144"/>
      <c r="J65" s="144"/>
      <c r="K65" s="144"/>
      <c r="L65" s="145"/>
      <c r="M65" s="82"/>
    </row>
    <row r="66" spans="1:16" s="10" customFormat="1" x14ac:dyDescent="0.25">
      <c r="A66" s="8"/>
      <c r="B66" s="583" t="s">
        <v>17</v>
      </c>
      <c r="C66" s="584"/>
      <c r="D66" s="584"/>
      <c r="E66" s="584"/>
      <c r="F66" s="584"/>
      <c r="G66" s="584"/>
      <c r="H66" s="584"/>
      <c r="I66" s="584"/>
      <c r="J66" s="584"/>
      <c r="K66" s="584"/>
      <c r="L66" s="585"/>
      <c r="M66" s="146"/>
    </row>
    <row r="67" spans="1:16" x14ac:dyDescent="0.25">
      <c r="B67" s="92"/>
      <c r="C67" s="31"/>
      <c r="D67" s="31"/>
      <c r="E67" s="31"/>
      <c r="F67" s="31"/>
      <c r="G67" s="31"/>
      <c r="H67" s="31"/>
      <c r="I67" s="31"/>
      <c r="J67" s="31"/>
      <c r="K67" s="31"/>
      <c r="L67" s="148"/>
      <c r="M67" s="82"/>
    </row>
    <row r="68" spans="1:16" ht="14.25" customHeight="1" x14ac:dyDescent="0.25">
      <c r="B68" s="419" t="str">
        <f>IF(Intro!$G$26="English",O68,P68)</f>
        <v>Fournissez les stratégies et les objectifs de votre entreprise pour les deux prochaines années en ce qui concerne les importations et les ventes de marchandises importées. Fournir la justification et les hypothèses qui sous-tendent ces stratégies et objectifs.</v>
      </c>
      <c r="C68" s="420"/>
      <c r="D68" s="420"/>
      <c r="E68" s="420"/>
      <c r="F68" s="420"/>
      <c r="G68" s="420"/>
      <c r="H68" s="420"/>
      <c r="I68" s="420"/>
      <c r="J68" s="420"/>
      <c r="K68" s="420"/>
      <c r="L68" s="421"/>
      <c r="M68" s="82"/>
      <c r="O68" s="82" t="s">
        <v>221</v>
      </c>
      <c r="P68" s="82" t="s">
        <v>222</v>
      </c>
    </row>
    <row r="69" spans="1:16" x14ac:dyDescent="0.25">
      <c r="B69" s="419"/>
      <c r="C69" s="420"/>
      <c r="D69" s="420"/>
      <c r="E69" s="420"/>
      <c r="F69" s="420"/>
      <c r="G69" s="420"/>
      <c r="H69" s="420"/>
      <c r="I69" s="420"/>
      <c r="J69" s="420"/>
      <c r="K69" s="420"/>
      <c r="L69" s="421"/>
      <c r="M69" s="82"/>
    </row>
    <row r="70" spans="1:16" x14ac:dyDescent="0.25">
      <c r="B70" s="92"/>
      <c r="C70" s="31"/>
      <c r="D70" s="31"/>
      <c r="E70" s="31"/>
      <c r="F70" s="31"/>
      <c r="G70" s="31"/>
      <c r="H70" s="31"/>
      <c r="I70" s="31"/>
      <c r="J70" s="31"/>
      <c r="K70" s="31"/>
      <c r="L70" s="148"/>
      <c r="M70" s="82"/>
    </row>
    <row r="71" spans="1:16" s="10" customFormat="1" x14ac:dyDescent="0.25">
      <c r="A71" s="8"/>
      <c r="B71" s="573"/>
      <c r="C71" s="574"/>
      <c r="D71" s="574"/>
      <c r="E71" s="574"/>
      <c r="F71" s="574"/>
      <c r="G71" s="574"/>
      <c r="H71" s="574"/>
      <c r="I71" s="574"/>
      <c r="J71" s="574"/>
      <c r="K71" s="574"/>
      <c r="L71" s="575"/>
      <c r="M71" s="29"/>
    </row>
    <row r="72" spans="1:16" s="10" customFormat="1" x14ac:dyDescent="0.25">
      <c r="A72" s="8"/>
      <c r="B72" s="573"/>
      <c r="C72" s="574"/>
      <c r="D72" s="574"/>
      <c r="E72" s="574"/>
      <c r="F72" s="574"/>
      <c r="G72" s="574"/>
      <c r="H72" s="574"/>
      <c r="I72" s="574"/>
      <c r="J72" s="574"/>
      <c r="K72" s="574"/>
      <c r="L72" s="575"/>
      <c r="M72" s="29"/>
    </row>
    <row r="73" spans="1:16" s="10" customFormat="1" x14ac:dyDescent="0.25">
      <c r="A73" s="8"/>
      <c r="B73" s="573"/>
      <c r="C73" s="574"/>
      <c r="D73" s="574"/>
      <c r="E73" s="574"/>
      <c r="F73" s="574"/>
      <c r="G73" s="574"/>
      <c r="H73" s="574"/>
      <c r="I73" s="574"/>
      <c r="J73" s="574"/>
      <c r="K73" s="574"/>
      <c r="L73" s="575"/>
      <c r="M73" s="29"/>
    </row>
    <row r="74" spans="1:16" s="10" customFormat="1" x14ac:dyDescent="0.25">
      <c r="A74" s="8"/>
      <c r="B74" s="573"/>
      <c r="C74" s="574"/>
      <c r="D74" s="574"/>
      <c r="E74" s="574"/>
      <c r="F74" s="574"/>
      <c r="G74" s="574"/>
      <c r="H74" s="574"/>
      <c r="I74" s="574"/>
      <c r="J74" s="574"/>
      <c r="K74" s="574"/>
      <c r="L74" s="575"/>
      <c r="M74" s="29"/>
    </row>
    <row r="75" spans="1:16" s="10" customFormat="1" x14ac:dyDescent="0.25">
      <c r="A75" s="8"/>
      <c r="B75" s="573"/>
      <c r="C75" s="574"/>
      <c r="D75" s="574"/>
      <c r="E75" s="574"/>
      <c r="F75" s="574"/>
      <c r="G75" s="574"/>
      <c r="H75" s="574"/>
      <c r="I75" s="574"/>
      <c r="J75" s="574"/>
      <c r="K75" s="574"/>
      <c r="L75" s="575"/>
      <c r="M75" s="29"/>
    </row>
    <row r="76" spans="1:16" s="10" customFormat="1" x14ac:dyDescent="0.25">
      <c r="A76" s="8"/>
      <c r="B76" s="573"/>
      <c r="C76" s="574"/>
      <c r="D76" s="574"/>
      <c r="E76" s="574"/>
      <c r="F76" s="574"/>
      <c r="G76" s="574"/>
      <c r="H76" s="574"/>
      <c r="I76" s="574"/>
      <c r="J76" s="574"/>
      <c r="K76" s="574"/>
      <c r="L76" s="575"/>
      <c r="M76" s="29"/>
    </row>
    <row r="77" spans="1:16" s="10" customFormat="1" x14ac:dyDescent="0.25">
      <c r="A77" s="8"/>
      <c r="B77" s="573"/>
      <c r="C77" s="574"/>
      <c r="D77" s="574"/>
      <c r="E77" s="574"/>
      <c r="F77" s="574"/>
      <c r="G77" s="574"/>
      <c r="H77" s="574"/>
      <c r="I77" s="574"/>
      <c r="J77" s="574"/>
      <c r="K77" s="574"/>
      <c r="L77" s="575"/>
      <c r="M77" s="29"/>
    </row>
    <row r="78" spans="1:16" s="10" customFormat="1" x14ac:dyDescent="0.25">
      <c r="A78" s="8"/>
      <c r="B78" s="573"/>
      <c r="C78" s="574"/>
      <c r="D78" s="574"/>
      <c r="E78" s="574"/>
      <c r="F78" s="574"/>
      <c r="G78" s="574"/>
      <c r="H78" s="574"/>
      <c r="I78" s="574"/>
      <c r="J78" s="574"/>
      <c r="K78" s="574"/>
      <c r="L78" s="575"/>
      <c r="M78" s="29"/>
    </row>
    <row r="79" spans="1:16" x14ac:dyDescent="0.25">
      <c r="B79" s="143"/>
      <c r="C79" s="144"/>
      <c r="D79" s="144"/>
      <c r="E79" s="144"/>
      <c r="F79" s="144"/>
      <c r="G79" s="144"/>
      <c r="H79" s="144"/>
      <c r="I79" s="144"/>
      <c r="J79" s="144"/>
      <c r="K79" s="144"/>
      <c r="L79" s="145"/>
      <c r="M79" s="82"/>
    </row>
    <row r="80" spans="1:16" s="74" customFormat="1" x14ac:dyDescent="0.25">
      <c r="A80" s="122"/>
      <c r="B80" s="4"/>
      <c r="C80" s="4"/>
      <c r="D80" s="62"/>
      <c r="E80" s="62"/>
      <c r="F80" s="62"/>
      <c r="G80" s="62"/>
      <c r="H80" s="62"/>
      <c r="I80" s="62"/>
      <c r="J80" s="62"/>
      <c r="K80" s="62"/>
      <c r="L80" s="62"/>
      <c r="N80" s="123"/>
    </row>
    <row r="81" spans="1:14" s="74" customFormat="1" x14ac:dyDescent="0.25">
      <c r="A81" s="122"/>
      <c r="B81" s="4"/>
      <c r="C81" s="4"/>
      <c r="D81" s="62"/>
      <c r="E81" s="62"/>
      <c r="F81" s="62"/>
      <c r="G81" s="62"/>
      <c r="H81" s="62"/>
      <c r="I81" s="62"/>
      <c r="J81" s="62"/>
      <c r="K81" s="62"/>
      <c r="L81" s="62"/>
      <c r="N81" s="123"/>
    </row>
    <row r="82" spans="1:14" s="74" customFormat="1" x14ac:dyDescent="0.25">
      <c r="A82" s="122"/>
      <c r="B82" s="4"/>
      <c r="C82" s="4"/>
      <c r="D82" s="62"/>
      <c r="E82" s="62"/>
      <c r="F82" s="62"/>
      <c r="G82" s="62"/>
      <c r="H82" s="62"/>
      <c r="I82" s="62"/>
      <c r="J82" s="62"/>
      <c r="K82" s="62"/>
      <c r="L82" s="62"/>
      <c r="N82" s="123"/>
    </row>
    <row r="83" spans="1:14" s="74" customFormat="1" x14ac:dyDescent="0.25">
      <c r="A83" s="122"/>
      <c r="B83" s="4"/>
      <c r="C83" s="4"/>
      <c r="D83" s="62"/>
      <c r="E83" s="62"/>
      <c r="F83" s="62"/>
      <c r="G83" s="62"/>
      <c r="H83" s="62"/>
      <c r="I83" s="62"/>
      <c r="J83" s="62"/>
      <c r="K83" s="62"/>
      <c r="L83" s="62"/>
      <c r="N83" s="123"/>
    </row>
    <row r="84" spans="1:14" s="74" customFormat="1" x14ac:dyDescent="0.25">
      <c r="A84" s="122"/>
      <c r="B84" s="4"/>
      <c r="C84" s="4"/>
      <c r="D84" s="62"/>
      <c r="E84" s="62"/>
      <c r="F84" s="62"/>
      <c r="G84" s="62"/>
      <c r="H84" s="62"/>
      <c r="I84" s="62"/>
      <c r="J84" s="62"/>
      <c r="K84" s="62"/>
      <c r="L84" s="62"/>
      <c r="N84" s="123"/>
    </row>
    <row r="85" spans="1:14" s="74" customFormat="1" x14ac:dyDescent="0.25">
      <c r="A85" s="122"/>
      <c r="B85" s="4"/>
      <c r="C85" s="4"/>
      <c r="D85" s="62"/>
      <c r="E85" s="62"/>
      <c r="F85" s="62"/>
      <c r="G85" s="62"/>
      <c r="H85" s="62"/>
      <c r="I85" s="62"/>
      <c r="J85" s="62"/>
      <c r="K85" s="62"/>
      <c r="L85" s="62"/>
      <c r="N85" s="123"/>
    </row>
    <row r="86" spans="1:14" s="74" customFormat="1" x14ac:dyDescent="0.25">
      <c r="A86" s="122"/>
      <c r="B86" s="4"/>
      <c r="C86" s="4"/>
      <c r="D86" s="62"/>
      <c r="E86" s="62"/>
      <c r="F86" s="62"/>
      <c r="G86" s="62"/>
      <c r="H86" s="62"/>
      <c r="I86" s="62"/>
      <c r="J86" s="62"/>
      <c r="K86" s="62"/>
      <c r="L86" s="62"/>
      <c r="N86" s="123"/>
    </row>
    <row r="87" spans="1:14" s="74" customFormat="1" x14ac:dyDescent="0.25">
      <c r="A87" s="122"/>
      <c r="B87" s="4"/>
      <c r="C87" s="4"/>
      <c r="D87" s="62"/>
      <c r="E87" s="62"/>
      <c r="F87" s="62"/>
      <c r="G87" s="62"/>
      <c r="H87" s="62"/>
      <c r="I87" s="62"/>
      <c r="J87" s="62"/>
      <c r="K87" s="62"/>
      <c r="L87" s="62"/>
      <c r="N87" s="123"/>
    </row>
    <row r="88" spans="1:14" s="74" customFormat="1" x14ac:dyDescent="0.25">
      <c r="A88" s="122"/>
      <c r="B88" s="4"/>
      <c r="C88" s="4"/>
      <c r="D88" s="62"/>
      <c r="E88" s="62"/>
      <c r="F88" s="62"/>
      <c r="G88" s="62"/>
      <c r="H88" s="62"/>
      <c r="I88" s="62"/>
      <c r="J88" s="62"/>
      <c r="K88" s="62"/>
      <c r="L88" s="62"/>
      <c r="N88" s="123"/>
    </row>
    <row r="89" spans="1:14" s="74" customFormat="1" x14ac:dyDescent="0.25">
      <c r="A89" s="122"/>
      <c r="B89" s="4"/>
      <c r="C89" s="4"/>
      <c r="D89" s="62"/>
      <c r="E89" s="62"/>
      <c r="F89" s="62"/>
      <c r="G89" s="62"/>
      <c r="H89" s="62"/>
      <c r="I89" s="62"/>
      <c r="J89" s="62"/>
      <c r="K89" s="62"/>
      <c r="L89" s="62"/>
      <c r="N89" s="123"/>
    </row>
    <row r="90" spans="1:14" s="74" customFormat="1" x14ac:dyDescent="0.25">
      <c r="A90" s="122"/>
      <c r="B90" s="4"/>
      <c r="C90" s="4"/>
      <c r="D90" s="62"/>
      <c r="E90" s="62"/>
      <c r="F90" s="62"/>
      <c r="G90" s="62"/>
      <c r="H90" s="62"/>
      <c r="I90" s="62"/>
      <c r="J90" s="62"/>
      <c r="K90" s="62"/>
      <c r="L90" s="62"/>
      <c r="N90" s="123"/>
    </row>
    <row r="91" spans="1:14" s="74" customFormat="1" x14ac:dyDescent="0.25">
      <c r="A91" s="122"/>
      <c r="B91" s="4"/>
      <c r="C91" s="4"/>
      <c r="D91" s="62"/>
      <c r="E91" s="62"/>
      <c r="F91" s="62"/>
      <c r="G91" s="62"/>
      <c r="H91" s="62"/>
      <c r="I91" s="62"/>
      <c r="J91" s="62"/>
      <c r="K91" s="62"/>
      <c r="L91" s="62"/>
      <c r="N91" s="123"/>
    </row>
    <row r="92" spans="1:14" s="74" customFormat="1" x14ac:dyDescent="0.25">
      <c r="A92" s="122"/>
      <c r="B92" s="4"/>
      <c r="C92" s="4"/>
      <c r="D92" s="62"/>
      <c r="E92" s="62"/>
      <c r="F92" s="62"/>
      <c r="G92" s="62"/>
      <c r="H92" s="62"/>
      <c r="I92" s="62"/>
      <c r="J92" s="62"/>
      <c r="K92" s="62"/>
      <c r="L92" s="62"/>
      <c r="N92" s="123"/>
    </row>
    <row r="93" spans="1:14" s="74" customFormat="1" x14ac:dyDescent="0.25">
      <c r="A93" s="122"/>
      <c r="B93" s="4"/>
      <c r="C93" s="4"/>
      <c r="D93" s="62"/>
      <c r="E93" s="62"/>
      <c r="F93" s="62"/>
      <c r="G93" s="62"/>
      <c r="H93" s="62"/>
      <c r="I93" s="62"/>
      <c r="J93" s="62"/>
      <c r="K93" s="62"/>
      <c r="L93" s="62"/>
      <c r="N93" s="123"/>
    </row>
    <row r="94" spans="1:14" s="74" customFormat="1" x14ac:dyDescent="0.25">
      <c r="A94" s="122"/>
      <c r="B94" s="4"/>
      <c r="C94" s="4"/>
      <c r="D94" s="62"/>
      <c r="E94" s="62"/>
      <c r="F94" s="62"/>
      <c r="G94" s="62"/>
      <c r="H94" s="62"/>
      <c r="I94" s="62"/>
      <c r="J94" s="62"/>
      <c r="K94" s="62"/>
      <c r="L94" s="62"/>
      <c r="N94" s="123"/>
    </row>
    <row r="95" spans="1:14" s="74" customFormat="1" x14ac:dyDescent="0.25">
      <c r="A95" s="122"/>
      <c r="B95" s="4"/>
      <c r="C95" s="4"/>
      <c r="D95" s="62"/>
      <c r="E95" s="62"/>
      <c r="F95" s="62"/>
      <c r="G95" s="62"/>
      <c r="H95" s="62"/>
      <c r="I95" s="62"/>
      <c r="J95" s="62"/>
      <c r="K95" s="62"/>
      <c r="L95" s="62"/>
      <c r="N95" s="123"/>
    </row>
    <row r="96" spans="1:14" s="74" customFormat="1" x14ac:dyDescent="0.25">
      <c r="A96" s="122"/>
      <c r="B96" s="4"/>
      <c r="C96" s="4"/>
      <c r="D96" s="62"/>
      <c r="E96" s="62"/>
      <c r="F96" s="62"/>
      <c r="G96" s="62"/>
      <c r="H96" s="62"/>
      <c r="I96" s="62"/>
      <c r="J96" s="62"/>
      <c r="K96" s="62"/>
      <c r="L96" s="62"/>
      <c r="N96" s="123"/>
    </row>
    <row r="97" spans="1:14" s="74" customFormat="1" x14ac:dyDescent="0.25">
      <c r="A97" s="122"/>
      <c r="B97" s="4"/>
      <c r="C97" s="4"/>
      <c r="D97" s="62"/>
      <c r="E97" s="62"/>
      <c r="F97" s="62"/>
      <c r="G97" s="62"/>
      <c r="H97" s="62"/>
      <c r="I97" s="62"/>
      <c r="J97" s="62"/>
      <c r="K97" s="62"/>
      <c r="L97" s="62"/>
      <c r="N97" s="123"/>
    </row>
    <row r="98" spans="1:14" s="74" customFormat="1" x14ac:dyDescent="0.25">
      <c r="A98" s="122"/>
      <c r="B98" s="4"/>
      <c r="C98" s="4"/>
      <c r="D98" s="62"/>
      <c r="E98" s="62"/>
      <c r="F98" s="62"/>
      <c r="G98" s="62"/>
      <c r="H98" s="62"/>
      <c r="I98" s="62"/>
      <c r="J98" s="62"/>
      <c r="K98" s="62"/>
      <c r="L98" s="62"/>
      <c r="N98" s="123"/>
    </row>
    <row r="99" spans="1:14" s="74" customFormat="1" x14ac:dyDescent="0.25">
      <c r="A99" s="122"/>
      <c r="B99" s="4"/>
      <c r="C99" s="4"/>
      <c r="D99" s="62"/>
      <c r="E99" s="62"/>
      <c r="F99" s="62"/>
      <c r="G99" s="62"/>
      <c r="H99" s="62"/>
      <c r="I99" s="62"/>
      <c r="J99" s="62"/>
      <c r="K99" s="62"/>
      <c r="L99" s="62"/>
      <c r="N99" s="123"/>
    </row>
    <row r="100" spans="1:14" s="74" customFormat="1" x14ac:dyDescent="0.25">
      <c r="A100" s="122"/>
      <c r="B100" s="4"/>
      <c r="C100" s="4"/>
      <c r="D100" s="62"/>
      <c r="E100" s="62"/>
      <c r="F100" s="62"/>
      <c r="G100" s="62"/>
      <c r="H100" s="62"/>
      <c r="I100" s="62"/>
      <c r="J100" s="62"/>
      <c r="K100" s="62"/>
      <c r="L100" s="62"/>
      <c r="N100" s="123"/>
    </row>
  </sheetData>
  <sheetProtection algorithmName="SHA-512" hashValue="DEJ9rxK/pK/yGVfsdVA7CLhveKQsvk72JawtY2h1g7EOWqkX+4lEg0V4qo2fLehon28llpA5fnqllT18tAgYlA==" saltValue="rLcS/5RWZ1+uPkB9TNE5Ig==" spinCount="100000" sheet="1" objects="1" scenarios="1" selectLockedCells="1"/>
  <mergeCells count="28">
    <mergeCell ref="B41:L48"/>
    <mergeCell ref="B36:L38"/>
    <mergeCell ref="B15:L15"/>
    <mergeCell ref="B4:L4"/>
    <mergeCell ref="B5:L5"/>
    <mergeCell ref="B6:L6"/>
    <mergeCell ref="B8:L8"/>
    <mergeCell ref="B9:L9"/>
    <mergeCell ref="B10:L10"/>
    <mergeCell ref="B11:L11"/>
    <mergeCell ref="B12:L12"/>
    <mergeCell ref="B13:L13"/>
    <mergeCell ref="B14:L14"/>
    <mergeCell ref="B39:L39"/>
    <mergeCell ref="B16:L16"/>
    <mergeCell ref="B18:L18"/>
    <mergeCell ref="B21:L21"/>
    <mergeCell ref="B23:L23"/>
    <mergeCell ref="B19:L19"/>
    <mergeCell ref="B34:L34"/>
    <mergeCell ref="B25:L32"/>
    <mergeCell ref="B51:L51"/>
    <mergeCell ref="B52:L52"/>
    <mergeCell ref="B66:L66"/>
    <mergeCell ref="B57:L64"/>
    <mergeCell ref="B71:L78"/>
    <mergeCell ref="B54:L55"/>
    <mergeCell ref="B68:L69"/>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5:B28 B41 B43:B45 B57:B60 B71:B74" xr:uid="{2265F3D7-5129-4495-A1C8-FA5A0CE66815}">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49" min="1" max="11"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A3B46-3B01-4F78-A34B-17C682E1A8C7}">
  <sheetPr codeName="Sheet9">
    <tabColor rgb="FFFFC000"/>
  </sheetPr>
  <dimension ref="A1"/>
  <sheetViews>
    <sheetView showGridLines="0" workbookViewId="0"/>
  </sheetViews>
  <sheetFormatPr defaultColWidth="9.140625" defaultRowHeight="14.25" x14ac:dyDescent="0.25"/>
  <cols>
    <col min="1" max="16384" width="9.140625" style="29"/>
  </cols>
  <sheetData/>
  <sheetProtection algorithmName="SHA-512" hashValue="XPc8sU6mrDazCaLXHfqzlEzn1PBNEYX3NCtEZRHhti7aXQ7M2uG2+NW5LwkFroOuH9msQtLgNAOoADt5kJpicQ==" saltValue="xwhXJVP2hi9VTxzFR+xjWg==" spinCount="100000" sheet="1" objects="1" scenarios="1" selectLockedCells="1"/>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945B7-0FEE-4BB7-8136-65F205F660AF}">
  <sheetPr>
    <tabColor rgb="FFFFC000"/>
  </sheetPr>
  <dimension ref="A1"/>
  <sheetViews>
    <sheetView workbookViewId="0">
      <selection activeCell="K23" sqref="K23"/>
    </sheetView>
  </sheetViews>
  <sheetFormatPr defaultRowHeight="15" x14ac:dyDescent="0.25"/>
  <sheetData/>
  <sheetProtection algorithmName="SHA-512" hashValue="IVKTWakjNUjHlEBMzPBQJyqqFiqXI1N60o484/7ga8Acl4paojW9sMCGxZcHF+VdpZMtyxa8ceOogcR+Mutaig==" saltValue="XSnrO/NGm6X0d06AeuJxqA==" spinCount="100000" sheet="1" objects="1" scenarios="1" selectLockedCell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40</vt:i4>
      </vt:variant>
    </vt:vector>
  </HeadingPairs>
  <TitlesOfParts>
    <vt:vector size="67" baseType="lpstr">
      <vt:lpstr>Variables</vt:lpstr>
      <vt:lpstr>Intro</vt:lpstr>
      <vt:lpstr>Info</vt:lpstr>
      <vt:lpstr>Public</vt:lpstr>
      <vt:lpstr>Grades•Nuances</vt:lpstr>
      <vt:lpstr>AddPub</vt:lpstr>
      <vt:lpstr>Pro</vt:lpstr>
      <vt:lpstr>Begin</vt:lpstr>
      <vt:lpstr>BeginTURKIYE</vt:lpstr>
      <vt:lpstr>TUR</vt:lpstr>
      <vt:lpstr>TUR (Atakaş Çelik)</vt:lpstr>
      <vt:lpstr>TUR (Tatmetal Çelik)</vt:lpstr>
      <vt:lpstr>TUR (Borçelik Çelik)</vt:lpstr>
      <vt:lpstr>EndTURKIYE</vt:lpstr>
      <vt:lpstr>VNM</vt:lpstr>
      <vt:lpstr>VNM - OLD</vt:lpstr>
      <vt:lpstr>COR I </vt:lpstr>
      <vt:lpstr>US•ÉU</vt:lpstr>
      <vt:lpstr>US•ÉU - OLD</vt:lpstr>
      <vt:lpstr>Other•Autre - OLD</vt:lpstr>
      <vt:lpstr>Other•Autre</vt:lpstr>
      <vt:lpstr>End</vt:lpstr>
      <vt:lpstr>Invent•Stock</vt:lpstr>
      <vt:lpstr>AddPro</vt:lpstr>
      <vt:lpstr>Confirm</vt:lpstr>
      <vt:lpstr>DBFirm</vt:lpstr>
      <vt:lpstr>DBSales</vt:lpstr>
      <vt:lpstr>AddPro!Print_Area</vt:lpstr>
      <vt:lpstr>AddPub!Print_Area</vt:lpstr>
      <vt:lpstr>Confirm!Print_Area</vt:lpstr>
      <vt:lpstr>'COR I '!Print_Area</vt:lpstr>
      <vt:lpstr>'Grades•Nuances'!Print_Area</vt:lpstr>
      <vt:lpstr>Info!Print_Area</vt:lpstr>
      <vt:lpstr>Intro!Print_Area</vt:lpstr>
      <vt:lpstr>'Invent•Stock'!Print_Area</vt:lpstr>
      <vt:lpstr>'Other•Autre'!Print_Area</vt:lpstr>
      <vt:lpstr>'Other•Autre - OLD'!Print_Area</vt:lpstr>
      <vt:lpstr>Pro!Print_Area</vt:lpstr>
      <vt:lpstr>Public!Print_Area</vt:lpstr>
      <vt:lpstr>TUR!Print_Area</vt:lpstr>
      <vt:lpstr>'TUR (Atakaş Çelik)'!Print_Area</vt:lpstr>
      <vt:lpstr>'TUR (Borçelik Çelik)'!Print_Area</vt:lpstr>
      <vt:lpstr>'TUR (Tatmetal Çelik)'!Print_Area</vt:lpstr>
      <vt:lpstr>'US•ÉU'!Print_Area</vt:lpstr>
      <vt:lpstr>'US•ÉU - OLD'!Print_Area</vt:lpstr>
      <vt:lpstr>VNM!Print_Area</vt:lpstr>
      <vt:lpstr>'VNM - OLD'!Print_Area</vt:lpstr>
      <vt:lpstr>AddPro!Print_Titles</vt:lpstr>
      <vt:lpstr>AddPub!Print_Titles</vt:lpstr>
      <vt:lpstr>Confirm!Print_Titles</vt:lpstr>
      <vt:lpstr>'COR I '!Print_Titles</vt:lpstr>
      <vt:lpstr>'Grades•Nuances'!Print_Titles</vt:lpstr>
      <vt:lpstr>Info!Print_Titles</vt:lpstr>
      <vt:lpstr>Intro!Print_Titles</vt:lpstr>
      <vt:lpstr>'Invent•Stock'!Print_Titles</vt:lpstr>
      <vt:lpstr>'Other•Autre'!Print_Titles</vt:lpstr>
      <vt:lpstr>'Other•Autre - OLD'!Print_Titles</vt:lpstr>
      <vt:lpstr>Pro!Print_Titles</vt:lpstr>
      <vt:lpstr>Public!Print_Titles</vt:lpstr>
      <vt:lpstr>TUR!Print_Titles</vt:lpstr>
      <vt:lpstr>'TUR (Atakaş Çelik)'!Print_Titles</vt:lpstr>
      <vt:lpstr>'TUR (Borçelik Çelik)'!Print_Titles</vt:lpstr>
      <vt:lpstr>'TUR (Tatmetal Çelik)'!Print_Titles</vt:lpstr>
      <vt:lpstr>'US•ÉU'!Print_Titles</vt:lpstr>
      <vt:lpstr>'US•ÉU - OLD'!Print_Titles</vt:lpstr>
      <vt:lpstr>VNM!Print_Titles</vt:lpstr>
      <vt:lpstr>'VNM - OLD'!Print_Titles</vt:lpstr>
    </vt:vector>
  </TitlesOfParts>
  <Company>ATSSC-SCDATA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 Joseph</dc:creator>
  <cp:lastModifiedBy>St-Amand, Josee</cp:lastModifiedBy>
  <cp:lastPrinted>2026-02-04T15:24:25Z</cp:lastPrinted>
  <dcterms:created xsi:type="dcterms:W3CDTF">2021-02-04T13:13:50Z</dcterms:created>
  <dcterms:modified xsi:type="dcterms:W3CDTF">2026-02-09T16:10:55Z</dcterms:modified>
</cp:coreProperties>
</file>