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4\Working Files\Research\Questionnaires\4. Questionnaires - Final\"/>
    </mc:Choice>
  </mc:AlternateContent>
  <xr:revisionPtr revIDLastSave="0" documentId="13_ncr:1_{E3E48AF8-E793-48CD-B064-03C5945A9963}" xr6:coauthVersionLast="47" xr6:coauthVersionMax="47" xr10:uidLastSave="{00000000-0000-0000-0000-000000000000}"/>
  <workbookProtection workbookAlgorithmName="SHA-512" workbookHashValue="m7tH/YBxbwyUgZiD+dyugd4pUmI0IRO1+zuX+iSNeapLDIjQhCKeuDXMCId1E4uJJg9YrJYlu+21RLY3OiKH4g==" workbookSaltValue="zCAVuamxkALLe97Qrv51oQ==" workbookSpinCount="100000" lockStructure="1"/>
  <bookViews>
    <workbookView xWindow="-120" yWindow="-120" windowWidth="29040" windowHeight="15720" tabRatio="867" firstSheet="1" activeTab="1" xr2:uid="{28C13B86-152E-4458-AD7D-0C762FA22288}"/>
  </bookViews>
  <sheets>
    <sheet name="Variables" sheetId="24" state="hidden" r:id="rId1"/>
    <sheet name="Intro" sheetId="25" r:id="rId2"/>
    <sheet name="Info" sheetId="26" r:id="rId3"/>
    <sheet name="Public" sheetId="27" r:id="rId4"/>
    <sheet name="Grades|Nuances" sheetId="37" state="hidden" r:id="rId5"/>
    <sheet name="AddPub" sheetId="28" r:id="rId6"/>
    <sheet name="Pro 1" sheetId="29" r:id="rId7"/>
    <sheet name="Pro 2" sheetId="30" r:id="rId8"/>
    <sheet name="AddPro" sheetId="33" r:id="rId9"/>
    <sheet name="Confirm" sheetId="34" r:id="rId10"/>
    <sheet name="DBFirm" sheetId="39" state="hidden" r:id="rId11"/>
    <sheet name="DB" sheetId="40" state="hidden" r:id="rId12"/>
    <sheet name="Confirm (2)" sheetId="38" state="hidden" r:id="rId13"/>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4">#REF!</definedName>
    <definedName name="POR">#REF!</definedName>
    <definedName name="ppc">#REF!</definedName>
    <definedName name="_xlnm.Print_Area" localSheetId="8">AddPro!$B$1:$L$62</definedName>
    <definedName name="_xlnm.Print_Area" localSheetId="5">AddPub!$B$1:$L$62</definedName>
    <definedName name="_xlnm.Print_Area" localSheetId="9">Confirm!$B$1:$L$42</definedName>
    <definedName name="_xlnm.Print_Area" localSheetId="12">'Confirm (2)'!$B$1:$L$43</definedName>
    <definedName name="_xlnm.Print_Area" localSheetId="4">'Grades|Nuances'!$B$1:$L$40</definedName>
    <definedName name="_xlnm.Print_Area" localSheetId="2">Info!$B$1:$L$88</definedName>
    <definedName name="_xlnm.Print_Area" localSheetId="1">Intro!$B$1:$L$128</definedName>
    <definedName name="_xlnm.Print_Area" localSheetId="6">'Pro 1'!$B$1:$L$108</definedName>
    <definedName name="_xlnm.Print_Area" localSheetId="7">'Pro 2'!$B$1:$L$190</definedName>
    <definedName name="_xlnm.Print_Area" localSheetId="3">Public!$B$1:$L$256</definedName>
    <definedName name="_xlnm.Print_Titles" localSheetId="8">AddPro!$1:$7</definedName>
    <definedName name="_xlnm.Print_Titles" localSheetId="5">AddPub!$1:$7</definedName>
    <definedName name="_xlnm.Print_Titles" localSheetId="9">Confirm!$1:$7</definedName>
    <definedName name="_xlnm.Print_Titles" localSheetId="12">'Confirm (2)'!$1:$7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40" l="1"/>
  <c r="F27" i="40"/>
  <c r="E27" i="40"/>
  <c r="G26" i="40"/>
  <c r="G28" i="40" s="1"/>
  <c r="F26" i="40"/>
  <c r="E26" i="40"/>
  <c r="G25" i="40"/>
  <c r="F25" i="40"/>
  <c r="E25" i="40"/>
  <c r="G22" i="40"/>
  <c r="F22" i="40"/>
  <c r="E22" i="40"/>
  <c r="G13" i="40"/>
  <c r="F13" i="40"/>
  <c r="E13" i="40"/>
  <c r="G12" i="40"/>
  <c r="F12" i="40"/>
  <c r="E12" i="40"/>
  <c r="G11" i="40"/>
  <c r="F11" i="40"/>
  <c r="E11" i="40"/>
  <c r="G8" i="40"/>
  <c r="F8" i="40"/>
  <c r="E8" i="40"/>
  <c r="C4" i="40"/>
  <c r="L9" i="39"/>
  <c r="K9" i="39"/>
  <c r="J9" i="39"/>
  <c r="F9" i="39"/>
  <c r="L8" i="39"/>
  <c r="K8" i="39"/>
  <c r="J8" i="39"/>
  <c r="L7" i="39"/>
  <c r="K7" i="39"/>
  <c r="J7" i="39"/>
  <c r="L6" i="39"/>
  <c r="K6" i="39"/>
  <c r="J6" i="39"/>
  <c r="L5" i="39"/>
  <c r="K5" i="39"/>
  <c r="J5" i="39"/>
  <c r="A5" i="39"/>
  <c r="A6" i="39" s="1"/>
  <c r="A7" i="39" s="1"/>
  <c r="A8" i="39" s="1"/>
  <c r="A9" i="39" s="1"/>
  <c r="K28" i="40"/>
  <c r="I28" i="40"/>
  <c r="H28" i="40"/>
  <c r="K27" i="40"/>
  <c r="K26" i="40"/>
  <c r="K25" i="40"/>
  <c r="K24" i="40"/>
  <c r="K22" i="40"/>
  <c r="K20" i="40"/>
  <c r="I20" i="40"/>
  <c r="H20" i="40"/>
  <c r="I19" i="40"/>
  <c r="H19" i="40"/>
  <c r="D19" i="40"/>
  <c r="K19" i="40" s="1"/>
  <c r="C19" i="40"/>
  <c r="K18" i="40"/>
  <c r="I18" i="40"/>
  <c r="H18" i="40"/>
  <c r="D18" i="40"/>
  <c r="C18" i="40"/>
  <c r="I17" i="40"/>
  <c r="H17" i="40"/>
  <c r="D17" i="40"/>
  <c r="K17" i="40" s="1"/>
  <c r="C17" i="40"/>
  <c r="K16" i="40"/>
  <c r="K14" i="40"/>
  <c r="I14" i="40"/>
  <c r="H14" i="40"/>
  <c r="K13" i="40"/>
  <c r="K12" i="40"/>
  <c r="K11" i="40"/>
  <c r="K10" i="40"/>
  <c r="K8" i="40"/>
  <c r="G17" i="40" l="1"/>
  <c r="F14" i="40"/>
  <c r="F20" i="40" s="1"/>
  <c r="F28" i="40"/>
  <c r="G19" i="40"/>
  <c r="G14" i="40"/>
  <c r="G20" i="40" s="1"/>
  <c r="E19" i="40"/>
  <c r="F19" i="40"/>
  <c r="G18" i="40"/>
  <c r="E14" i="40"/>
  <c r="E20" i="40" s="1"/>
  <c r="E28" i="40"/>
  <c r="E18" i="40"/>
  <c r="F18" i="40"/>
  <c r="E17" i="40"/>
  <c r="F17" i="40"/>
  <c r="H19" i="25" l="1"/>
  <c r="B19" i="25"/>
  <c r="H10" i="25"/>
  <c r="B10" i="25"/>
  <c r="B57" i="26" l="1"/>
  <c r="B54" i="26"/>
  <c r="B53" i="26"/>
  <c r="B48" i="26"/>
  <c r="B41" i="26"/>
  <c r="B39" i="26"/>
  <c r="B35" i="26"/>
  <c r="B33" i="26"/>
  <c r="B29" i="26"/>
  <c r="B26" i="26"/>
  <c r="B23" i="26"/>
  <c r="B21" i="26"/>
  <c r="O73" i="27"/>
  <c r="P8" i="27"/>
  <c r="O8" i="27"/>
  <c r="P72" i="27" l="1"/>
  <c r="P73" i="27"/>
  <c r="B62" i="26" l="1"/>
  <c r="B115" i="25"/>
  <c r="J22" i="29" l="1"/>
  <c r="K22" i="29"/>
  <c r="I22" i="29"/>
  <c r="H21" i="29"/>
  <c r="B21" i="29"/>
  <c r="H20" i="29"/>
  <c r="B20" i="29"/>
  <c r="E39" i="38" l="1"/>
  <c r="B39" i="38"/>
  <c r="I38" i="38"/>
  <c r="H38" i="38"/>
  <c r="G38" i="38"/>
  <c r="F38" i="38"/>
  <c r="E38" i="38"/>
  <c r="I37" i="38"/>
  <c r="H37" i="38"/>
  <c r="G37" i="38"/>
  <c r="F37" i="38"/>
  <c r="E37" i="38"/>
  <c r="I36" i="38"/>
  <c r="H36" i="38"/>
  <c r="G36" i="38"/>
  <c r="F36" i="38"/>
  <c r="E36" i="38"/>
  <c r="I35" i="38"/>
  <c r="H35" i="38"/>
  <c r="G35" i="38"/>
  <c r="F35" i="38"/>
  <c r="E35" i="38"/>
  <c r="I34" i="38"/>
  <c r="H34" i="38"/>
  <c r="G34" i="38"/>
  <c r="F34" i="38"/>
  <c r="E34" i="38"/>
  <c r="E32" i="38"/>
  <c r="F32" i="38" s="1"/>
  <c r="G32" i="38" s="1"/>
  <c r="B30" i="38"/>
  <c r="B28" i="38"/>
  <c r="B17" i="38"/>
  <c r="G15" i="38"/>
  <c r="F15" i="38"/>
  <c r="E15" i="38"/>
  <c r="B15" i="38"/>
  <c r="I14" i="38"/>
  <c r="H14" i="38"/>
  <c r="G14" i="38"/>
  <c r="F14" i="38"/>
  <c r="E14" i="38"/>
  <c r="B14" i="38"/>
  <c r="P13" i="38"/>
  <c r="O13" i="38"/>
  <c r="B13" i="38"/>
  <c r="B11" i="38"/>
  <c r="B9" i="38"/>
  <c r="B8" i="38"/>
  <c r="B6" i="26" l="1"/>
  <c r="B6" i="38" s="1"/>
  <c r="O12" i="37" l="1"/>
  <c r="K14" i="37"/>
  <c r="I14" i="37"/>
  <c r="G14" i="37"/>
  <c r="F14" i="37"/>
  <c r="D14" i="37"/>
  <c r="B14" i="37"/>
  <c r="O69" i="26" l="1"/>
  <c r="P69" i="26"/>
  <c r="D69" i="26"/>
  <c r="G38" i="34" l="1"/>
  <c r="H34" i="34"/>
  <c r="I34" i="34"/>
  <c r="H35" i="34"/>
  <c r="I35" i="34"/>
  <c r="H36" i="34"/>
  <c r="I36" i="34"/>
  <c r="H37" i="34"/>
  <c r="I37" i="34"/>
  <c r="G37" i="34"/>
  <c r="G36" i="34"/>
  <c r="G35" i="34"/>
  <c r="G34" i="34"/>
  <c r="D12" i="33"/>
  <c r="E12" i="33"/>
  <c r="D12" i="28"/>
  <c r="E12" i="28"/>
  <c r="P213" i="27"/>
  <c r="P60" i="25"/>
  <c r="B12" i="29"/>
  <c r="H86" i="30"/>
  <c r="P112" i="30" l="1"/>
  <c r="O112" i="30"/>
  <c r="B17" i="34"/>
  <c r="B6" i="37"/>
  <c r="B6" i="25"/>
  <c r="E44" i="30" l="1"/>
  <c r="E50" i="30" s="1"/>
  <c r="E41" i="30"/>
  <c r="E47" i="30" l="1"/>
  <c r="O213" i="27" l="1"/>
  <c r="O60" i="25"/>
  <c r="O57" i="29"/>
  <c r="B53" i="33"/>
  <c r="B43" i="33"/>
  <c r="B33" i="33"/>
  <c r="B23" i="33"/>
  <c r="B13" i="33"/>
  <c r="J24" i="29"/>
  <c r="K24" i="29"/>
  <c r="I24" i="29"/>
  <c r="D27" i="24"/>
  <c r="D26" i="24"/>
  <c r="J51" i="30" l="1"/>
  <c r="I51" i="30"/>
  <c r="H51" i="30"/>
  <c r="E51" i="30"/>
  <c r="E49" i="30"/>
  <c r="B49" i="30"/>
  <c r="B8" i="33"/>
  <c r="B18" i="30"/>
  <c r="B2" i="29"/>
  <c r="B2" i="33" s="1"/>
  <c r="B226" i="27"/>
  <c r="B210" i="27"/>
  <c r="B12" i="27"/>
  <c r="B76" i="26"/>
  <c r="D85" i="26"/>
  <c r="B65" i="26"/>
  <c r="B19" i="26"/>
  <c r="B8" i="26"/>
  <c r="B4" i="26"/>
  <c r="B94" i="25"/>
  <c r="B112" i="25"/>
  <c r="B72" i="25"/>
  <c r="B66" i="25"/>
  <c r="B58" i="25"/>
  <c r="C35" i="25"/>
  <c r="B31" i="25"/>
  <c r="B5" i="25"/>
  <c r="C8" i="24"/>
  <c r="C6" i="24"/>
  <c r="P12" i="37" s="1"/>
  <c r="B12" i="37" s="1"/>
  <c r="B4" i="37" l="1"/>
  <c r="B4" i="38"/>
  <c r="B37" i="34"/>
  <c r="B38" i="38"/>
  <c r="B2" i="30"/>
  <c r="D77" i="26" l="1"/>
  <c r="B77" i="26"/>
  <c r="B11" i="34"/>
  <c r="B53" i="28" l="1"/>
  <c r="B43" i="28"/>
  <c r="B33" i="28"/>
  <c r="B23" i="28"/>
  <c r="P184" i="27"/>
  <c r="O184" i="27"/>
  <c r="B184" i="27" s="1"/>
  <c r="J126" i="25" l="1"/>
  <c r="E127" i="25"/>
  <c r="J127" i="25"/>
  <c r="P138" i="30"/>
  <c r="B198" i="27"/>
  <c r="P63" i="25" l="1"/>
  <c r="E62" i="25" s="1"/>
  <c r="O63" i="25"/>
  <c r="P62" i="25"/>
  <c r="O62" i="25"/>
  <c r="B62" i="25"/>
  <c r="E40" i="30"/>
  <c r="E42" i="30"/>
  <c r="E43" i="30"/>
  <c r="E45" i="30"/>
  <c r="E46" i="30"/>
  <c r="E48" i="30"/>
  <c r="E52" i="30"/>
  <c r="B26" i="30"/>
  <c r="B28" i="30"/>
  <c r="B30" i="30"/>
  <c r="D81" i="26" l="1"/>
  <c r="B81" i="26"/>
  <c r="O138" i="30" l="1"/>
  <c r="K75" i="27"/>
  <c r="I75" i="27"/>
  <c r="G75" i="27"/>
  <c r="E75" i="27"/>
  <c r="C75" i="27"/>
  <c r="O28" i="27"/>
  <c r="I32" i="38" l="1"/>
  <c r="H32" i="38"/>
  <c r="P13" i="34" l="1"/>
  <c r="O13" i="34"/>
  <c r="O229" i="27" l="1"/>
  <c r="O69" i="30"/>
  <c r="O56" i="30"/>
  <c r="P69" i="30"/>
  <c r="P56" i="30"/>
  <c r="P57" i="29"/>
  <c r="P229" i="27"/>
  <c r="P28" i="27"/>
  <c r="J39" i="30" l="1"/>
  <c r="J86" i="30" s="1"/>
  <c r="I39" i="30"/>
  <c r="I86" i="30" s="1"/>
  <c r="J48" i="30"/>
  <c r="I48" i="30"/>
  <c r="H48" i="30"/>
  <c r="J45" i="30"/>
  <c r="I45" i="30"/>
  <c r="H45" i="30"/>
  <c r="J42" i="30"/>
  <c r="I42" i="30"/>
  <c r="H42" i="30"/>
  <c r="K27" i="29"/>
  <c r="J27" i="29"/>
  <c r="K26" i="29"/>
  <c r="J26" i="29"/>
  <c r="I26" i="29"/>
  <c r="J87" i="30" l="1"/>
  <c r="I27" i="29"/>
  <c r="B127" i="25" l="1"/>
  <c r="B85" i="26" l="1"/>
  <c r="G114" i="30" l="1"/>
  <c r="C114" i="30"/>
  <c r="H33" i="34" l="1"/>
  <c r="I33" i="34"/>
  <c r="B38" i="34"/>
  <c r="B40" i="30"/>
  <c r="G33" i="34"/>
  <c r="B34" i="34" l="1"/>
  <c r="B35" i="38"/>
  <c r="B138" i="30"/>
  <c r="B112" i="30"/>
  <c r="B69" i="30"/>
  <c r="H23" i="30"/>
  <c r="B24" i="30"/>
  <c r="B21" i="30"/>
  <c r="E107" i="30"/>
  <c r="B107" i="30"/>
  <c r="F105" i="30"/>
  <c r="L103" i="30"/>
  <c r="K103" i="30"/>
  <c r="J103" i="30"/>
  <c r="I103" i="30"/>
  <c r="H103" i="30"/>
  <c r="G103" i="30"/>
  <c r="F103" i="30"/>
  <c r="E103" i="30"/>
  <c r="D103" i="30"/>
  <c r="B103" i="30"/>
  <c r="G105" i="30" l="1"/>
  <c r="H105" i="30" s="1"/>
  <c r="H87" i="30" l="1"/>
  <c r="B28" i="27" l="1"/>
  <c r="B6" i="29" l="1"/>
  <c r="G32" i="34"/>
  <c r="B30" i="34"/>
  <c r="B28" i="34"/>
  <c r="B15" i="34"/>
  <c r="I14" i="34"/>
  <c r="H14" i="34"/>
  <c r="G14" i="34"/>
  <c r="F14" i="34"/>
  <c r="E14" i="34"/>
  <c r="B14" i="34"/>
  <c r="B13" i="34"/>
  <c r="B9" i="34"/>
  <c r="B8" i="34"/>
  <c r="B10" i="33"/>
  <c r="B179" i="30"/>
  <c r="B165" i="30"/>
  <c r="B152" i="30"/>
  <c r="B56" i="30"/>
  <c r="B90" i="30"/>
  <c r="G87" i="30"/>
  <c r="B87" i="30"/>
  <c r="G86" i="30"/>
  <c r="B86" i="30"/>
  <c r="H84" i="30"/>
  <c r="B82" i="30"/>
  <c r="B52" i="30"/>
  <c r="B46" i="30"/>
  <c r="B43" i="30"/>
  <c r="E39" i="30"/>
  <c r="B39" i="30"/>
  <c r="H37" i="30"/>
  <c r="H15" i="38" s="1"/>
  <c r="B35" i="30"/>
  <c r="B16" i="30"/>
  <c r="B15" i="30"/>
  <c r="B14" i="30"/>
  <c r="B13" i="30"/>
  <c r="B12" i="30"/>
  <c r="B98" i="29"/>
  <c r="B84" i="29"/>
  <c r="B70" i="29"/>
  <c r="B57" i="29"/>
  <c r="B44" i="29"/>
  <c r="B31" i="29"/>
  <c r="B27" i="29"/>
  <c r="B26" i="29"/>
  <c r="H25" i="29"/>
  <c r="B25" i="29"/>
  <c r="H24" i="29"/>
  <c r="B24" i="29"/>
  <c r="H23" i="29"/>
  <c r="B23" i="29"/>
  <c r="H22" i="29"/>
  <c r="B22" i="29"/>
  <c r="I18" i="29"/>
  <c r="B15" i="29"/>
  <c r="P10" i="29"/>
  <c r="B10" i="29" s="1"/>
  <c r="B10" i="30" s="1"/>
  <c r="B13" i="28"/>
  <c r="B10" i="28"/>
  <c r="B8" i="28"/>
  <c r="B243" i="27"/>
  <c r="B229" i="27"/>
  <c r="B213" i="27"/>
  <c r="B73" i="27"/>
  <c r="J46" i="27"/>
  <c r="G46" i="27"/>
  <c r="E46" i="27"/>
  <c r="C46" i="27"/>
  <c r="B42" i="27"/>
  <c r="B15" i="27"/>
  <c r="B10" i="27"/>
  <c r="B9" i="27"/>
  <c r="B8" i="27"/>
  <c r="B8" i="37" s="1"/>
  <c r="B67" i="26"/>
  <c r="L65" i="26"/>
  <c r="K65" i="26"/>
  <c r="J65" i="26"/>
  <c r="I65" i="26"/>
  <c r="H65" i="26"/>
  <c r="G65" i="26"/>
  <c r="F65" i="26"/>
  <c r="E65" i="26"/>
  <c r="C65" i="26"/>
  <c r="L19" i="26"/>
  <c r="K19" i="26"/>
  <c r="J19" i="26"/>
  <c r="I19" i="26"/>
  <c r="H19" i="26"/>
  <c r="G19" i="26"/>
  <c r="F19" i="26"/>
  <c r="E19" i="26"/>
  <c r="C19" i="26"/>
  <c r="B15" i="26"/>
  <c r="B12" i="26"/>
  <c r="B10" i="26"/>
  <c r="L8" i="26"/>
  <c r="K8" i="26"/>
  <c r="J8" i="26"/>
  <c r="I8" i="26"/>
  <c r="H8" i="26"/>
  <c r="G8" i="26"/>
  <c r="F8" i="26"/>
  <c r="E8" i="26"/>
  <c r="C8" i="26"/>
  <c r="E126" i="25"/>
  <c r="B126" i="25"/>
  <c r="B124" i="25"/>
  <c r="L122" i="25"/>
  <c r="K122" i="25"/>
  <c r="J122" i="25"/>
  <c r="I122" i="25"/>
  <c r="H122" i="25"/>
  <c r="G122" i="25"/>
  <c r="E122" i="25"/>
  <c r="D122" i="25"/>
  <c r="C122" i="25"/>
  <c r="B118" i="25"/>
  <c r="B116" i="25"/>
  <c r="B114" i="25"/>
  <c r="L112" i="25"/>
  <c r="K112" i="25"/>
  <c r="J112" i="25"/>
  <c r="I112" i="25"/>
  <c r="H112" i="25"/>
  <c r="G112" i="25"/>
  <c r="E112" i="25"/>
  <c r="D112" i="25"/>
  <c r="C112" i="25"/>
  <c r="B109" i="25"/>
  <c r="B106" i="25"/>
  <c r="B104" i="25"/>
  <c r="B102" i="25"/>
  <c r="B100" i="25"/>
  <c r="B98" i="25"/>
  <c r="B96" i="25"/>
  <c r="B82" i="25"/>
  <c r="B81" i="25"/>
  <c r="B78" i="25"/>
  <c r="B76" i="25"/>
  <c r="B74" i="25"/>
  <c r="P68" i="25"/>
  <c r="O68" i="25"/>
  <c r="B60" i="25"/>
  <c r="B55" i="25"/>
  <c r="B33" i="25"/>
  <c r="L31" i="25"/>
  <c r="K31" i="25"/>
  <c r="J31" i="25"/>
  <c r="I31" i="25"/>
  <c r="H31" i="25"/>
  <c r="G31" i="25"/>
  <c r="E31" i="25"/>
  <c r="D31" i="25"/>
  <c r="C31" i="25"/>
  <c r="C2" i="24"/>
  <c r="B33" i="34" l="1"/>
  <c r="B34" i="38"/>
  <c r="B36" i="34"/>
  <c r="B37" i="38"/>
  <c r="B35" i="34"/>
  <c r="B36" i="38"/>
  <c r="B6" i="33"/>
  <c r="B6" i="27"/>
  <c r="B6" i="28"/>
  <c r="B6" i="30"/>
  <c r="B6" i="34"/>
  <c r="D68" i="25"/>
  <c r="B4" i="27"/>
  <c r="B4" i="29"/>
  <c r="B4" i="30"/>
  <c r="B4" i="34"/>
  <c r="B4" i="28"/>
  <c r="B4" i="33"/>
  <c r="B8" i="30"/>
  <c r="B8" i="29"/>
  <c r="B9" i="30"/>
  <c r="B9" i="29"/>
  <c r="J18" i="29"/>
  <c r="K18" i="29" s="1"/>
  <c r="E15" i="34"/>
  <c r="I37" i="30"/>
  <c r="I15" i="38" s="1"/>
  <c r="I87" i="30"/>
  <c r="I84" i="30"/>
  <c r="J84" i="30" s="1"/>
  <c r="H32" i="34"/>
  <c r="I32" i="34" s="1"/>
  <c r="B5" i="26" l="1"/>
  <c r="B5" i="38" s="1"/>
  <c r="F15" i="34"/>
  <c r="J37" i="30"/>
  <c r="H15" i="34" s="1"/>
  <c r="B5" i="33" l="1"/>
  <c r="B5" i="37"/>
  <c r="B5" i="30"/>
  <c r="B5" i="29"/>
  <c r="B5" i="28"/>
  <c r="B5" i="27"/>
  <c r="B5" i="34"/>
  <c r="G15" i="34"/>
  <c r="I15" i="34"/>
</calcChain>
</file>

<file path=xl/sharedStrings.xml><?xml version="1.0" encoding="utf-8"?>
<sst xmlns="http://schemas.openxmlformats.org/spreadsheetml/2006/main" count="597" uniqueCount="410">
  <si>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</si>
  <si>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</si>
  <si>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</si>
  <si>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</si>
  <si>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</si>
  <si>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</si>
  <si>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</si>
  <si>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</si>
  <si>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</si>
  <si>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</si>
  <si>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</si>
  <si>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</si>
  <si>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</si>
  <si>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</si>
  <si>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</si>
  <si>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</si>
  <si>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</si>
  <si>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</si>
  <si>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</si>
  <si>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</si>
  <si>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</si>
  <si>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</si>
  <si>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</si>
  <si>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</si>
  <si>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</si>
  <si>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</si>
  <si>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</si>
  <si>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</si>
  <si>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</si>
  <si>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</si>
  <si>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</si>
  <si>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</si>
  <si>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</si>
  <si>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</si>
  <si>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Question 11</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</si>
  <si>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</si>
  <si>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</si>
  <si>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</si>
  <si>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</si>
  <si>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</si>
  <si>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</si>
  <si>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</si>
  <si>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</si>
  <si>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</si>
  <si>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</si>
  <si>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</si>
  <si>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</si>
  <si>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</si>
  <si>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</si>
  <si>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</si>
  <si>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</si>
  <si>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</si>
  <si>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</si>
  <si>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</si>
  <si>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</si>
  <si>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</si>
  <si>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</si>
  <si>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</si>
  <si>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</si>
  <si>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</si>
  <si>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</si>
  <si>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</si>
  <si>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</si>
  <si>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</si>
  <si>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</si>
  <si>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</si>
  <si>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</si>
  <si>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</si>
  <si>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</si>
  <si>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</si>
  <si>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</si>
  <si>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</si>
  <si>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</si>
  <si>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</si>
  <si>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</si>
  <si>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</si>
  <si>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</si>
  <si>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</si>
  <si>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</si>
  <si>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</si>
  <si>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</si>
  <si>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</si>
  <si>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</si>
  <si>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</si>
  <si>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</si>
  <si>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</si>
  <si>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</si>
  <si>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</si>
  <si>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</si>
  <si>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</si>
  <si>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</si>
  <si>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</si>
  <si>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</si>
  <si>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</si>
  <si>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</si>
  <si>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</si>
  <si>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</si>
  <si>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</si>
  <si>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</si>
  <si>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</si>
  <si>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</si>
  <si>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</si>
  <si>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</si>
  <si>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</si>
  <si>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</si>
  <si>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</si>
  <si>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</si>
  <si>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</si>
  <si>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</si>
  <si>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</si>
  <si>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</si>
  <si>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</si>
  <si>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</si>
  <si>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</si>
  <si>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</si>
  <si>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</si>
  <si>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</si>
  <si>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</si>
  <si>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</si>
  <si>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</si>
  <si>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</si>
  <si>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</si>
  <si>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</si>
  <si>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</si>
  <si>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</si>
  <si>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</si>
  <si>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</si>
  <si>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Finished ending inventory for the Canadian market</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</si>
  <si>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</si>
  <si>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</si>
  <si>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</si>
  <si>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</si>
  <si>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</si>
  <si>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</si>
  <si>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</si>
  <si>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</si>
  <si>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</si>
  <si>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</si>
  <si>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</si>
  <si>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</si>
  <si>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</si>
  <si>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</si>
  <si>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</si>
  <si>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</si>
  <si>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</si>
  <si>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</si>
  <si>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</si>
  <si>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</si>
  <si>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</si>
  <si>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</si>
  <si>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</si>
  <si>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</si>
  <si>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</si>
  <si>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</si>
  <si>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</si>
  <si>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</si>
  <si>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</si>
  <si>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</si>
  <si>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</si>
  <si>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</si>
  <si>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</si>
  <si>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</si>
  <si>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</si>
  <si>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</si>
  <si>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</si>
  <si>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</si>
  <si>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</si>
  <si>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</si>
  <si>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</si>
  <si>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</si>
  <si>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</si>
  <si>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</si>
  <si>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</si>
  <si>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</si>
  <si>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</si>
  <si>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</si>
  <si>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</si>
  <si>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</si>
  <si>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</si>
  <si>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</si>
  <si>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</si>
  <si>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</si>
  <si>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</si>
  <si>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</si>
  <si>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</si>
  <si>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</si>
  <si>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</si>
  <si>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</si>
  <si>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GRADES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</si>
  <si>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</si>
  <si>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</si>
  <si>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</si>
  <si>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</si>
  <si>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</si>
  <si>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</si>
  <si>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</si>
  <si>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</si>
  <si>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</si>
  <si>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</si>
  <si>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</si>
  <si>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</si>
  <si>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</si>
  <si>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</si>
  <si>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Production of products produced using the same equipment other than the goods</t>
  </si>
  <si>
    <t>Production de produits fabriqués avec le même équipement autre que les marchandises</t>
  </si>
  <si>
    <t>Net delivered selling value</t>
  </si>
  <si>
    <t>Valeur de vente nette rendue</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</si>
  <si>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</si>
  <si>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La valeur de vos ventes après déduction des escomptes au comptant, des remises sur quantité et des escomptes reportés, des rabais, des taxes, des ristournes et des primes, qu’ils soient indiqués ou non sur la facture. Incluez le coût de livraison.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</si>
  <si>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</si>
  <si>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</si>
  <si>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</si>
  <si>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</si>
  <si>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</si>
  <si>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</si>
  <si>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</si>
  <si>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Additional Product Defn</t>
  </si>
  <si>
    <t>Subject Countries (incl. French pronouns)</t>
  </si>
  <si>
    <t>First Year of POR</t>
  </si>
  <si>
    <t>Last Day of POR</t>
  </si>
  <si>
    <t>Last Year of POR</t>
  </si>
  <si>
    <t>Analyst 1</t>
  </si>
  <si>
    <t>Analyst 2</t>
  </si>
  <si>
    <t>Unit of measure (plural)</t>
  </si>
  <si>
    <t>tonnes</t>
  </si>
  <si>
    <t>Unit of measure (singular)</t>
  </si>
  <si>
    <t>tonne</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</si>
  <si>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</si>
  <si>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</si>
  <si>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</si>
  <si>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</si>
  <si>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</si>
  <si>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</si>
  <si>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</si>
  <si>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</si>
  <si>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</si>
  <si>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</si>
  <si>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</si>
  <si>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</si>
  <si>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</si>
  <si>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</si>
  <si>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</si>
  <si>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</si>
  <si>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</si>
  <si>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</si>
  <si>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</si>
  <si>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</si>
  <si>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</si>
  <si>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</si>
  <si>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</si>
  <si>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</si>
  <si>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</si>
  <si>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</si>
  <si>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</si>
  <si>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</si>
  <si>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</si>
  <si>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</si>
  <si>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</si>
  <si>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</si>
  <si>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</si>
  <si>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</si>
  <si>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</si>
  <si>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</si>
  <si>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</si>
  <si>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</si>
  <si>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</si>
  <si>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</si>
  <si>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</si>
  <si>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</si>
  <si>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</si>
  <si>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</si>
  <si>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</si>
  <si>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</si>
  <si>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</si>
  <si>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</si>
  <si>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</si>
  <si>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</si>
  <si>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</si>
  <si>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</si>
  <si>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</si>
  <si>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</si>
  <si>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</si>
  <si>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</si>
  <si>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</si>
  <si>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</si>
  <si>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</si>
  <si>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</si>
  <si>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</si>
  <si>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</si>
  <si>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</si>
  <si>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</si>
  <si>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</si>
  <si>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le dumping et le subventionnement</t>
  </si>
  <si>
    <t>When adding or modifying columns, please ensure the total of all column widths in a tab equals 1760 pixels to allow for consistent scaling when exported to PDF.</t>
  </si>
  <si>
    <t>i.e. columns B-L should be 160 pixels each.</t>
  </si>
  <si>
    <t>hiddenc</t>
  </si>
  <si>
    <t>RR-2025-004</t>
  </si>
  <si>
    <t>corrosion-resistant steel sheet II</t>
  </si>
  <si>
    <t>feuilles d'acier résistant à la corrosion II</t>
  </si>
  <si>
    <t>March 2, 2026</t>
  </si>
  <si>
    <t>2 mars 2026</t>
  </si>
  <si>
    <t>Josée St-Amand</t>
  </si>
  <si>
    <t>josee.st-amand@tribunal.gc.ca</t>
  </si>
  <si>
    <t>613-558-8439</t>
  </si>
  <si>
    <t>Türkiye and Vietnam</t>
  </si>
  <si>
    <t>de la Türkiye et du Vietnam</t>
  </si>
  <si>
    <t>December 31</t>
  </si>
  <si>
    <t>31 décembre</t>
  </si>
  <si>
    <t>January 1, 2022</t>
  </si>
  <si>
    <t>1er janvier 2022</t>
  </si>
  <si>
    <t>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t>
  </si>
  <si>
    <t>Production of Primes</t>
  </si>
  <si>
    <t>Production of Seconds</t>
  </si>
  <si>
    <t>https://www.cbsa-asfc.gc.ca/sima-lmsi/mif-mev/cor2-eng.html</t>
  </si>
  <si>
    <t>https://www.cbsa-asfc.gc.ca/sima-lmsi/mif-mev/cor2-fra.html</t>
  </si>
  <si>
    <t>dumping and the subsidizing</t>
  </si>
  <si>
    <t>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t>
  </si>
  <si>
    <t>Feuilles laminées à plat d’acier au carbone résistant à la corrosion, y compris celles contenant les éléments d’alliage suivants :
●	jusqu’à 0,01 % de bore (B);
●	jusqu’à 0,1 % de niobium (Nb);
●	jusqu’à 0,08 % de titane (Ti);
●	jusqu’à 0,3 % de vanadium (V);
en bobines ou coupées à longueur, d’une épaisseur jusque 0,168 po (4,267 mm) et d’une largeur jusque 72 po (1 828,8 mm), plus ou moins les écarts admis par les normes applicables, avec ou sans passivation et/ou traitements anti-empreintes digitales, et à l’exclusion cependant de tout ce qui suit :
●	les feuilles d’acier résistant à la corrosion devant servir à la fabrication d’automobiles, d’autobus, de camions, d’ambulances ou de corbillards ou encore de châssis ou autres parties, de pièces ou d’accessoires destinés à ces véhicules;
●	les produits d’acier pour la construction aéronautique;
●	les feuilles d’acier revêtu ou plaqué de fer-blanc, de plomb, de nickel, de cuivre, de chrome, d’oxydes de chrome, à la fois de fer-blanc et de plomb (fer mat), ou à la fois de chrome et d’oxydes de chrome (fer chromé);
●	les produits d’acier inoxydable laminés à plat;
●	les feuilles d’acier résistant à la corrosion déjà peintes, notamment avec des laques ou des vernis, ou revêtues de plastique de façon permanente;
●	le ruban de blindage galvanisé, ruban d’acier plat large de 3 po au plus, traité au zinc par une opération finale, soit de galvanisation par immersion à chaud, soit d’électrozingage, de sorte que toutes les surfaces, y compris les bords, sont recouvertes de zinc;
●	l’acier perforé;
●	et l’acier à outils.</t>
  </si>
  <si>
    <t>HS Codes</t>
  </si>
  <si>
    <t>corrosion-resistant steel sheet</t>
  </si>
  <si>
    <t>feuilles d'acier résistant à la corrosion</t>
  </si>
  <si>
    <t>In its Statement of Reasons, issued on October 30, 2020, the Canada Border Services Agency (CBSA) provided the following additional product information:</t>
  </si>
  <si>
    <t>Dans son énoncé des motifs, publié le 30 octobre 2020, l'Agence des services frontaliers du Canada (ASFC) a fourni les renseignements additionels suivants sur le produit :</t>
  </si>
  <si>
    <t>The product definition includes corrosion-resistant steel sheet where the substrate is coated with a corrosion-resistant material such as zinc, aluminum, and other alloys. The coating may be applied by a variety of processes including hot-dip galvanizing or electro galvanizing.</t>
  </si>
  <si>
    <t>La définition du produit comprend les feuilles d’acier résistant à la corrosion dont le substrat est revêtu ou plaqué d’un matériau résistant à la corrosion comme le zinc, l’aluminium ou d’autres alliages. Le revêtement peut être appliqué par divers moyens dont la galvanisation par immersion à chaud et l’électrozingage.</t>
  </si>
  <si>
    <t>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t>
  </si>
  <si>
    <t>La définition du produit comprend l’acier recuit après galvanisation. Cet acier passe dans un four de recuit après la galvanisation par immersion à chaud pendant que le zinc est encore liquide. Les couches de zinc et de fer se diffusent alors l’une dans l’autre, créant un revêtement d’alliage zinc-fer.</t>
  </si>
  <si>
    <t>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t>
  </si>
  <si>
    <t>La passivation consiste à rendre un matériau « passif », c’est-à-dire moins susceptible d’être affecté ou corrodé par l’environnement où il servira. Elle implique de créer une couche extérieure d’un matériau bouclier, soit appliqué comme micro-revêtement, soit créé par réaction chimique avec le matériau de base, soit généré par oxydation spontanée au contact de l’air. En tant que technique, la passivation est l’utilisation d’un revêtement léger ou d’un matériau protecteur pour donner une couche anticorrosion.</t>
  </si>
  <si>
    <t>Corrosion-resistant steel with anti-fingerprint coatings (whether as part of a passivation treatment or separate) are also included within the product definition.</t>
  </si>
  <si>
    <t>La définition du produit comprend en outre l’acier résistant à la corrosion avec revêtement anti-empreintes digitales (que ce soit dans le cadre d’un traitement de passivation ou séparément).</t>
  </si>
  <si>
    <t>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t>
  </si>
  <si>
    <t>La feuille d’acier résistant à la corrosion est produite généralement à partir de feuille d’acier au carbone laminé à froid, et parfois à chaud. Cependant l’ajout de certains éléments comme le titane, le vanadium, le niobium ou le bore dans le processus sidérurgique permet de classer l’acier comme « allié »; c’est pourquoi la définition des marchandises en cause comprend l’acier résistant à la corrosion, peu importe qu’il ait été produit à partir d’acier au carbone ou d’acier allié.</t>
  </si>
  <si>
    <t xml:space="preserve">The subject goods (and like goods produced by the domestic industry) are manufactured to meet certain American Society for Testing and Materials (ASTM), Society of Automotive Engineering (SAE) or equivalent specifications, including, but not limited to:
</t>
  </si>
  <si>
    <t>Les marchandises en cause (et les marchandises similaires produites par la branche de production nationale) sont appelées à se conformer à certaines spécifications de l’American Society for Testing and Materials (ASTM) ou de la Society of Automotive Engineering (SAE), ou à des spécifications équivalentes, dont voici une liste non exhaustive :</t>
  </si>
  <si>
    <t>•	ASTM A653/653M
•	ASTM A792/A792M
•	SAE J403
•	SAE J1392
•	SAE J2329
•	SAE J1562</t>
  </si>
  <si>
    <t>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t>
  </si>
  <si>
    <t>La définition du produit comprend les marchandises dites « de second choix », c’est-à-dire qui se vendent à rabais parce que ne respectant pas intégralement la spécification d’origine, par exemple par leurs dimensions, leur nuance ou leur revêtement; les marchandises de second choix peuvent inclure aussi les bobines endommagées. Une telle marchandise peut respecter des spécifications ASTM, SAE ou autres, ou bien être recertifiée pour se conformer à une norme. Supposons par exemple une bobine de second choix parce qu’endommagée sur le bord : si l’on en coupait le bord endommagé, on pourrait ensuite la classer comme de premier choix, taillée dans une nouvelle largeur. Les marchandises de second choix sont nuancées et vendues sur une échelle de cinq.</t>
  </si>
  <si>
    <t xml:space="preserve">For greater clarity, the product definition does not cover:
</t>
  </si>
  <si>
    <t>Il est entendu que la définition du produit ne comprend pas :</t>
  </si>
  <si>
    <t xml:space="preserve">Corrosion-resistant steel for use in automobiles and automobile parts, hereafter referred to as “Automotive”. Automotive end users include Original Equipment Manufacturers (“OEMs”) and auto part producers. Such excluded goods may fall under Customs Tariff item 9959.00.00.
</t>
  </si>
  <si>
    <t>L’acier résistant à la corrosion destiné aux automobiles et pièces d’automobiles, ci-après désigné comme « pour automobiles ». Les utilisateurs finaux comprennent les fabricants d’équipement d’origine (« OEM ») et les fabricants de pièces d’automobiles. Ces marchandises exclues pourront relever du numéro tarifaire 9959.00.00.</t>
  </si>
  <si>
    <t>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t>
  </si>
  <si>
    <t>L’acier déjà peint et l’acier revêtu de plastique de façon permanente. L’acier déjà peint est l’acier sur lequel de la peinture a été appliquée au moyen d’un revêtement en continu à l’usine de fabrication. La peinture peut être appliquée sur un ou deux côtés. Elle peut être appliquée sous forme de liquide, de pâte, de poudre, de vernis ou de laque. Les peintures peuvent comprendre notamment les apprêts, les couches de finition, les polymères polyesters, les peintures plastisol, les polyuréthanes, les polyfluorures de vinylidène et les époxydes. L’acier revêtu de plastique de façon permanente est l’acier auquel sont fixées en permanence des matières plastiques, y compris des pellicules ou des stratifiés.</t>
  </si>
  <si>
    <t>Nicole Lalonde</t>
  </si>
  <si>
    <t>nicole.lalonde@tribunal.gc.ca</t>
  </si>
  <si>
    <t>343-574-8274</t>
  </si>
  <si>
    <t>Export sales to the United States of America (primes and seconds combined)</t>
  </si>
  <si>
    <t>Export sales to Canada (primes and seconds combined)</t>
  </si>
  <si>
    <t>Export sales to all other countries (primes and seconds combined)</t>
  </si>
  <si>
    <t>Production de marchandises de premier choix</t>
  </si>
  <si>
    <t>Production de marchandises de second choix</t>
  </si>
  <si>
    <t>Ventes à l'exportation au Canada (marchandises de premier choix et de second choix combinées)</t>
  </si>
  <si>
    <t>Ventes à l'exportation aux États-Unis d'Amérique (marchandises de premier choix et de second choix combinées)</t>
  </si>
  <si>
    <t>Ventes à l'exportation vers tous les autres pays (marchandises de premier choix et de second choix combinées)</t>
  </si>
  <si>
    <t>Confirm that all data reported in this questionnaire pertain to the goods as defined in the "Intro" tab, and as described in the "additional product information" of the "Info" tab.</t>
  </si>
  <si>
    <t>Confirmez que toutes les données déclarées dans ce questionnaire concernent les marchandises telles que définies dans l’onglet « Intro » et telles que décrites sous les "renseignements additionnels sur le produit" de l'onglet "Info".</t>
  </si>
  <si>
    <t>Production of the goods</t>
  </si>
  <si>
    <t>Production des marchandises</t>
  </si>
  <si>
    <t>Total - production</t>
  </si>
  <si>
    <t>Your firm's sales volume of the goods divided by your firm's total sales volume</t>
  </si>
  <si>
    <t>Le volume des ventes des marchandises de votre entreprise divisé par le volume des ventes totales de votre entreprise</t>
  </si>
  <si>
    <t>Your firm's sales value of the goods divided by your firm's total sales value</t>
  </si>
  <si>
    <t>La valeur des ventes des marchandises de votre entreprise divisée par la valeur des ventes totales de votre entreprise</t>
  </si>
  <si>
    <t>Your firm's production volume of the goods divided by your home country's total production volume of the goods</t>
  </si>
  <si>
    <t>Le volume de production des marchandises par votre entreprise divisé par le volume total de production des marchandises de votre pays</t>
  </si>
  <si>
    <t xml:space="preserve">Your firm's volume of exports of the goods to Canada divided by your home country's total volume of exports of the goods to Canada </t>
  </si>
  <si>
    <t>Le volume total des exportations des marchandises au Canada par votre entreprise divisé par le volume total des exportations des marchandises au Canada par votre pays</t>
  </si>
  <si>
    <t>Company:</t>
  </si>
  <si>
    <t>Respondent Type:</t>
  </si>
  <si>
    <t>Activity:</t>
  </si>
  <si>
    <t>Country:</t>
  </si>
  <si>
    <t>Subject/Non:</t>
  </si>
  <si>
    <t>Other Country:</t>
  </si>
  <si>
    <t>Trade Level:</t>
  </si>
  <si>
    <t>Sales To:</t>
  </si>
  <si>
    <t>Product Type</t>
  </si>
  <si>
    <t>Foreign Producer  |  Producteur étranger</t>
  </si>
  <si>
    <t>Production</t>
  </si>
  <si>
    <t>-</t>
  </si>
  <si>
    <t>Sales to Home Market | Ventes sur le marché intérieur</t>
  </si>
  <si>
    <t>Export Sales |  Ventes à l'exportation</t>
  </si>
  <si>
    <t>Canada</t>
  </si>
  <si>
    <t>United States  |  États-Unis</t>
  </si>
  <si>
    <t>Other Countries  |  Autres pays</t>
  </si>
  <si>
    <t>Jan. - Mar.  |  janv. - mars</t>
  </si>
  <si>
    <t>Practical plant capacity (tonnes)</t>
  </si>
  <si>
    <t>Capacité pratique des usines (tonnes)</t>
  </si>
  <si>
    <t>Production (tonnes)</t>
  </si>
  <si>
    <t>Primes</t>
  </si>
  <si>
    <t>Marchandises de premier choix</t>
  </si>
  <si>
    <t>Seconds</t>
  </si>
  <si>
    <t>Marchandises de second choix</t>
  </si>
  <si>
    <t>Other goods produced on the same equipment</t>
  </si>
  <si>
    <t>Autres marchandises produites sur le même équipement</t>
  </si>
  <si>
    <t>Total - Production</t>
  </si>
  <si>
    <t>Utilization rate (%)</t>
  </si>
  <si>
    <t>Taux d'utilisation (%)</t>
  </si>
  <si>
    <t>Total - Utilization rate (%)</t>
  </si>
  <si>
    <t>Total - Taux d'utilisation (%)</t>
  </si>
  <si>
    <t>Domestic sales (tonnes)</t>
  </si>
  <si>
    <t>Ventes nationales (tonnes)</t>
  </si>
  <si>
    <t>Export sales (tonnes)</t>
  </si>
  <si>
    <t>Ventes à l'exportation  (tonnes)</t>
  </si>
  <si>
    <t>United States</t>
  </si>
  <si>
    <t xml:space="preserve">États-Unis </t>
  </si>
  <si>
    <t>Other countries</t>
  </si>
  <si>
    <t>Autres pays</t>
  </si>
  <si>
    <t>Total - Export sales</t>
  </si>
  <si>
    <t xml:space="preserve">Total - Ventes à l'exportation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</si>
</sst>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0;\(#,##0\);\-"/>
    <numFmt numFmtId="166" formatCode="_(#,##0_);_(\(#,##0\);_(* &quot;-&quot;_);_(_ \ \ \ \ \ \ \ @"/>
    <numFmt numFmtId="167" formatCode="_-* #,##0_-;\-* #,##0_-;_-* &quot;-&quot;??_-;_-@_-"/>
  </numFmts>
  <fonts count="3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sz val="10.5"/>
      <color theme="0"/>
      <name val="Calibri"/>
      <family val="2"/>
    </font>
    <font>
      <b/>
      <sz val="10.5"/>
      <name val="Calibri"/>
      <family val="2"/>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sz val="11"/>
      <color rgb="FF0070C0"/>
      <name val="Calibri"/>
      <family val="2"/>
      <scheme val="minor"/>
    </font>
    <font>
      <u/>
      <sz val="11"/>
      <color theme="10"/>
      <name val="Calibri"/>
      <family val="2"/>
      <scheme val="minor"/>
    </font>
    <font>
      <b/>
      <u/>
      <sz val="10"/>
      <color theme="0"/>
      <name val="Calibri Light"/>
      <family val="2"/>
      <scheme val="major"/>
    </font>
    <font>
      <b/>
      <sz val="10"/>
      <color theme="1"/>
      <name val="Calibri"/>
      <family val="2"/>
      <scheme val="minor"/>
    </font>
    <font>
      <sz val="10"/>
      <color theme="1"/>
      <name val="Calibri"/>
      <family val="2"/>
      <scheme val="minor"/>
    </font>
    <font>
      <b/>
      <sz val="10.5"/>
      <color rgb="FFFF0000"/>
      <name val="Calibri"/>
      <family val="2"/>
    </font>
    <font>
      <sz val="10"/>
      <name val="Calibri"/>
      <family val="2"/>
    </font>
    <font>
      <b/>
      <sz val="10"/>
      <color rgb="FFC00000"/>
      <name val="Calibri"/>
      <family val="2"/>
    </font>
    <font>
      <b/>
      <sz val="10"/>
      <color rgb="FF000000"/>
      <name val="Calibri"/>
      <family val="2"/>
    </font>
    <font>
      <b/>
      <sz val="10"/>
      <name val="Calibri"/>
      <family val="2"/>
    </font>
    <font>
      <b/>
      <u/>
      <sz val="10"/>
      <name val="Calibri"/>
      <family val="2"/>
    </font>
    <font>
      <sz val="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
      <patternFill patternType="solid">
        <fgColor rgb="FFFFFF00"/>
        <bgColor indexed="64"/>
      </patternFill>
    </fill>
  </fills>
  <borders count="7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indexed="64"/>
      </bottom>
      <diagonal/>
    </border>
    <border>
      <left style="thin">
        <color auto="1"/>
      </left>
      <right style="thin">
        <color theme="0" tint="-0.499984740745262"/>
      </right>
      <top style="thin">
        <color auto="1"/>
      </top>
      <bottom style="thin">
        <color auto="1"/>
      </bottom>
      <diagonal/>
    </border>
    <border>
      <left/>
      <right style="thin">
        <color theme="0" tint="-0.499984740745262"/>
      </right>
      <top style="thin">
        <color indexed="64"/>
      </top>
      <bottom style="thin">
        <color auto="1"/>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theme="4" tint="0.39997558519241921"/>
      </bottom>
      <diagonal/>
    </border>
    <border>
      <left/>
      <right/>
      <top/>
      <bottom style="thin">
        <color theme="4" tint="0.39997558519241921"/>
      </bottom>
      <diagonal/>
    </border>
    <border>
      <left/>
      <right style="medium">
        <color indexed="64"/>
      </right>
      <top/>
      <bottom style="thin">
        <color theme="4" tint="0.39997558519241921"/>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23" fillId="0" borderId="0" applyNumberFormat="0" applyFill="0" applyBorder="0" applyAlignment="0" applyProtection="0"/>
  </cellStyleXfs>
  <cellXfs count="539">
    <xf numFmtId="0" fontId="0" fillId="0" borderId="0" xfId="0"/>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vertical="top" wrapText="1"/>
    </xf>
    <xf numFmtId="0" fontId="4" fillId="2" borderId="0" xfId="0" applyFont="1" applyFill="1" applyAlignment="1">
      <alignment horizontal="left" vertical="top" indent="1"/>
    </xf>
    <xf numFmtId="0" fontId="3" fillId="2" borderId="0" xfId="0" applyFont="1" applyFill="1" applyAlignment="1">
      <alignment horizontal="left" vertical="top"/>
    </xf>
    <xf numFmtId="0" fontId="5" fillId="2"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10" fillId="0" borderId="0" xfId="0" applyFont="1" applyAlignment="1">
      <alignment vertical="top"/>
    </xf>
    <xf numFmtId="0" fontId="10" fillId="2" borderId="0" xfId="0" applyFont="1" applyFill="1" applyAlignment="1"/>
    <xf numFmtId="0" fontId="9" fillId="7" borderId="13" xfId="0" applyFont="1" applyFill="1" applyBorder="1" applyAlignment="1">
      <alignment horizontal="center" vertical="top" wrapText="1"/>
    </xf>
    <xf numFmtId="164" fontId="11" fillId="4" borderId="13" xfId="2" applyNumberFormat="1" applyFont="1" applyFill="1" applyBorder="1" applyAlignment="1" applyProtection="1">
      <alignment horizontal="right" vertical="top" wrapText="1"/>
      <protection locked="0"/>
    </xf>
    <xf numFmtId="164" fontId="11" fillId="4" borderId="13" xfId="2" applyNumberFormat="1" applyFont="1" applyFill="1" applyBorder="1" applyAlignment="1" applyProtection="1">
      <alignment horizontal="right" vertical="center" wrapText="1"/>
      <protection locked="0"/>
    </xf>
    <xf numFmtId="164" fontId="11" fillId="5" borderId="13" xfId="2" applyNumberFormat="1" applyFont="1" applyFill="1" applyBorder="1" applyAlignment="1" applyProtection="1">
      <alignment horizontal="right" vertical="top" wrapText="1"/>
    </xf>
    <xf numFmtId="164" fontId="11" fillId="4" borderId="40" xfId="2" applyNumberFormat="1" applyFont="1" applyFill="1" applyBorder="1" applyAlignment="1" applyProtection="1">
      <alignment horizontal="right" vertical="top" wrapText="1"/>
      <protection locked="0"/>
    </xf>
    <xf numFmtId="164" fontId="11" fillId="4" borderId="40" xfId="2" applyNumberFormat="1" applyFont="1" applyFill="1" applyBorder="1" applyAlignment="1" applyProtection="1">
      <alignment horizontal="right" vertical="center" wrapText="1"/>
      <protection locked="0"/>
    </xf>
    <xf numFmtId="164" fontId="11" fillId="5" borderId="40" xfId="2" applyNumberFormat="1" applyFont="1" applyFill="1" applyBorder="1" applyAlignment="1" applyProtection="1">
      <alignment vertical="top" wrapText="1"/>
    </xf>
    <xf numFmtId="164" fontId="11" fillId="5" borderId="40"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64" fontId="11" fillId="4" borderId="41" xfId="2" applyNumberFormat="1" applyFont="1" applyFill="1" applyBorder="1" applyAlignment="1" applyProtection="1">
      <alignment horizontal="right" vertical="center" wrapText="1"/>
      <protection locked="0"/>
    </xf>
    <xf numFmtId="164" fontId="11" fillId="5" borderId="44" xfId="2" applyNumberFormat="1" applyFont="1" applyFill="1" applyBorder="1" applyAlignment="1" applyProtection="1">
      <alignment horizontal="right" vertical="center" wrapText="1"/>
    </xf>
    <xf numFmtId="164" fontId="11" fillId="4" borderId="46" xfId="2" applyNumberFormat="1" applyFont="1" applyFill="1" applyBorder="1" applyAlignment="1" applyProtection="1">
      <alignment horizontal="right" vertical="center" wrapText="1"/>
      <protection locked="0"/>
    </xf>
    <xf numFmtId="164" fontId="11" fillId="5" borderId="47" xfId="2" applyNumberFormat="1" applyFont="1" applyFill="1" applyBorder="1" applyAlignment="1" applyProtection="1">
      <alignment horizontal="right" vertical="center" wrapText="1"/>
    </xf>
    <xf numFmtId="1" fontId="11" fillId="5" borderId="13" xfId="1" applyNumberFormat="1" applyFont="1" applyFill="1" applyBorder="1" applyAlignment="1" applyProtection="1">
      <alignment horizontal="center" vertical="top" wrapText="1"/>
    </xf>
    <xf numFmtId="0" fontId="10" fillId="0" borderId="0" xfId="0" applyFont="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2" borderId="0" xfId="0" applyFont="1" applyFill="1" applyAlignment="1">
      <alignment vertical="top" wrapText="1"/>
    </xf>
    <xf numFmtId="0" fontId="8" fillId="2" borderId="0" xfId="0" applyFont="1" applyFill="1" applyAlignment="1">
      <alignment horizontal="lef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0" fontId="10" fillId="2" borderId="0" xfId="0" applyFont="1" applyFill="1" applyAlignment="1">
      <alignment vertical="top"/>
    </xf>
    <xf numFmtId="164" fontId="11" fillId="5" borderId="13" xfId="2" applyNumberFormat="1" applyFont="1" applyFill="1" applyBorder="1" applyAlignment="1" applyProtection="1">
      <alignment horizontal="right" vertical="center" wrapText="1"/>
    </xf>
    <xf numFmtId="0" fontId="8" fillId="2" borderId="13" xfId="0" applyFont="1" applyFill="1" applyBorder="1" applyAlignment="1">
      <alignment horizontal="center" vertical="center" wrapText="1"/>
    </xf>
    <xf numFmtId="0" fontId="10" fillId="6" borderId="0" xfId="0" applyFont="1" applyFill="1"/>
    <xf numFmtId="0" fontId="10" fillId="6" borderId="0" xfId="0" applyFont="1" applyFill="1" applyAlignment="1">
      <alignment wrapText="1"/>
    </xf>
    <xf numFmtId="0" fontId="10" fillId="6" borderId="0" xfId="0" applyFont="1" applyFill="1" applyAlignment="1">
      <alignment vertical="top"/>
    </xf>
    <xf numFmtId="0" fontId="10" fillId="0" borderId="0" xfId="0" applyFont="1" applyAlignment="1">
      <alignment horizontal="left" vertical="top"/>
    </xf>
    <xf numFmtId="15" fontId="10" fillId="0" borderId="0" xfId="0" quotePrefix="1" applyNumberFormat="1" applyFont="1"/>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8" fillId="4" borderId="13" xfId="1" applyNumberFormat="1" applyFont="1" applyFill="1" applyBorder="1" applyAlignment="1" applyProtection="1">
      <alignment horizontal="center" vertical="center" wrapText="1"/>
      <protection locked="0"/>
    </xf>
    <xf numFmtId="0" fontId="19" fillId="9" borderId="0" xfId="0" applyFont="1" applyFill="1" applyAlignment="1">
      <alignment vertical="center"/>
    </xf>
    <xf numFmtId="0" fontId="19" fillId="0" borderId="0" xfId="0" applyFont="1" applyAlignment="1">
      <alignment vertical="center"/>
    </xf>
    <xf numFmtId="0" fontId="11" fillId="0" borderId="0" xfId="0" applyFont="1"/>
    <xf numFmtId="0" fontId="20" fillId="6" borderId="0" xfId="0" applyFont="1" applyFill="1"/>
    <xf numFmtId="0" fontId="20" fillId="0" borderId="0" xfId="0" applyFont="1"/>
    <xf numFmtId="0" fontId="10" fillId="0" borderId="0" xfId="0" applyFont="1" applyAlignment="1">
      <alignment horizontal="left"/>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19" fillId="2" borderId="0" xfId="0" applyFont="1" applyFill="1" applyAlignment="1">
      <alignment vertical="center"/>
    </xf>
    <xf numFmtId="164" fontId="11" fillId="4" borderId="47" xfId="2" applyNumberFormat="1" applyFont="1" applyFill="1" applyBorder="1" applyAlignment="1" applyProtection="1">
      <alignment horizontal="right" vertical="center" wrapText="1"/>
      <protection locked="0"/>
    </xf>
    <xf numFmtId="0" fontId="17" fillId="7" borderId="13" xfId="0" applyFont="1" applyFill="1" applyBorder="1" applyAlignment="1">
      <alignment horizontal="center" vertical="top" wrapText="1"/>
    </xf>
    <xf numFmtId="0" fontId="17" fillId="7" borderId="24" xfId="0" applyFont="1" applyFill="1" applyBorder="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wrapText="1"/>
    </xf>
    <xf numFmtId="0" fontId="10" fillId="2" borderId="0" xfId="0" applyFont="1" applyFill="1" applyAlignment="1">
      <alignment vertical="top"/>
    </xf>
    <xf numFmtId="164" fontId="11" fillId="5" borderId="13" xfId="2" applyNumberFormat="1" applyFont="1" applyFill="1" applyBorder="1" applyAlignment="1" applyProtection="1">
      <alignment horizontal="right" vertical="center" wrapText="1"/>
    </xf>
    <xf numFmtId="0" fontId="10" fillId="0" borderId="0" xfId="0" applyFont="1" applyFill="1" applyAlignment="1">
      <alignment vertical="top"/>
    </xf>
    <xf numFmtId="0" fontId="10" fillId="0" borderId="0" xfId="0" quotePrefix="1" applyFont="1" applyAlignment="1">
      <alignment vertical="top"/>
    </xf>
    <xf numFmtId="0" fontId="21" fillId="2" borderId="0" xfId="0" applyFont="1" applyFill="1" applyAlignment="1">
      <alignment vertical="top"/>
    </xf>
    <xf numFmtId="0" fontId="8" fillId="2" borderId="0" xfId="0" applyFont="1" applyFill="1" applyAlignment="1">
      <alignment horizontal="left" vertical="top"/>
    </xf>
    <xf numFmtId="0" fontId="8" fillId="0" borderId="0" xfId="0" applyFont="1" applyAlignment="1">
      <alignment vertical="top" wrapText="1"/>
    </xf>
    <xf numFmtId="0" fontId="8" fillId="0" borderId="4" xfId="0" applyFont="1" applyBorder="1" applyAlignment="1">
      <alignment vertical="top" wrapText="1"/>
    </xf>
    <xf numFmtId="0" fontId="6" fillId="0" borderId="0" xfId="0" applyFont="1" applyAlignment="1">
      <alignment wrapText="1"/>
    </xf>
    <xf numFmtId="15" fontId="10" fillId="0" borderId="0" xfId="0" applyNumberFormat="1" applyFont="1" applyAlignment="1">
      <alignment vertical="top"/>
    </xf>
    <xf numFmtId="15" fontId="10" fillId="0" borderId="0" xfId="0" applyNumberFormat="1" applyFont="1" applyAlignment="1">
      <alignment horizontal="left" vertical="top"/>
    </xf>
    <xf numFmtId="49" fontId="11" fillId="4" borderId="13" xfId="1" applyNumberFormat="1" applyFont="1" applyFill="1" applyBorder="1" applyAlignment="1" applyProtection="1">
      <alignment vertical="center" wrapText="1"/>
      <protection locked="0"/>
    </xf>
    <xf numFmtId="0" fontId="5" fillId="2" borderId="6" xfId="0" applyFont="1" applyFill="1" applyBorder="1" applyAlignment="1">
      <alignment horizontal="left" vertical="top" wrapText="1"/>
    </xf>
    <xf numFmtId="0" fontId="5" fillId="2" borderId="4" xfId="0" applyFont="1" applyFill="1" applyBorder="1" applyAlignment="1">
      <alignment horizontal="left" vertical="top" wrapText="1"/>
    </xf>
    <xf numFmtId="0" fontId="7" fillId="3" borderId="0" xfId="0" applyFont="1" applyFill="1" applyAlignment="1">
      <alignment horizontal="center"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0" xfId="0" applyFont="1" applyFill="1" applyAlignment="1">
      <alignment horizontal="center" vertical="top" wrapText="1"/>
    </xf>
    <xf numFmtId="43" fontId="11" fillId="4" borderId="13" xfId="1" applyFont="1" applyFill="1" applyBorder="1" applyAlignment="1" applyProtection="1">
      <alignment vertical="center" wrapText="1"/>
      <protection locked="0"/>
    </xf>
    <xf numFmtId="43" fontId="11" fillId="4" borderId="24" xfId="1" applyFont="1" applyFill="1" applyBorder="1" applyAlignment="1" applyProtection="1">
      <alignment vertical="center" wrapText="1"/>
      <protection locked="0"/>
    </xf>
    <xf numFmtId="164" fontId="11" fillId="4" borderId="15" xfId="2" applyNumberFormat="1" applyFont="1" applyFill="1" applyBorder="1" applyAlignment="1" applyProtection="1">
      <alignment vertical="center" wrapText="1"/>
      <protection locked="0"/>
    </xf>
    <xf numFmtId="0" fontId="10" fillId="2" borderId="0" xfId="0" applyFont="1" applyFill="1" applyAlignment="1">
      <alignment vertical="top"/>
    </xf>
    <xf numFmtId="0" fontId="10" fillId="2" borderId="0" xfId="0" applyFont="1" applyFill="1" applyAlignment="1">
      <alignment vertical="top"/>
    </xf>
    <xf numFmtId="0" fontId="8" fillId="2" borderId="4" xfId="0" applyFont="1" applyFill="1" applyBorder="1" applyAlignment="1">
      <alignment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Alignment="1">
      <alignment horizontal="left" vertical="top"/>
    </xf>
    <xf numFmtId="0" fontId="10" fillId="2" borderId="0" xfId="0" applyFont="1" applyFill="1" applyAlignment="1">
      <alignment vertical="top"/>
    </xf>
    <xf numFmtId="0" fontId="11" fillId="4" borderId="13" xfId="1" applyNumberFormat="1" applyFont="1" applyFill="1" applyBorder="1" applyAlignment="1" applyProtection="1">
      <alignment horizontal="center" vertical="center" wrapText="1"/>
      <protection locked="0"/>
    </xf>
    <xf numFmtId="0" fontId="9" fillId="7" borderId="13" xfId="0" applyFont="1" applyFill="1" applyBorder="1" applyAlignment="1">
      <alignment horizontal="center" vertical="top" wrapText="1"/>
    </xf>
    <xf numFmtId="0" fontId="22" fillId="0" borderId="0" xfId="0" applyFont="1"/>
    <xf numFmtId="0" fontId="10" fillId="2" borderId="22" xfId="0" applyFont="1" applyFill="1" applyBorder="1" applyAlignment="1">
      <alignment horizontal="centerContinuous" vertical="top" wrapText="1"/>
    </xf>
    <xf numFmtId="0" fontId="10" fillId="2" borderId="0" xfId="0" applyFont="1" applyFill="1" applyBorder="1" applyAlignment="1">
      <alignment vertical="top"/>
    </xf>
    <xf numFmtId="0" fontId="10" fillId="2" borderId="55" xfId="0" applyFont="1" applyFill="1" applyBorder="1" applyAlignment="1">
      <alignment vertical="top" wrapText="1"/>
    </xf>
    <xf numFmtId="164" fontId="11" fillId="0" borderId="19" xfId="2" applyNumberFormat="1" applyFont="1" applyFill="1" applyBorder="1" applyAlignment="1" applyProtection="1">
      <alignment horizontal="right" vertical="center" wrapText="1"/>
    </xf>
    <xf numFmtId="164" fontId="11" fillId="0" borderId="20" xfId="2" applyNumberFormat="1" applyFont="1" applyFill="1" applyBorder="1" applyAlignment="1" applyProtection="1">
      <alignment horizontal="right" vertical="center" wrapText="1"/>
    </xf>
    <xf numFmtId="164" fontId="11" fillId="0" borderId="4" xfId="2" applyNumberFormat="1" applyFont="1" applyFill="1" applyBorder="1" applyAlignment="1" applyProtection="1">
      <alignment horizontal="right" vertical="center" wrapText="1"/>
    </xf>
    <xf numFmtId="0" fontId="23" fillId="0" borderId="0" xfId="3"/>
    <xf numFmtId="0" fontId="10" fillId="2" borderId="0" xfId="0" applyFont="1" applyFill="1" applyAlignment="1">
      <alignment vertical="top"/>
    </xf>
    <xf numFmtId="0" fontId="23" fillId="2" borderId="7" xfId="3" applyFill="1" applyBorder="1" applyAlignment="1"/>
    <xf numFmtId="0" fontId="23" fillId="2" borderId="10" xfId="3" applyFill="1" applyBorder="1" applyAlignment="1">
      <alignment wrapText="1"/>
    </xf>
    <xf numFmtId="0" fontId="10" fillId="0" borderId="0" xfId="0" applyFont="1" applyFill="1" applyAlignment="1"/>
    <xf numFmtId="0" fontId="10" fillId="2" borderId="0" xfId="0" applyFont="1" applyFill="1" applyAlignment="1">
      <alignment vertical="top"/>
    </xf>
    <xf numFmtId="0" fontId="10" fillId="0" borderId="0" xfId="0" applyFont="1" applyAlignment="1">
      <alignment vertical="top" wrapText="1"/>
    </xf>
    <xf numFmtId="0" fontId="10" fillId="10" borderId="0" xfId="0" applyFont="1" applyFill="1" applyAlignment="1">
      <alignment vertical="top"/>
    </xf>
    <xf numFmtId="0" fontId="8" fillId="0" borderId="0" xfId="0" applyFont="1" applyFill="1" applyBorder="1" applyAlignment="1">
      <alignment vertical="center" wrapText="1"/>
    </xf>
    <xf numFmtId="0" fontId="10" fillId="0" borderId="0" xfId="0" applyFont="1" applyFill="1"/>
    <xf numFmtId="0" fontId="4" fillId="0" borderId="0" xfId="0" applyFont="1" applyFill="1" applyAlignment="1">
      <alignment vertical="top"/>
    </xf>
    <xf numFmtId="0" fontId="10" fillId="2" borderId="0" xfId="0" applyFont="1" applyFill="1" applyAlignment="1">
      <alignment vertical="top"/>
    </xf>
    <xf numFmtId="0" fontId="10" fillId="2" borderId="0" xfId="0" applyFont="1" applyFill="1" applyAlignment="1">
      <alignment vertical="top"/>
    </xf>
    <xf numFmtId="15" fontId="10" fillId="2" borderId="0" xfId="0" applyNumberFormat="1" applyFont="1" applyFill="1" applyAlignment="1">
      <alignment vertical="top" wrapText="1"/>
    </xf>
    <xf numFmtId="0" fontId="12" fillId="0" borderId="6" xfId="0" applyFont="1" applyBorder="1" applyAlignment="1">
      <alignment horizontal="centerContinuous" vertical="top" wrapText="1"/>
    </xf>
    <xf numFmtId="0" fontId="12" fillId="0" borderId="0" xfId="0" applyFont="1" applyAlignment="1">
      <alignment horizontal="centerContinuous" vertical="top" wrapText="1"/>
    </xf>
    <xf numFmtId="0" fontId="10" fillId="0" borderId="0" xfId="0" applyFont="1" applyAlignment="1">
      <alignment horizontal="centerContinuous" vertical="top" wrapText="1"/>
    </xf>
    <xf numFmtId="0" fontId="10" fillId="0" borderId="4" xfId="0" applyFont="1" applyBorder="1" applyAlignment="1">
      <alignment horizontal="centerContinuous" vertical="top" wrapText="1"/>
    </xf>
    <xf numFmtId="0" fontId="8" fillId="0" borderId="6" xfId="0" applyFont="1" applyBorder="1" applyAlignment="1">
      <alignment horizontal="left" vertical="top" wrapText="1" indent="2"/>
    </xf>
    <xf numFmtId="0" fontId="8" fillId="0" borderId="0" xfId="0" applyFont="1" applyAlignment="1">
      <alignment horizontal="left" vertical="top" wrapText="1" indent="2"/>
    </xf>
    <xf numFmtId="0" fontId="8" fillId="0" borderId="4" xfId="0" applyFont="1" applyBorder="1" applyAlignment="1">
      <alignment horizontal="left" vertical="top" wrapText="1" indent="2"/>
    </xf>
    <xf numFmtId="0" fontId="9" fillId="7" borderId="15" xfId="0" applyFont="1" applyFill="1" applyBorder="1" applyAlignment="1">
      <alignment horizontal="center" vertical="center" wrapText="1"/>
    </xf>
    <xf numFmtId="0" fontId="3" fillId="0" borderId="0" xfId="0" applyFont="1" applyFill="1" applyAlignment="1">
      <alignment vertical="center"/>
    </xf>
    <xf numFmtId="0" fontId="9" fillId="0" borderId="0" xfId="0" applyFont="1" applyFill="1" applyAlignment="1">
      <alignment vertical="top"/>
    </xf>
    <xf numFmtId="0" fontId="3" fillId="0" borderId="0" xfId="0" applyFont="1" applyFill="1" applyAlignment="1">
      <alignment vertical="top"/>
    </xf>
    <xf numFmtId="49" fontId="10" fillId="0" borderId="0" xfId="0" applyNumberFormat="1" applyFont="1" applyFill="1" applyAlignment="1">
      <alignment vertical="top"/>
    </xf>
    <xf numFmtId="0" fontId="9" fillId="0" borderId="0" xfId="0" applyFont="1" applyFill="1"/>
    <xf numFmtId="0" fontId="24" fillId="3" borderId="58" xfId="0" applyFont="1" applyFill="1" applyBorder="1"/>
    <xf numFmtId="0" fontId="24" fillId="3" borderId="59" xfId="0" applyFont="1" applyFill="1" applyBorder="1"/>
    <xf numFmtId="164" fontId="24" fillId="3" borderId="59" xfId="2" applyNumberFormat="1" applyFont="1" applyFill="1" applyBorder="1"/>
    <xf numFmtId="164" fontId="24" fillId="3" borderId="59" xfId="2" applyNumberFormat="1" applyFont="1" applyFill="1" applyBorder="1" applyAlignment="1">
      <alignment horizontal="left"/>
    </xf>
    <xf numFmtId="164" fontId="24" fillId="3" borderId="60" xfId="2" applyNumberFormat="1" applyFont="1" applyFill="1" applyBorder="1"/>
    <xf numFmtId="0" fontId="24" fillId="3" borderId="59" xfId="0" applyFont="1" applyFill="1" applyBorder="1" applyAlignment="1">
      <alignment horizontal="center"/>
    </xf>
    <xf numFmtId="0" fontId="24" fillId="3" borderId="61" xfId="0" applyFont="1" applyFill="1" applyBorder="1" applyAlignment="1">
      <alignment horizontal="center"/>
    </xf>
    <xf numFmtId="0" fontId="25" fillId="11" borderId="62" xfId="0" applyFont="1" applyFill="1" applyBorder="1"/>
    <xf numFmtId="0" fontId="25" fillId="12" borderId="63" xfId="0" applyFont="1" applyFill="1" applyBorder="1"/>
    <xf numFmtId="164" fontId="25" fillId="12" borderId="63" xfId="2" applyNumberFormat="1" applyFont="1" applyFill="1" applyBorder="1"/>
    <xf numFmtId="164" fontId="25" fillId="12" borderId="63" xfId="2" applyNumberFormat="1" applyFont="1" applyFill="1" applyBorder="1" applyAlignment="1">
      <alignment horizontal="left"/>
    </xf>
    <xf numFmtId="164" fontId="25" fillId="12" borderId="64" xfId="2" applyNumberFormat="1" applyFont="1" applyFill="1" applyBorder="1"/>
    <xf numFmtId="0" fontId="26" fillId="2" borderId="62" xfId="0" applyFont="1" applyFill="1" applyBorder="1"/>
    <xf numFmtId="0" fontId="26" fillId="2" borderId="63" xfId="0" applyFont="1" applyFill="1" applyBorder="1"/>
    <xf numFmtId="164" fontId="26" fillId="2" borderId="63" xfId="2" applyNumberFormat="1" applyFont="1" applyFill="1" applyBorder="1"/>
    <xf numFmtId="164" fontId="26" fillId="2" borderId="63" xfId="2" applyNumberFormat="1" applyFont="1" applyFill="1" applyBorder="1" applyAlignment="1">
      <alignment horizontal="left"/>
    </xf>
    <xf numFmtId="164" fontId="26" fillId="2" borderId="64" xfId="2" applyNumberFormat="1" applyFont="1" applyFill="1" applyBorder="1"/>
    <xf numFmtId="0" fontId="26" fillId="13" borderId="62" xfId="0" applyFont="1" applyFill="1" applyBorder="1"/>
    <xf numFmtId="0" fontId="26" fillId="13" borderId="63" xfId="0" applyFont="1" applyFill="1" applyBorder="1"/>
    <xf numFmtId="164" fontId="26" fillId="13" borderId="63" xfId="2" applyNumberFormat="1" applyFont="1" applyFill="1" applyBorder="1"/>
    <xf numFmtId="164" fontId="26" fillId="13" borderId="63" xfId="2" applyNumberFormat="1" applyFont="1" applyFill="1" applyBorder="1" applyAlignment="1">
      <alignment horizontal="left"/>
    </xf>
    <xf numFmtId="164" fontId="26" fillId="13" borderId="64" xfId="2" applyNumberFormat="1" applyFont="1" applyFill="1" applyBorder="1"/>
    <xf numFmtId="164" fontId="26" fillId="11" borderId="63" xfId="2" applyNumberFormat="1" applyFont="1" applyFill="1" applyBorder="1"/>
    <xf numFmtId="49" fontId="27" fillId="0" borderId="0" xfId="0" applyNumberFormat="1" applyFont="1" applyAlignment="1">
      <alignment horizontal="center" vertical="top"/>
    </xf>
    <xf numFmtId="0" fontId="28" fillId="14" borderId="65" xfId="0" applyFont="1" applyFill="1" applyBorder="1"/>
    <xf numFmtId="0" fontId="28" fillId="14" borderId="66" xfId="0" applyFont="1" applyFill="1" applyBorder="1"/>
    <xf numFmtId="0" fontId="28" fillId="14" borderId="67" xfId="0" applyFont="1" applyFill="1" applyBorder="1"/>
    <xf numFmtId="0" fontId="28" fillId="14" borderId="68" xfId="0" applyFont="1" applyFill="1" applyBorder="1"/>
    <xf numFmtId="0" fontId="29" fillId="14" borderId="0" xfId="0" applyFont="1" applyFill="1"/>
    <xf numFmtId="0" fontId="28" fillId="14" borderId="0" xfId="0" applyFont="1" applyFill="1"/>
    <xf numFmtId="0" fontId="28" fillId="14" borderId="69" xfId="0" applyFont="1" applyFill="1" applyBorder="1"/>
    <xf numFmtId="0" fontId="30" fillId="14" borderId="0" xfId="0" applyFont="1" applyFill="1"/>
    <xf numFmtId="0" fontId="28" fillId="14" borderId="0" xfId="0" applyFont="1" applyFill="1" applyAlignment="1">
      <alignment horizontal="left"/>
    </xf>
    <xf numFmtId="0" fontId="31" fillId="14" borderId="0" xfId="0" applyFont="1" applyFill="1" applyAlignment="1">
      <alignment horizontal="centerContinuous"/>
    </xf>
    <xf numFmtId="165" fontId="31" fillId="14" borderId="0" xfId="0" applyNumberFormat="1" applyFont="1" applyFill="1" applyAlignment="1">
      <alignment horizontal="center"/>
    </xf>
    <xf numFmtId="165" fontId="32" fillId="14" borderId="0" xfId="0" applyNumberFormat="1" applyFont="1" applyFill="1"/>
    <xf numFmtId="0" fontId="32" fillId="14" borderId="0" xfId="0" applyFont="1" applyFill="1"/>
    <xf numFmtId="0" fontId="31" fillId="14" borderId="68" xfId="0" applyFont="1" applyFill="1" applyBorder="1"/>
    <xf numFmtId="0" fontId="31" fillId="14" borderId="0" xfId="0" applyFont="1" applyFill="1"/>
    <xf numFmtId="165" fontId="28" fillId="15" borderId="0" xfId="2" applyNumberFormat="1" applyFont="1" applyFill="1" applyBorder="1" applyAlignment="1">
      <alignment horizontal="right"/>
    </xf>
    <xf numFmtId="165" fontId="28" fillId="14" borderId="0" xfId="2" applyNumberFormat="1" applyFont="1" applyFill="1" applyBorder="1" applyAlignment="1">
      <alignment horizontal="right"/>
    </xf>
    <xf numFmtId="0" fontId="31" fillId="14" borderId="69" xfId="0" applyFont="1" applyFill="1" applyBorder="1"/>
    <xf numFmtId="166" fontId="28" fillId="14" borderId="0" xfId="2" applyNumberFormat="1" applyFont="1" applyFill="1" applyBorder="1"/>
    <xf numFmtId="0" fontId="28" fillId="14" borderId="0" xfId="0" applyFont="1" applyFill="1" applyAlignment="1">
      <alignment horizontal="left" indent="1"/>
    </xf>
    <xf numFmtId="0" fontId="28" fillId="14" borderId="0" xfId="0" applyFont="1" applyFill="1" applyAlignment="1">
      <alignment horizontal="left" wrapText="1" indent="1"/>
    </xf>
    <xf numFmtId="0" fontId="31" fillId="14" borderId="0" xfId="0" applyFont="1" applyFill="1" applyAlignment="1">
      <alignment horizontal="left"/>
    </xf>
    <xf numFmtId="165" fontId="28" fillId="16" borderId="11" xfId="2" applyNumberFormat="1" applyFont="1" applyFill="1" applyBorder="1" applyAlignment="1">
      <alignment horizontal="right"/>
    </xf>
    <xf numFmtId="165" fontId="33" fillId="17" borderId="0" xfId="2" applyNumberFormat="1" applyFont="1" applyFill="1" applyBorder="1" applyAlignment="1">
      <alignment horizontal="right"/>
    </xf>
    <xf numFmtId="165" fontId="33" fillId="17" borderId="10" xfId="2" applyNumberFormat="1" applyFont="1" applyFill="1" applyBorder="1" applyAlignment="1">
      <alignment horizontal="right"/>
    </xf>
    <xf numFmtId="0" fontId="31" fillId="14" borderId="0" xfId="0" applyFont="1" applyFill="1" applyAlignment="1">
      <alignment horizontal="left" wrapText="1"/>
    </xf>
    <xf numFmtId="167" fontId="31" fillId="14" borderId="68" xfId="2" applyNumberFormat="1" applyFont="1" applyFill="1" applyBorder="1"/>
    <xf numFmtId="0" fontId="32" fillId="14" borderId="0" xfId="0" applyFont="1" applyFill="1" applyAlignment="1">
      <alignment wrapText="1"/>
    </xf>
    <xf numFmtId="0" fontId="31" fillId="14" borderId="0" xfId="0" applyFont="1" applyFill="1" applyAlignment="1">
      <alignment wrapText="1"/>
    </xf>
    <xf numFmtId="3" fontId="28" fillId="14" borderId="0" xfId="0" applyNumberFormat="1" applyFont="1" applyFill="1" applyAlignment="1">
      <alignment horizontal="left" indent="1"/>
    </xf>
    <xf numFmtId="167" fontId="31" fillId="14" borderId="70" xfId="2" applyNumberFormat="1" applyFont="1" applyFill="1" applyBorder="1"/>
    <xf numFmtId="0" fontId="31" fillId="14" borderId="71" xfId="0" applyFont="1" applyFill="1" applyBorder="1" applyAlignment="1">
      <alignment horizontal="left"/>
    </xf>
    <xf numFmtId="165" fontId="28" fillId="14" borderId="71" xfId="2" applyNumberFormat="1" applyFont="1" applyFill="1" applyBorder="1" applyAlignment="1">
      <alignment horizontal="right"/>
    </xf>
    <xf numFmtId="0" fontId="28" fillId="14" borderId="72" xfId="0" applyFont="1" applyFill="1" applyBorder="1"/>
    <xf numFmtId="1" fontId="25" fillId="11" borderId="73" xfId="0" applyNumberFormat="1" applyFont="1" applyFill="1" applyBorder="1" applyAlignment="1">
      <alignment horizontal="center"/>
    </xf>
    <xf numFmtId="1" fontId="26" fillId="11" borderId="68" xfId="0" applyNumberFormat="1" applyFont="1" applyFill="1" applyBorder="1" applyAlignment="1">
      <alignment horizontal="center"/>
    </xf>
    <xf numFmtId="1" fontId="26" fillId="11" borderId="75" xfId="0" applyNumberFormat="1" applyFont="1" applyFill="1" applyBorder="1" applyAlignment="1">
      <alignment horizontal="center"/>
    </xf>
    <xf numFmtId="1" fontId="25" fillId="11" borderId="11" xfId="0" applyNumberFormat="1" applyFont="1" applyFill="1" applyBorder="1" applyAlignment="1">
      <alignment horizontal="center"/>
    </xf>
    <xf numFmtId="1" fontId="25" fillId="11" borderId="74" xfId="0" applyNumberFormat="1" applyFont="1" applyFill="1" applyBorder="1" applyAlignment="1">
      <alignment horizontal="center"/>
    </xf>
    <xf numFmtId="1" fontId="26" fillId="11" borderId="0" xfId="0" applyNumberFormat="1" applyFont="1" applyFill="1" applyBorder="1" applyAlignment="1">
      <alignment horizontal="center"/>
    </xf>
    <xf numFmtId="1" fontId="26" fillId="11" borderId="69" xfId="0" applyNumberFormat="1" applyFont="1" applyFill="1" applyBorder="1" applyAlignment="1">
      <alignment horizontal="center"/>
    </xf>
    <xf numFmtId="1" fontId="26" fillId="11" borderId="76" xfId="0" applyNumberFormat="1" applyFont="1" applyFill="1" applyBorder="1" applyAlignment="1">
      <alignment horizontal="center"/>
    </xf>
    <xf numFmtId="1" fontId="26" fillId="11" borderId="77" xfId="0" applyNumberFormat="1" applyFont="1" applyFill="1" applyBorder="1" applyAlignment="1">
      <alignment horizontal="center"/>
    </xf>
    <xf numFmtId="0" fontId="8" fillId="2" borderId="0" xfId="0" applyFont="1" applyFill="1" applyAlignment="1">
      <alignment horizontal="left" vertical="top"/>
    </xf>
    <xf numFmtId="0" fontId="10" fillId="2" borderId="0" xfId="0" applyFont="1" applyFill="1" applyAlignment="1">
      <alignment vertical="top"/>
    </xf>
    <xf numFmtId="0" fontId="8" fillId="7" borderId="13" xfId="0" applyFont="1" applyFill="1" applyBorder="1" applyAlignment="1">
      <alignment horizontal="center" vertical="top"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20" xfId="0" applyFont="1" applyFill="1" applyBorder="1" applyAlignment="1">
      <alignment horizontal="right" vertical="center" wrapText="1" inden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7" borderId="17" xfId="1" applyNumberFormat="1" applyFont="1" applyFill="1" applyBorder="1" applyAlignment="1" applyProtection="1">
      <alignment horizontal="left" vertical="center" wrapText="1" indent="1"/>
    </xf>
    <xf numFmtId="0" fontId="11" fillId="7" borderId="14" xfId="1" applyNumberFormat="1" applyFont="1" applyFill="1" applyBorder="1" applyAlignment="1" applyProtection="1">
      <alignment horizontal="left" vertical="center" wrapText="1" indent="1"/>
    </xf>
    <xf numFmtId="0" fontId="11" fillId="7" borderId="18" xfId="1" applyNumberFormat="1" applyFont="1" applyFill="1" applyBorder="1" applyAlignment="1" applyProtection="1">
      <alignment horizontal="left" vertical="center" wrapText="1" indent="1"/>
    </xf>
    <xf numFmtId="0" fontId="11" fillId="7" borderId="21" xfId="1" applyNumberFormat="1" applyFont="1" applyFill="1" applyBorder="1" applyAlignment="1" applyProtection="1">
      <alignment horizontal="left" vertical="center" wrapText="1" indent="1"/>
    </xf>
    <xf numFmtId="0" fontId="11" fillId="7" borderId="22" xfId="1" applyNumberFormat="1" applyFont="1" applyFill="1" applyBorder="1" applyAlignment="1" applyProtection="1">
      <alignment horizontal="left" vertical="center" wrapText="1" indent="1"/>
    </xf>
    <xf numFmtId="0" fontId="11" fillId="7" borderId="23" xfId="1" applyNumberFormat="1" applyFont="1" applyFill="1" applyBorder="1" applyAlignment="1" applyProtection="1">
      <alignment horizontal="lef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8" fillId="7" borderId="24" xfId="0" applyFont="1" applyFill="1" applyBorder="1" applyAlignment="1">
      <alignment horizontal="center" vertical="top" wrapText="1"/>
    </xf>
    <xf numFmtId="0" fontId="8" fillId="7" borderId="32"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21"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10" fillId="0" borderId="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23" fillId="0" borderId="6" xfId="3" applyFill="1" applyBorder="1" applyAlignment="1" applyProtection="1">
      <alignment horizontal="left" vertical="center"/>
      <protection locked="0"/>
    </xf>
    <xf numFmtId="0" fontId="23" fillId="0" borderId="0" xfId="3" applyFill="1" applyBorder="1" applyAlignment="1" applyProtection="1">
      <alignment horizontal="left" vertical="center"/>
      <protection locked="0"/>
    </xf>
    <xf numFmtId="0" fontId="23" fillId="0" borderId="4" xfId="3" applyFill="1" applyBorder="1" applyAlignment="1" applyProtection="1">
      <alignment horizontal="left" vertical="center"/>
      <protection locked="0"/>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7" fillId="3" borderId="6" xfId="0" applyFont="1" applyFill="1" applyBorder="1" applyAlignment="1">
      <alignment horizontal="center" vertical="top"/>
    </xf>
    <xf numFmtId="0" fontId="7" fillId="3" borderId="0" xfId="0" applyFont="1" applyFill="1" applyBorder="1" applyAlignment="1">
      <alignment horizontal="center" vertical="top"/>
    </xf>
    <xf numFmtId="0" fontId="7" fillId="3" borderId="4" xfId="0" applyFont="1" applyFill="1" applyBorder="1" applyAlignment="1">
      <alignment horizontal="center" vertical="top"/>
    </xf>
    <xf numFmtId="0" fontId="7" fillId="3" borderId="7" xfId="0" applyFont="1" applyFill="1" applyBorder="1" applyAlignment="1">
      <alignment horizontal="center" vertical="top"/>
    </xf>
    <xf numFmtId="0" fontId="7" fillId="3" borderId="10" xfId="0" applyFont="1" applyFill="1" applyBorder="1" applyAlignment="1">
      <alignment horizontal="center" vertical="top"/>
    </xf>
    <xf numFmtId="0" fontId="7" fillId="3" borderId="8" xfId="0" applyFont="1" applyFill="1" applyBorder="1" applyAlignment="1">
      <alignment horizontal="center" vertical="top"/>
    </xf>
    <xf numFmtId="0" fontId="8" fillId="0" borderId="4" xfId="0" applyFont="1" applyBorder="1" applyAlignment="1">
      <alignment horizontal="left" vertical="top" wrapText="1"/>
    </xf>
    <xf numFmtId="0" fontId="8" fillId="0" borderId="6" xfId="0" applyFont="1" applyBorder="1" applyAlignment="1">
      <alignment horizontal="left" vertical="top" wrapText="1" indent="1"/>
    </xf>
    <xf numFmtId="0" fontId="8" fillId="0" borderId="0" xfId="0" applyFont="1" applyAlignment="1">
      <alignment horizontal="left" vertical="top" wrapText="1" indent="1"/>
    </xf>
    <xf numFmtId="0" fontId="8" fillId="0" borderId="4" xfId="0" applyFont="1" applyBorder="1" applyAlignment="1">
      <alignment horizontal="left" vertical="top" wrapText="1" indent="1"/>
    </xf>
    <xf numFmtId="0" fontId="8" fillId="0" borderId="6" xfId="0" applyFont="1" applyBorder="1" applyAlignment="1">
      <alignment horizontal="left" vertical="center" wrapText="1"/>
    </xf>
    <xf numFmtId="0" fontId="8" fillId="0" borderId="20" xfId="0" applyFont="1" applyBorder="1" applyAlignment="1">
      <alignment horizontal="left" vertical="center" wrapText="1"/>
    </xf>
    <xf numFmtId="15" fontId="12" fillId="7" borderId="17" xfId="0" applyNumberFormat="1"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0" borderId="31" xfId="0" applyFont="1" applyBorder="1" applyAlignment="1">
      <alignment horizontal="left" vertical="center" wrapText="1"/>
    </xf>
    <xf numFmtId="0" fontId="12" fillId="0" borderId="16" xfId="0" applyFont="1" applyBorder="1" applyAlignment="1">
      <alignment horizontal="left" vertical="center" wrapText="1"/>
    </xf>
    <xf numFmtId="0" fontId="12" fillId="0" borderId="32" xfId="0" applyFont="1" applyBorder="1" applyAlignment="1">
      <alignment horizontal="left" vertical="center" wrapText="1"/>
    </xf>
    <xf numFmtId="0" fontId="12" fillId="0" borderId="13" xfId="0" applyFont="1" applyBorder="1" applyAlignment="1">
      <alignment horizontal="left" vertical="center" wrapText="1"/>
    </xf>
    <xf numFmtId="0" fontId="8" fillId="2" borderId="26"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12" fillId="2" borderId="32" xfId="0" applyFont="1" applyFill="1" applyBorder="1" applyAlignment="1">
      <alignment vertical="center" wrapText="1"/>
    </xf>
    <xf numFmtId="0" fontId="12" fillId="2" borderId="1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8" fillId="2" borderId="13" xfId="0" applyFont="1" applyFill="1" applyBorder="1" applyAlignment="1">
      <alignment vertical="center" wrapText="1"/>
    </xf>
    <xf numFmtId="0" fontId="8" fillId="2" borderId="24" xfId="0" applyFont="1" applyFill="1" applyBorder="1" applyAlignment="1">
      <alignment vertical="center" wrapText="1"/>
    </xf>
    <xf numFmtId="0" fontId="8" fillId="2" borderId="34" xfId="0" applyFont="1" applyFill="1" applyBorder="1" applyAlignment="1">
      <alignment vertical="center" wrapText="1"/>
    </xf>
    <xf numFmtId="0" fontId="8" fillId="2" borderId="35" xfId="0" applyFont="1" applyFill="1" applyBorder="1" applyAlignment="1">
      <alignment vertical="center" wrapText="1"/>
    </xf>
    <xf numFmtId="0" fontId="8" fillId="0" borderId="6" xfId="0" applyFont="1" applyBorder="1" applyAlignment="1">
      <alignment horizontal="left" vertical="top" wrapText="1" indent="2"/>
    </xf>
    <xf numFmtId="0" fontId="8" fillId="0" borderId="0" xfId="0" applyFont="1" applyAlignment="1">
      <alignment horizontal="left" vertical="top" wrapText="1" indent="2"/>
    </xf>
    <xf numFmtId="0" fontId="8" fillId="0" borderId="4" xfId="0" applyFont="1" applyBorder="1" applyAlignment="1">
      <alignment horizontal="left" vertical="top" wrapText="1" indent="2"/>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9" fillId="2" borderId="32" xfId="0" applyFont="1" applyFill="1" applyBorder="1" applyAlignment="1">
      <alignment horizontal="center" vertical="center"/>
    </xf>
    <xf numFmtId="0" fontId="11" fillId="4" borderId="13" xfId="1" applyNumberFormat="1" applyFont="1" applyFill="1" applyBorder="1" applyAlignment="1" applyProtection="1">
      <alignment horizontal="center" vertical="center" wrapText="1"/>
      <protection locked="0"/>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6" borderId="6" xfId="0" applyFont="1" applyFill="1" applyBorder="1" applyAlignment="1">
      <alignment horizontal="center" vertical="top"/>
    </xf>
    <xf numFmtId="0" fontId="12" fillId="6" borderId="0" xfId="0" applyFont="1" applyFill="1" applyBorder="1" applyAlignment="1">
      <alignment horizontal="center" vertical="top"/>
    </xf>
    <xf numFmtId="0" fontId="12" fillId="6" borderId="4" xfId="0" applyFont="1" applyFill="1" applyBorder="1" applyAlignment="1">
      <alignment horizontal="center" vertical="top"/>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6" xfId="0" applyFont="1" applyFill="1" applyBorder="1" applyAlignment="1">
      <alignment horizontal="left" wrapText="1"/>
    </xf>
    <xf numFmtId="0" fontId="7" fillId="3" borderId="0" xfId="0" applyFont="1" applyFill="1" applyBorder="1" applyAlignment="1">
      <alignment horizontal="left" wrapText="1"/>
    </xf>
    <xf numFmtId="0" fontId="7" fillId="3" borderId="4" xfId="0" applyFont="1" applyFill="1" applyBorder="1" applyAlignment="1">
      <alignment horizontal="left" wrapText="1"/>
    </xf>
    <xf numFmtId="0" fontId="12" fillId="7" borderId="17"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7" fillId="8" borderId="3" xfId="0" applyFont="1" applyFill="1" applyBorder="1" applyAlignment="1">
      <alignment horizontal="center" vertical="top" wrapText="1"/>
    </xf>
    <xf numFmtId="0" fontId="17" fillId="8" borderId="11" xfId="0" applyFont="1" applyFill="1" applyBorder="1" applyAlignment="1">
      <alignment horizontal="center" vertical="top" wrapText="1"/>
    </xf>
    <xf numFmtId="0" fontId="17" fillId="8" borderId="5" xfId="0" applyFont="1" applyFill="1" applyBorder="1" applyAlignment="1">
      <alignment horizontal="center" vertical="top" wrapText="1"/>
    </xf>
    <xf numFmtId="0" fontId="7" fillId="3" borderId="0" xfId="0" applyFont="1" applyFill="1" applyAlignment="1">
      <alignment horizontal="center" vertical="top"/>
    </xf>
    <xf numFmtId="0" fontId="7" fillId="3" borderId="0" xfId="0" applyFont="1" applyFill="1" applyAlignment="1">
      <alignment horizontal="left" vertical="center" wrapText="1"/>
    </xf>
    <xf numFmtId="0" fontId="16" fillId="3" borderId="9" xfId="0" applyFont="1" applyFill="1" applyBorder="1" applyAlignment="1">
      <alignment horizontal="center" vertical="top" wrapText="1"/>
    </xf>
    <xf numFmtId="0" fontId="16" fillId="3" borderId="2" xfId="0" applyFont="1" applyFill="1" applyBorder="1" applyAlignment="1">
      <alignment horizontal="center"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17" fillId="7" borderId="3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4" xfId="0" applyFont="1" applyFill="1" applyBorder="1" applyAlignment="1">
      <alignment horizontal="center" vertical="center" wrapText="1"/>
    </xf>
    <xf numFmtId="49" fontId="11" fillId="4" borderId="48" xfId="1" applyNumberFormat="1" applyFont="1" applyFill="1" applyBorder="1" applyAlignment="1" applyProtection="1">
      <alignment horizontal="center" vertical="center" wrapText="1"/>
      <protection locked="0"/>
    </xf>
    <xf numFmtId="49" fontId="11" fillId="4" borderId="40" xfId="1" applyNumberFormat="1" applyFont="1" applyFill="1" applyBorder="1" applyAlignment="1" applyProtection="1">
      <alignment horizontal="center" vertical="center" wrapText="1"/>
      <protection locked="0"/>
    </xf>
    <xf numFmtId="49" fontId="11" fillId="4" borderId="54" xfId="1" applyNumberFormat="1" applyFont="1" applyFill="1" applyBorder="1" applyAlignment="1" applyProtection="1">
      <alignment horizontal="center" vertical="center" wrapText="1"/>
      <protection locked="0"/>
    </xf>
    <xf numFmtId="0" fontId="8" fillId="2" borderId="48" xfId="0" applyFont="1" applyFill="1" applyBorder="1" applyAlignment="1">
      <alignment horizontal="left" vertical="top" wrapText="1"/>
    </xf>
    <xf numFmtId="0" fontId="8" fillId="2" borderId="4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4" xfId="0" applyFont="1" applyFill="1" applyBorder="1" applyAlignment="1">
      <alignment horizontal="center" vertical="top" wrapText="1"/>
    </xf>
    <xf numFmtId="0" fontId="8" fillId="2" borderId="52" xfId="0" applyFont="1" applyFill="1" applyBorder="1" applyAlignment="1">
      <alignment horizontal="left" vertical="top" wrapText="1"/>
    </xf>
    <xf numFmtId="0" fontId="8" fillId="2" borderId="53" xfId="0" applyFont="1" applyFill="1" applyBorder="1" applyAlignment="1">
      <alignment horizontal="left" vertical="top" wrapText="1"/>
    </xf>
    <xf numFmtId="0" fontId="11" fillId="4" borderId="34" xfId="1" applyNumberFormat="1" applyFont="1" applyFill="1" applyBorder="1" applyAlignment="1" applyProtection="1">
      <alignment horizontal="center"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35" xfId="1" applyNumberFormat="1" applyFont="1" applyFill="1" applyBorder="1" applyAlignment="1" applyProtection="1">
      <alignment horizontal="left" vertical="top" wrapText="1"/>
      <protection locked="0"/>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12" fillId="2" borderId="48" xfId="0" applyFont="1" applyFill="1" applyBorder="1" applyAlignment="1">
      <alignment horizontal="left" vertical="top" wrapText="1" indent="1"/>
    </xf>
    <xf numFmtId="0" fontId="12" fillId="2" borderId="49" xfId="0" applyFont="1" applyFill="1" applyBorder="1" applyAlignment="1">
      <alignment horizontal="left" vertical="top" wrapText="1" indent="1"/>
    </xf>
    <xf numFmtId="0" fontId="12" fillId="2" borderId="40" xfId="0" applyFont="1" applyFill="1" applyBorder="1" applyAlignment="1">
      <alignment horizontal="left" vertical="top" wrapText="1" indent="1"/>
    </xf>
    <xf numFmtId="0" fontId="8" fillId="2" borderId="48" xfId="0" applyFont="1" applyFill="1" applyBorder="1" applyAlignment="1">
      <alignment horizontal="left" vertical="top" wrapText="1" indent="1"/>
    </xf>
    <xf numFmtId="0" fontId="8" fillId="2" borderId="49" xfId="0" applyFont="1" applyFill="1" applyBorder="1" applyAlignment="1">
      <alignment horizontal="left" vertical="top" wrapText="1" indent="1"/>
    </xf>
    <xf numFmtId="0" fontId="8" fillId="2" borderId="40" xfId="0" applyFont="1" applyFill="1" applyBorder="1" applyAlignment="1">
      <alignment horizontal="left" vertical="top" wrapText="1" inden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164" fontId="11" fillId="0" borderId="4" xfId="2" applyNumberFormat="1" applyFont="1" applyFill="1" applyBorder="1" applyAlignment="1" applyProtection="1">
      <alignment horizontal="right" vertical="center" wrapText="1"/>
    </xf>
    <xf numFmtId="0" fontId="8" fillId="2" borderId="13" xfId="0" applyFont="1" applyFill="1" applyBorder="1" applyAlignment="1">
      <alignment horizontal="center" vertical="center" wrapText="1"/>
    </xf>
    <xf numFmtId="0" fontId="12" fillId="7" borderId="13" xfId="0" applyFont="1" applyFill="1" applyBorder="1" applyAlignment="1">
      <alignment horizontal="center" vertical="top" wrapText="1"/>
    </xf>
    <xf numFmtId="164" fontId="11" fillId="5" borderId="13" xfId="2" applyNumberFormat="1" applyFont="1" applyFill="1" applyBorder="1" applyAlignment="1" applyProtection="1">
      <alignment horizontal="righ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4" fontId="11" fillId="4" borderId="15" xfId="2" applyNumberFormat="1" applyFont="1" applyFill="1" applyBorder="1" applyAlignment="1" applyProtection="1">
      <alignment horizontal="right" vertical="center" wrapText="1"/>
      <protection locked="0"/>
    </xf>
    <xf numFmtId="164" fontId="11" fillId="4" borderId="16" xfId="2" applyNumberFormat="1" applyFont="1" applyFill="1" applyBorder="1" applyAlignment="1" applyProtection="1">
      <alignment horizontal="right" vertical="center" wrapText="1"/>
      <protection locked="0"/>
    </xf>
    <xf numFmtId="164" fontId="11" fillId="0" borderId="19" xfId="2" applyNumberFormat="1" applyFont="1" applyFill="1" applyBorder="1" applyAlignment="1" applyProtection="1">
      <alignment horizontal="right" vertical="center" wrapText="1"/>
    </xf>
    <xf numFmtId="164" fontId="11" fillId="0" borderId="0" xfId="2" applyNumberFormat="1" applyFont="1" applyFill="1" applyBorder="1" applyAlignment="1" applyProtection="1">
      <alignment horizontal="right" vertical="center" wrapText="1"/>
    </xf>
    <xf numFmtId="0" fontId="8" fillId="2" borderId="6" xfId="0" applyFont="1" applyFill="1" applyBorder="1" applyAlignment="1">
      <alignment horizontal="left" vertical="top"/>
    </xf>
    <xf numFmtId="0" fontId="8" fillId="2" borderId="0" xfId="0" applyFont="1" applyFill="1" applyBorder="1" applyAlignment="1">
      <alignment horizontal="left" vertical="top"/>
    </xf>
    <xf numFmtId="0" fontId="8" fillId="2" borderId="4" xfId="0" applyFont="1" applyFill="1" applyBorder="1" applyAlignment="1">
      <alignment horizontal="left" vertical="top"/>
    </xf>
    <xf numFmtId="0" fontId="8" fillId="2" borderId="50"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9" fillId="7" borderId="29" xfId="0" applyFont="1" applyFill="1" applyBorder="1" applyAlignment="1">
      <alignment horizontal="center" vertical="center" wrapTex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51" xfId="0" applyFont="1" applyFill="1" applyBorder="1" applyAlignment="1">
      <alignment horizontal="left" vertical="center" wrapText="1" indent="1"/>
    </xf>
    <xf numFmtId="0" fontId="8" fillId="2" borderId="44" xfId="0" applyFont="1" applyFill="1" applyBorder="1" applyAlignment="1">
      <alignment horizontal="left" vertical="center" wrapText="1" indent="1"/>
    </xf>
    <xf numFmtId="0" fontId="8" fillId="2" borderId="41" xfId="0" applyFont="1" applyFill="1" applyBorder="1" applyAlignment="1">
      <alignment horizontal="right" vertical="center" wrapText="1" indent="1"/>
    </xf>
    <xf numFmtId="0" fontId="8" fillId="2" borderId="42" xfId="0" applyFont="1" applyFill="1" applyBorder="1" applyAlignment="1">
      <alignment horizontal="right" vertical="center" wrapText="1" indent="1"/>
    </xf>
    <xf numFmtId="0" fontId="8" fillId="2" borderId="13" xfId="0" applyFont="1" applyFill="1" applyBorder="1" applyAlignment="1">
      <alignment horizontal="right" vertical="center" wrapText="1" indent="1"/>
    </xf>
    <xf numFmtId="0" fontId="8" fillId="2" borderId="43" xfId="0" applyFont="1" applyFill="1" applyBorder="1" applyAlignment="1">
      <alignment horizontal="right" vertical="center" wrapText="1" indent="1"/>
    </xf>
    <xf numFmtId="0" fontId="8" fillId="2" borderId="44" xfId="0" applyFont="1" applyFill="1" applyBorder="1" applyAlignment="1">
      <alignment horizontal="right" vertical="center" wrapText="1" indent="1"/>
    </xf>
    <xf numFmtId="0" fontId="8" fillId="2" borderId="45" xfId="0" applyFont="1" applyFill="1" applyBorder="1" applyAlignment="1">
      <alignment horizontal="right" vertical="center" wrapText="1" indent="1"/>
    </xf>
    <xf numFmtId="0" fontId="8" fillId="2" borderId="3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9" fillId="0" borderId="19"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1" fontId="11" fillId="5" borderId="17" xfId="1" applyNumberFormat="1" applyFont="1" applyFill="1" applyBorder="1" applyAlignment="1" applyProtection="1">
      <alignment horizontal="left" vertical="top" wrapText="1"/>
    </xf>
    <xf numFmtId="1" fontId="11" fillId="5" borderId="14" xfId="1" applyNumberFormat="1" applyFont="1" applyFill="1" applyBorder="1" applyAlignment="1" applyProtection="1">
      <alignment horizontal="left" vertical="top" wrapText="1"/>
    </xf>
    <xf numFmtId="1" fontId="11" fillId="5" borderId="18" xfId="1" applyNumberFormat="1" applyFont="1" applyFill="1" applyBorder="1" applyAlignment="1" applyProtection="1">
      <alignment horizontal="left" vertical="top" wrapText="1"/>
    </xf>
    <xf numFmtId="1" fontId="11" fillId="5" borderId="19" xfId="1" applyNumberFormat="1" applyFont="1" applyFill="1" applyBorder="1" applyAlignment="1" applyProtection="1">
      <alignment horizontal="left" vertical="top" wrapText="1"/>
    </xf>
    <xf numFmtId="1" fontId="11" fillId="5" borderId="0" xfId="1" applyNumberFormat="1" applyFont="1" applyFill="1" applyBorder="1" applyAlignment="1" applyProtection="1">
      <alignment horizontal="left" vertical="top" wrapText="1"/>
    </xf>
    <xf numFmtId="1" fontId="11" fillId="5" borderId="20" xfId="1" applyNumberFormat="1" applyFont="1" applyFill="1" applyBorder="1" applyAlignment="1" applyProtection="1">
      <alignment horizontal="left" vertical="top" wrapText="1"/>
    </xf>
    <xf numFmtId="1" fontId="11" fillId="5" borderId="21" xfId="1" applyNumberFormat="1" applyFont="1" applyFill="1" applyBorder="1" applyAlignment="1" applyProtection="1">
      <alignment horizontal="left" vertical="top" wrapText="1"/>
    </xf>
    <xf numFmtId="1" fontId="11" fillId="5" borderId="22" xfId="1" applyNumberFormat="1" applyFont="1" applyFill="1" applyBorder="1" applyAlignment="1" applyProtection="1">
      <alignment horizontal="left" vertical="top" wrapText="1"/>
    </xf>
    <xf numFmtId="1" fontId="11" fillId="5" borderId="23" xfId="1" applyNumberFormat="1" applyFont="1" applyFill="1" applyBorder="1" applyAlignment="1" applyProtection="1">
      <alignment horizontal="left" vertical="top" wrapText="1"/>
    </xf>
    <xf numFmtId="0" fontId="8" fillId="2" borderId="12" xfId="0" applyFont="1" applyFill="1" applyBorder="1" applyAlignment="1">
      <alignment horizontal="left" vertical="top" wrapText="1" indent="1"/>
    </xf>
    <xf numFmtId="0" fontId="8" fillId="2" borderId="56" xfId="0" applyFont="1" applyFill="1" applyBorder="1" applyAlignment="1">
      <alignment horizontal="left" vertical="top" wrapText="1" indent="1"/>
    </xf>
    <xf numFmtId="0" fontId="8" fillId="2" borderId="1" xfId="0" applyFont="1" applyFill="1" applyBorder="1" applyAlignment="1">
      <alignment horizontal="left" vertical="top" wrapText="1" indent="1"/>
    </xf>
    <xf numFmtId="0" fontId="8" fillId="2" borderId="9" xfId="0" applyFont="1" applyFill="1" applyBorder="1" applyAlignment="1">
      <alignment horizontal="left" vertical="top" wrapText="1" indent="1"/>
    </xf>
    <xf numFmtId="0" fontId="8" fillId="2" borderId="57" xfId="0" applyFont="1" applyFill="1" applyBorder="1" applyAlignment="1">
      <alignment horizontal="left" vertical="top" wrapText="1" indent="1"/>
    </xf>
    <xf numFmtId="0" fontId="10" fillId="4" borderId="0" xfId="0" applyFont="1" applyFill="1" applyAlignment="1" applyProtection="1">
      <alignment horizontal="left" vertical="top" wrapText="1"/>
      <protection locked="0"/>
    </xf>
    <xf numFmtId="165" fontId="31" fillId="14" borderId="10" xfId="0" applyNumberFormat="1" applyFont="1" applyFill="1" applyBorder="1" applyAlignment="1">
      <alignment horizontal="center"/>
    </xf>
    <xf numFmtId="1" fontId="11" fillId="5" borderId="17" xfId="1" applyNumberFormat="1" applyFont="1" applyFill="1" applyBorder="1" applyAlignment="1" applyProtection="1">
      <alignment vertical="center" wrapText="1"/>
    </xf>
    <xf numFmtId="1" fontId="11" fillId="5" borderId="14" xfId="1" applyNumberFormat="1" applyFont="1" applyFill="1" applyBorder="1" applyAlignment="1" applyProtection="1">
      <alignment vertical="center" wrapText="1"/>
    </xf>
    <xf numFmtId="1" fontId="11" fillId="5" borderId="18" xfId="1" applyNumberFormat="1" applyFont="1" applyFill="1" applyBorder="1" applyAlignment="1" applyProtection="1">
      <alignment vertical="center" wrapText="1"/>
    </xf>
    <xf numFmtId="1" fontId="11" fillId="5" borderId="19" xfId="1" applyNumberFormat="1" applyFont="1" applyFill="1" applyBorder="1" applyAlignment="1" applyProtection="1">
      <alignment vertical="center" wrapText="1"/>
    </xf>
    <xf numFmtId="1" fontId="11" fillId="5" borderId="0" xfId="1" applyNumberFormat="1" applyFont="1" applyFill="1" applyBorder="1" applyAlignment="1" applyProtection="1">
      <alignment vertical="center" wrapText="1"/>
    </xf>
    <xf numFmtId="1" fontId="11" fillId="5" borderId="20" xfId="1" applyNumberFormat="1" applyFont="1" applyFill="1" applyBorder="1" applyAlignment="1" applyProtection="1">
      <alignment vertical="center" wrapText="1"/>
    </xf>
    <xf numFmtId="1" fontId="11" fillId="5" borderId="21" xfId="1" applyNumberFormat="1" applyFont="1" applyFill="1" applyBorder="1" applyAlignment="1" applyProtection="1">
      <alignment vertical="center" wrapText="1"/>
    </xf>
    <xf numFmtId="1" fontId="11" fillId="5" borderId="22" xfId="1" applyNumberFormat="1" applyFont="1" applyFill="1" applyBorder="1" applyAlignment="1" applyProtection="1">
      <alignment vertical="center" wrapText="1"/>
    </xf>
    <xf numFmtId="1" fontId="11" fillId="5" borderId="23" xfId="1" applyNumberFormat="1" applyFont="1" applyFill="1" applyBorder="1" applyAlignment="1" applyProtection="1">
      <alignment vertical="center" wrapText="1"/>
    </xf>
    <xf numFmtId="0" fontId="8" fillId="2" borderId="49" xfId="0" applyFont="1" applyFill="1" applyBorder="1" applyAlignment="1">
      <alignment horizontal="left" vertical="top" wrapText="1"/>
    </xf>
    <xf numFmtId="0" fontId="8" fillId="2" borderId="20" xfId="0" applyFont="1" applyFill="1" applyBorder="1" applyAlignment="1">
      <alignment horizontal="left" vertical="center" wrapText="1"/>
    </xf>
  </cellXfs>
  <cellStyles count="4">
    <cellStyle name="Comma" xfId="2" builtinId="3"/>
    <cellStyle name="Comma 15 10" xfId="1" xr:uid="{144EF839-2C7D-414D-AA0E-B046310C202D}"/>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374650</xdr:colOff>
      <xdr:row>0</xdr:row>
      <xdr:rowOff>0</xdr:rowOff>
    </xdr:from>
    <xdr:to>
      <xdr:col>12</xdr:col>
      <xdr:colOff>18415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569450" y="0"/>
          <a:ext cx="166306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bsa-asfc.gc.ca/sima-lmsi/mif-mev/cor2-fra.html" TargetMode="External"/><Relationship Id="rId1" Type="http://schemas.openxmlformats.org/officeDocument/2006/relationships/hyperlink" Target="https://www.cbsa-asfc.gc.ca/sima-lmsi/mif-mev/cor2-eng.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AA40"/>
  <sheetViews>
    <sheetView showGridLines="0" workbookViewId="0">
      <selection activeCell="K27" sqref="K27"/>
    </sheetView>
  </sheetViews>
  <sheetFormatPr defaultColWidth="9.140625" defaultRowHeight="14.25" x14ac:dyDescent="0.25"/>
  <cols>
    <col min="1" max="1" width="24.42578125" style="78" bestFit="1" customWidth="1"/>
    <col min="2" max="2" width="20.5703125" style="66" bestFit="1" customWidth="1"/>
    <col min="3" max="3" width="22.140625" style="66" bestFit="1" customWidth="1"/>
    <col min="4" max="4" width="12.42578125" style="66" bestFit="1" customWidth="1"/>
    <col min="5" max="14" width="9.140625" style="66"/>
    <col min="15" max="16" width="0" style="66" hidden="1" customWidth="1"/>
    <col min="17" max="16384" width="9.140625" style="66"/>
  </cols>
  <sheetData>
    <row r="1" spans="1:6" s="106" customFormat="1" x14ac:dyDescent="0.25">
      <c r="A1" s="106" t="s">
        <v>134</v>
      </c>
      <c r="B1" s="106" t="s">
        <v>61</v>
      </c>
      <c r="C1" s="106" t="s">
        <v>62</v>
      </c>
      <c r="F1" s="106" t="s">
        <v>63</v>
      </c>
    </row>
    <row r="2" spans="1:6" x14ac:dyDescent="0.25">
      <c r="A2" s="78" t="s">
        <v>64</v>
      </c>
      <c r="B2" s="66" t="s">
        <v>296</v>
      </c>
      <c r="C2" s="66" t="str">
        <f>B2</f>
        <v>RR-2025-004</v>
      </c>
      <c r="F2" s="66" t="s">
        <v>156</v>
      </c>
    </row>
    <row r="3" spans="1:6" x14ac:dyDescent="0.25">
      <c r="A3" s="78" t="s">
        <v>65</v>
      </c>
      <c r="B3" s="66" t="s">
        <v>297</v>
      </c>
      <c r="C3" s="66" t="s">
        <v>298</v>
      </c>
      <c r="D3" s="66" t="s">
        <v>319</v>
      </c>
      <c r="E3" s="66" t="s">
        <v>320</v>
      </c>
      <c r="F3" s="66" t="s">
        <v>154</v>
      </c>
    </row>
    <row r="4" spans="1:6" x14ac:dyDescent="0.25">
      <c r="A4" s="78" t="s">
        <v>126</v>
      </c>
      <c r="B4" s="66" t="s">
        <v>315</v>
      </c>
      <c r="C4" s="66" t="s">
        <v>292</v>
      </c>
      <c r="F4" s="66" t="s">
        <v>155</v>
      </c>
    </row>
    <row r="5" spans="1:6" ht="28.5" x14ac:dyDescent="0.25">
      <c r="A5" s="79" t="s">
        <v>217</v>
      </c>
      <c r="B5" s="66" t="s">
        <v>304</v>
      </c>
      <c r="C5" s="66" t="s">
        <v>305</v>
      </c>
      <c r="D5" s="66" t="s">
        <v>291</v>
      </c>
    </row>
    <row r="6" spans="1:6" x14ac:dyDescent="0.25">
      <c r="A6" s="80" t="s">
        <v>218</v>
      </c>
      <c r="B6" s="81">
        <v>2023</v>
      </c>
      <c r="C6" s="81">
        <f>B6</f>
        <v>2023</v>
      </c>
      <c r="F6" s="107" t="s">
        <v>262</v>
      </c>
    </row>
    <row r="7" spans="1:6" x14ac:dyDescent="0.25">
      <c r="A7" s="80" t="s">
        <v>219</v>
      </c>
      <c r="B7" s="100" t="s">
        <v>306</v>
      </c>
      <c r="C7" s="126" t="s">
        <v>307</v>
      </c>
      <c r="F7" s="66" t="s">
        <v>293</v>
      </c>
    </row>
    <row r="8" spans="1:6" x14ac:dyDescent="0.25">
      <c r="A8" s="80" t="s">
        <v>220</v>
      </c>
      <c r="B8" s="81">
        <v>2025</v>
      </c>
      <c r="C8" s="81">
        <f>B8</f>
        <v>2025</v>
      </c>
      <c r="F8" s="66" t="s">
        <v>294</v>
      </c>
    </row>
    <row r="9" spans="1:6" x14ac:dyDescent="0.25">
      <c r="A9" s="78" t="s">
        <v>158</v>
      </c>
      <c r="B9" s="48"/>
      <c r="C9" s="48"/>
      <c r="F9" s="108" t="s">
        <v>263</v>
      </c>
    </row>
    <row r="10" spans="1:6" x14ac:dyDescent="0.25">
      <c r="A10" s="78" t="s">
        <v>159</v>
      </c>
      <c r="B10" s="48"/>
      <c r="C10" s="48"/>
    </row>
    <row r="11" spans="1:6" x14ac:dyDescent="0.25">
      <c r="A11" s="78" t="s">
        <v>66</v>
      </c>
      <c r="B11" s="101" t="s">
        <v>299</v>
      </c>
      <c r="C11" s="100" t="s">
        <v>300</v>
      </c>
    </row>
    <row r="13" spans="1:6" x14ac:dyDescent="0.25">
      <c r="A13" s="78" t="s">
        <v>221</v>
      </c>
      <c r="B13" s="66" t="s">
        <v>344</v>
      </c>
      <c r="C13" s="66" t="s">
        <v>345</v>
      </c>
      <c r="D13" s="66" t="s">
        <v>346</v>
      </c>
    </row>
    <row r="14" spans="1:6" x14ac:dyDescent="0.25">
      <c r="A14" s="78" t="s">
        <v>222</v>
      </c>
      <c r="B14" s="66" t="s">
        <v>301</v>
      </c>
      <c r="C14" s="66" t="s">
        <v>302</v>
      </c>
      <c r="D14" s="66" t="s">
        <v>303</v>
      </c>
    </row>
    <row r="16" spans="1:6" x14ac:dyDescent="0.25">
      <c r="A16" s="78" t="s">
        <v>69</v>
      </c>
      <c r="B16" s="171" t="s">
        <v>316</v>
      </c>
      <c r="C16" s="171" t="s">
        <v>317</v>
      </c>
    </row>
    <row r="17" spans="1:6" ht="15" x14ac:dyDescent="0.25">
      <c r="A17" s="78" t="s">
        <v>216</v>
      </c>
      <c r="B17" s="167" t="s">
        <v>313</v>
      </c>
      <c r="C17" s="167" t="s">
        <v>314</v>
      </c>
    </row>
    <row r="19" spans="1:6" x14ac:dyDescent="0.25">
      <c r="A19" s="78" t="s">
        <v>70</v>
      </c>
      <c r="B19" s="82" t="s">
        <v>308</v>
      </c>
      <c r="C19" s="82" t="s">
        <v>309</v>
      </c>
    </row>
    <row r="20" spans="1:6" x14ac:dyDescent="0.25">
      <c r="A20" s="78" t="s">
        <v>71</v>
      </c>
      <c r="B20" s="173" t="s">
        <v>318</v>
      </c>
    </row>
    <row r="21" spans="1:6" x14ac:dyDescent="0.25">
      <c r="A21" s="78" t="s">
        <v>72</v>
      </c>
      <c r="B21" s="82" t="s">
        <v>310</v>
      </c>
    </row>
    <row r="23" spans="1:6" ht="15" x14ac:dyDescent="0.25">
      <c r="A23" s="78" t="s">
        <v>223</v>
      </c>
      <c r="B23" s="48" t="s">
        <v>224</v>
      </c>
      <c r="C23" s="48" t="s">
        <v>224</v>
      </c>
      <c r="F23"/>
    </row>
    <row r="24" spans="1:6" ht="15" x14ac:dyDescent="0.25">
      <c r="A24" s="78" t="s">
        <v>225</v>
      </c>
      <c r="B24" s="48" t="s">
        <v>226</v>
      </c>
      <c r="C24" s="48" t="s">
        <v>226</v>
      </c>
      <c r="F24" s="160"/>
    </row>
    <row r="25" spans="1:6" ht="15" x14ac:dyDescent="0.25">
      <c r="F25" s="160"/>
    </row>
    <row r="26" spans="1:6" ht="15" x14ac:dyDescent="0.25">
      <c r="A26" s="78" t="s">
        <v>264</v>
      </c>
      <c r="B26" s="66" t="s">
        <v>265</v>
      </c>
      <c r="C26" s="66" t="s">
        <v>267</v>
      </c>
      <c r="D26" s="78" t="str">
        <f>IF(Intro!$G$27="English",B26,C26)</f>
        <v>Oui</v>
      </c>
      <c r="F26" s="160"/>
    </row>
    <row r="27" spans="1:6" ht="15" x14ac:dyDescent="0.25">
      <c r="B27" s="66" t="s">
        <v>266</v>
      </c>
      <c r="C27" s="66" t="s">
        <v>268</v>
      </c>
      <c r="D27" s="78" t="str">
        <f>IF(Intro!$G$27="English",B27,C27)</f>
        <v>Non</v>
      </c>
      <c r="F27" s="160"/>
    </row>
    <row r="28" spans="1:6" ht="15" x14ac:dyDescent="0.25">
      <c r="F28"/>
    </row>
    <row r="29" spans="1:6" ht="15" x14ac:dyDescent="0.25">
      <c r="F29"/>
    </row>
    <row r="30" spans="1:6" ht="15" x14ac:dyDescent="0.25">
      <c r="F30" s="160"/>
    </row>
    <row r="31" spans="1:6" ht="15" x14ac:dyDescent="0.25">
      <c r="F31" s="160"/>
    </row>
    <row r="32" spans="1:6" ht="15" x14ac:dyDescent="0.25">
      <c r="F32" s="160"/>
    </row>
    <row r="33" spans="6:27" ht="15" x14ac:dyDescent="0.25">
      <c r="F33" s="160"/>
    </row>
    <row r="34" spans="6:27" ht="15" x14ac:dyDescent="0.25">
      <c r="F34"/>
    </row>
    <row r="35" spans="6:27" ht="15" x14ac:dyDescent="0.25">
      <c r="F35"/>
    </row>
    <row r="36" spans="6:27" ht="15" x14ac:dyDescent="0.25">
      <c r="F36"/>
    </row>
    <row r="37" spans="6:27" ht="15" x14ac:dyDescent="0.25">
      <c r="F37"/>
      <c r="I37"/>
      <c r="J37"/>
      <c r="K37"/>
      <c r="L37"/>
      <c r="M37"/>
      <c r="N37"/>
      <c r="O37"/>
      <c r="P37"/>
      <c r="Q37"/>
      <c r="R37"/>
      <c r="S37"/>
      <c r="T37" s="160"/>
      <c r="U37" s="160"/>
      <c r="V37" s="160"/>
      <c r="W37" s="160"/>
      <c r="X37"/>
      <c r="Y37"/>
      <c r="Z37"/>
      <c r="AA37"/>
    </row>
    <row r="40" spans="6:27" ht="15" x14ac:dyDescent="0.25">
      <c r="I40"/>
      <c r="J40"/>
      <c r="K40"/>
    </row>
  </sheetData>
  <sheetProtection algorithmName="SHA-512" hashValue="HKSYziUgeKYoR8XS3eVuYShPSKgCVK+Zpe30+lo+6dCYpOK7smQe2f6ucfum7sUk7zIy/yOZnhG1XcXdlIb8jQ==" saltValue="bZfUch/vSLZen6dK+7n/RA==" spinCount="100000" sheet="1" objects="1" scenarios="1" selectLockedCells="1"/>
  <phoneticPr fontId="15" type="noConversion"/>
  <dataValidations count="2">
    <dataValidation type="list" allowBlank="1" showInputMessage="1" showErrorMessage="1" sqref="B4" xr:uid="{C8A4D559-9D0C-4F61-B62C-89E348785C89}">
      <formula1>"dumping, dumping and the subsidizing"</formula1>
    </dataValidation>
    <dataValidation type="list" allowBlank="1" showInputMessage="1" showErrorMessage="1" sqref="C4" xr:uid="{3C2CC915-4DF8-48D1-A2E0-6615A61BABAE}">
      <formula1>"le dumping, le dumping et le subventionnement"</formula1>
    </dataValidation>
  </dataValidations>
  <hyperlinks>
    <hyperlink ref="B17" r:id="rId1" display="Corrosion-resistant steel sheet 2: Measures in force" xr:uid="{D77A9A0F-585D-43CA-8554-A4302CDE8718}"/>
    <hyperlink ref="C17" r:id="rId2" display="Feuilles d’acier résistant à la corrosion 2 : Mesures en vigueur" xr:uid="{6A44DF40-4573-44F3-A0EC-3AE52D6877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2"/>
  <sheetViews>
    <sheetView showGridLines="0" zoomScaleNormal="100" workbookViewId="0"/>
  </sheetViews>
  <sheetFormatPr defaultColWidth="9.42578125" defaultRowHeight="14.25" x14ac:dyDescent="0.25"/>
  <cols>
    <col min="1" max="1" width="1.5703125" style="8" customWidth="1"/>
    <col min="2" max="12" width="14.5703125" style="70" customWidth="1"/>
    <col min="13" max="13" width="6.42578125" style="75" customWidth="1"/>
    <col min="14" max="14" width="9.42578125" style="75" customWidth="1"/>
    <col min="15" max="16" width="15.5703125" style="112" hidden="1" customWidth="1"/>
    <col min="17" max="17" width="9.42578125" style="75" customWidth="1"/>
    <col min="18" max="16384" width="9.42578125" style="75"/>
  </cols>
  <sheetData>
    <row r="1" spans="1:16" x14ac:dyDescent="0.25">
      <c r="O1" s="147" t="s">
        <v>295</v>
      </c>
      <c r="P1" s="147" t="s">
        <v>295</v>
      </c>
    </row>
    <row r="2" spans="1:16" x14ac:dyDescent="0.25">
      <c r="B2" s="10" t="s">
        <v>0</v>
      </c>
      <c r="C2" s="10"/>
      <c r="D2" s="10"/>
      <c r="O2" s="9" t="s">
        <v>61</v>
      </c>
      <c r="P2" s="9" t="s">
        <v>73</v>
      </c>
    </row>
    <row r="3" spans="1:16" x14ac:dyDescent="0.25">
      <c r="B3" s="2"/>
      <c r="C3" s="2"/>
      <c r="D3" s="2"/>
      <c r="O3" s="5"/>
      <c r="P3" s="5"/>
    </row>
    <row r="4" spans="1:16" s="5" customFormat="1" x14ac:dyDescent="0.25">
      <c r="A4" s="11"/>
      <c r="B4" s="438" t="str">
        <f>Info!B4</f>
        <v>QUESTIONNAIRE À L'INTENTION DES PRODUCTEURS ÉTRANGERS</v>
      </c>
      <c r="C4" s="438"/>
      <c r="D4" s="438"/>
      <c r="E4" s="438"/>
      <c r="F4" s="438"/>
      <c r="G4" s="438"/>
      <c r="H4" s="438"/>
      <c r="I4" s="438"/>
      <c r="J4" s="438"/>
      <c r="K4" s="438"/>
      <c r="L4" s="438"/>
      <c r="M4" s="7"/>
      <c r="N4" s="7"/>
      <c r="O4" s="6"/>
      <c r="P4" s="6"/>
    </row>
    <row r="5" spans="1:16" s="5" customFormat="1" x14ac:dyDescent="0.25">
      <c r="A5" s="11"/>
      <c r="B5" s="438" t="str">
        <f>Info!B5</f>
        <v>RR-2025-004</v>
      </c>
      <c r="C5" s="438"/>
      <c r="D5" s="438"/>
      <c r="E5" s="438"/>
      <c r="F5" s="438"/>
      <c r="G5" s="438"/>
      <c r="H5" s="438"/>
      <c r="I5" s="438"/>
      <c r="J5" s="438"/>
      <c r="K5" s="438"/>
      <c r="L5" s="438"/>
      <c r="M5" s="7"/>
      <c r="N5" s="7"/>
      <c r="O5" s="6"/>
      <c r="P5" s="6"/>
    </row>
    <row r="6" spans="1:16" s="6" customFormat="1" x14ac:dyDescent="0.25">
      <c r="A6" s="11"/>
      <c r="B6" s="438" t="str">
        <f>Info!B6</f>
        <v>FEUILLES D'ACIER RÉSISTANT À LA CORROSION II</v>
      </c>
      <c r="C6" s="438"/>
      <c r="D6" s="438"/>
      <c r="E6" s="438"/>
      <c r="F6" s="438"/>
      <c r="G6" s="438"/>
      <c r="H6" s="438"/>
      <c r="I6" s="438"/>
      <c r="J6" s="438"/>
      <c r="K6" s="438"/>
      <c r="L6" s="438"/>
      <c r="O6" s="12"/>
      <c r="P6" s="12"/>
    </row>
    <row r="7" spans="1:16" s="6" customFormat="1" x14ac:dyDescent="0.25">
      <c r="A7" s="11"/>
      <c r="B7" s="13"/>
      <c r="C7" s="13"/>
      <c r="D7" s="13"/>
      <c r="E7" s="14"/>
      <c r="F7" s="14"/>
      <c r="G7" s="14"/>
      <c r="H7" s="14"/>
      <c r="I7" s="14"/>
      <c r="J7" s="14"/>
      <c r="K7" s="14"/>
      <c r="L7" s="14"/>
      <c r="O7" s="12"/>
      <c r="P7" s="12"/>
    </row>
    <row r="8" spans="1:16" x14ac:dyDescent="0.25">
      <c r="B8" s="311" t="str">
        <f>UPPER(IF(Intro!$G$27="English",O8,P8))</f>
        <v>CONFIRMATION DES DONNÉES DÉCLARÉES</v>
      </c>
      <c r="C8" s="312"/>
      <c r="D8" s="312"/>
      <c r="E8" s="312"/>
      <c r="F8" s="312"/>
      <c r="G8" s="312"/>
      <c r="H8" s="312"/>
      <c r="I8" s="312"/>
      <c r="J8" s="312"/>
      <c r="K8" s="312"/>
      <c r="L8" s="313"/>
      <c r="O8" s="112" t="s">
        <v>20</v>
      </c>
      <c r="P8" s="112" t="s">
        <v>36</v>
      </c>
    </row>
    <row r="9" spans="1:16" x14ac:dyDescent="0.25">
      <c r="B9" s="311" t="str">
        <f>UPPER(IF(Intro!$G$27="English",O9,P9))</f>
        <v>GÉNÉRAL</v>
      </c>
      <c r="C9" s="312"/>
      <c r="D9" s="312"/>
      <c r="E9" s="312"/>
      <c r="F9" s="312"/>
      <c r="G9" s="312"/>
      <c r="H9" s="312"/>
      <c r="I9" s="312"/>
      <c r="J9" s="312"/>
      <c r="K9" s="312"/>
      <c r="L9" s="313"/>
      <c r="O9" s="112" t="s">
        <v>256</v>
      </c>
      <c r="P9" s="115" t="s">
        <v>257</v>
      </c>
    </row>
    <row r="10" spans="1:16" x14ac:dyDescent="0.25">
      <c r="B10" s="83"/>
      <c r="C10" s="31"/>
      <c r="D10" s="31"/>
      <c r="E10" s="31"/>
      <c r="F10" s="31"/>
      <c r="G10" s="31"/>
      <c r="H10" s="31"/>
      <c r="I10" s="31"/>
      <c r="J10" s="31"/>
      <c r="K10" s="31"/>
      <c r="L10" s="84"/>
    </row>
    <row r="11" spans="1:16" s="25" customFormat="1" ht="14.45" customHeight="1" x14ac:dyDescent="0.25">
      <c r="A11" s="85"/>
      <c r="B11" s="503" t="str">
        <f>IF(Intro!$G$27="English",O11,P11)</f>
        <v>Confirmez que toutes les données déclarées dans ce questionnaire concernent les marchandises telles que définies dans l’onglet « Intro » et telles que décrites sous les "renseignements additionnels sur le produit" de l'onglet "Info".</v>
      </c>
      <c r="C11" s="504"/>
      <c r="D11" s="504"/>
      <c r="E11" s="504"/>
      <c r="F11" s="504"/>
      <c r="G11" s="504"/>
      <c r="H11" s="504"/>
      <c r="I11" s="505"/>
      <c r="J11" s="309"/>
      <c r="K11" s="86"/>
      <c r="L11" s="87"/>
      <c r="O11" s="66" t="s">
        <v>355</v>
      </c>
      <c r="P11" s="66" t="s">
        <v>356</v>
      </c>
    </row>
    <row r="12" spans="1:16" s="25" customFormat="1" x14ac:dyDescent="0.25">
      <c r="A12" s="85"/>
      <c r="B12" s="506"/>
      <c r="C12" s="507"/>
      <c r="D12" s="507"/>
      <c r="E12" s="507"/>
      <c r="F12" s="507"/>
      <c r="G12" s="507"/>
      <c r="H12" s="507"/>
      <c r="I12" s="508"/>
      <c r="J12" s="310"/>
      <c r="K12" s="86"/>
      <c r="L12" s="87"/>
      <c r="O12" s="66"/>
      <c r="P12" s="66"/>
    </row>
    <row r="13" spans="1:16" s="25" customFormat="1" ht="15" customHeight="1" x14ac:dyDescent="0.25">
      <c r="A13" s="85"/>
      <c r="B13" s="290" t="str">
        <f>IF(Intro!$G$27="English",O13,P13)</f>
        <v>Confirmez que tous les volumes déclarés dans ce questionnaire sont en tonnes.</v>
      </c>
      <c r="C13" s="291"/>
      <c r="D13" s="291"/>
      <c r="E13" s="291"/>
      <c r="F13" s="291"/>
      <c r="G13" s="291"/>
      <c r="H13" s="291"/>
      <c r="I13" s="291"/>
      <c r="J13" s="74"/>
      <c r="K13" s="88"/>
      <c r="L13" s="89"/>
      <c r="O13" s="25" t="str">
        <f>"Confirm that all volumes reported in this questionnaire are in "&amp;(Variables!B23)&amp;"."</f>
        <v>Confirm that all volumes reported in this questionnaire are in tonnes.</v>
      </c>
      <c r="P13" s="25" t="str">
        <f>"Confirmez que tous les volumes déclarés dans ce questionnaire sont en "&amp;(Variables!C23)&amp;"."</f>
        <v>Confirmez que tous les volumes déclarés dans ce questionnaire sont en tonnes.</v>
      </c>
    </row>
    <row r="14" spans="1:16" s="25" customFormat="1" x14ac:dyDescent="0.25">
      <c r="A14" s="85"/>
      <c r="B14" s="290" t="str">
        <f>IF(Intro!$G$27="English",O14,P14)</f>
        <v>Confirmez que toutes les valeurs déclarées dans ce questionnaire sont en dollars canadiens.</v>
      </c>
      <c r="C14" s="291"/>
      <c r="D14" s="291"/>
      <c r="E14" s="291" t="str">
        <f>IF(SUM('Pro 2'!E33:E34)&lt;&gt;0,"X","-")</f>
        <v>-</v>
      </c>
      <c r="F14" s="291" t="str">
        <f>IF(SUM('Pro 2'!F33:F34)&lt;&gt;0,"X","-")</f>
        <v>-</v>
      </c>
      <c r="G14" s="291" t="str">
        <f>IF(SUM('Pro 2'!G33:G34)&lt;&gt;0,"X","-")</f>
        <v>-</v>
      </c>
      <c r="H14" s="291" t="str">
        <f>IF(SUM('Pro 2'!H33:H34)&lt;&gt;0,"X","-")</f>
        <v>-</v>
      </c>
      <c r="I14" s="291" t="str">
        <f>IF(SUM('Pro 2'!I33:I34)&lt;&gt;0,"X","-")</f>
        <v>-</v>
      </c>
      <c r="J14" s="74"/>
      <c r="K14" s="88"/>
      <c r="L14" s="89"/>
      <c r="O14" s="25" t="s">
        <v>152</v>
      </c>
      <c r="P14" s="25" t="s">
        <v>153</v>
      </c>
    </row>
    <row r="15" spans="1:16" s="25" customFormat="1" x14ac:dyDescent="0.25">
      <c r="A15" s="85"/>
      <c r="B15" s="290" t="str">
        <f>IF(Intro!$G$27="English",O15,P15)</f>
        <v>Confirmez que tous les renseignements déclarés le sont selon l’année civile.</v>
      </c>
      <c r="C15" s="291"/>
      <c r="D15" s="291"/>
      <c r="E15" s="291" t="str">
        <f>IF(SUM('Pro 2'!E36:E37)&lt;&gt;0,"X","-")</f>
        <v>-</v>
      </c>
      <c r="F15" s="291" t="str">
        <f>IF(SUM('Pro 2'!F36:F37)&lt;&gt;0,"X","-")</f>
        <v>-</v>
      </c>
      <c r="G15" s="291" t="str">
        <f>IF(SUM('Pro 2'!G36:G37)&lt;&gt;0,"X","-")</f>
        <v>-</v>
      </c>
      <c r="H15" s="291" t="str">
        <f>IF(SUM('Pro 2'!H36:H37)&lt;&gt;0,"X","-")</f>
        <v>X</v>
      </c>
      <c r="I15" s="291" t="str">
        <f>IF(SUM('Pro 2'!I36:I37)&lt;&gt;0,"X","-")</f>
        <v>X</v>
      </c>
      <c r="J15" s="74"/>
      <c r="K15" s="86"/>
      <c r="L15" s="87"/>
      <c r="O15" s="25" t="s">
        <v>59</v>
      </c>
      <c r="P15" s="25" t="s">
        <v>60</v>
      </c>
    </row>
    <row r="16" spans="1:16" x14ac:dyDescent="0.25">
      <c r="B16" s="83"/>
      <c r="C16" s="31"/>
      <c r="D16" s="31"/>
      <c r="E16" s="31"/>
      <c r="F16" s="31"/>
      <c r="G16" s="31"/>
      <c r="H16" s="31"/>
      <c r="I16" s="31"/>
      <c r="J16" s="31"/>
      <c r="K16" s="31"/>
      <c r="L16" s="84"/>
    </row>
    <row r="17" spans="1:16" s="120" customFormat="1" x14ac:dyDescent="0.25">
      <c r="A17" s="8"/>
      <c r="B17" s="270" t="str">
        <f>IF(Intro!$G$27="English",O17,P17)</f>
        <v>Si non, expliquez.</v>
      </c>
      <c r="C17" s="271"/>
      <c r="D17" s="271"/>
      <c r="E17" s="271"/>
      <c r="F17" s="271"/>
      <c r="G17" s="271"/>
      <c r="H17" s="271"/>
      <c r="I17" s="271"/>
      <c r="J17" s="271"/>
      <c r="K17" s="271"/>
      <c r="L17" s="272"/>
      <c r="O17" s="39" t="s">
        <v>275</v>
      </c>
      <c r="P17" s="6" t="s">
        <v>276</v>
      </c>
    </row>
    <row r="18" spans="1:16" s="25" customFormat="1" x14ac:dyDescent="0.25">
      <c r="A18" s="85"/>
      <c r="B18" s="95"/>
      <c r="C18" s="122"/>
      <c r="D18" s="122"/>
      <c r="E18" s="122"/>
      <c r="F18" s="122"/>
      <c r="G18" s="122"/>
      <c r="H18" s="122"/>
      <c r="I18" s="122"/>
      <c r="J18" s="122"/>
      <c r="K18" s="122"/>
      <c r="L18" s="87"/>
      <c r="O18" s="6"/>
      <c r="P18" s="6"/>
    </row>
    <row r="19" spans="1:16" s="9" customFormat="1" x14ac:dyDescent="0.25">
      <c r="A19" s="8"/>
      <c r="B19" s="394"/>
      <c r="C19" s="526"/>
      <c r="D19" s="526"/>
      <c r="E19" s="526"/>
      <c r="F19" s="526"/>
      <c r="G19" s="526"/>
      <c r="H19" s="526"/>
      <c r="I19" s="526"/>
      <c r="J19" s="526"/>
      <c r="K19" s="526"/>
      <c r="L19" s="396"/>
      <c r="M19" s="25"/>
      <c r="O19" s="7"/>
      <c r="P19" s="7"/>
    </row>
    <row r="20" spans="1:16" s="9" customFormat="1" x14ac:dyDescent="0.25">
      <c r="A20" s="8"/>
      <c r="B20" s="394"/>
      <c r="C20" s="526"/>
      <c r="D20" s="526"/>
      <c r="E20" s="526"/>
      <c r="F20" s="526"/>
      <c r="G20" s="526"/>
      <c r="H20" s="526"/>
      <c r="I20" s="526"/>
      <c r="J20" s="526"/>
      <c r="K20" s="526"/>
      <c r="L20" s="396"/>
      <c r="M20" s="25"/>
      <c r="O20" s="7"/>
      <c r="P20" s="7"/>
    </row>
    <row r="21" spans="1:16" s="9" customFormat="1" x14ac:dyDescent="0.25">
      <c r="A21" s="8"/>
      <c r="B21" s="394"/>
      <c r="C21" s="526"/>
      <c r="D21" s="526"/>
      <c r="E21" s="526"/>
      <c r="F21" s="526"/>
      <c r="G21" s="526"/>
      <c r="H21" s="526"/>
      <c r="I21" s="526"/>
      <c r="J21" s="526"/>
      <c r="K21" s="526"/>
      <c r="L21" s="396"/>
      <c r="M21" s="25"/>
      <c r="O21" s="7"/>
      <c r="P21" s="7"/>
    </row>
    <row r="22" spans="1:16" s="9" customFormat="1" x14ac:dyDescent="0.25">
      <c r="A22" s="8"/>
      <c r="B22" s="394"/>
      <c r="C22" s="526"/>
      <c r="D22" s="526"/>
      <c r="E22" s="526"/>
      <c r="F22" s="526"/>
      <c r="G22" s="526"/>
      <c r="H22" s="526"/>
      <c r="I22" s="526"/>
      <c r="J22" s="526"/>
      <c r="K22" s="526"/>
      <c r="L22" s="396"/>
      <c r="M22" s="25"/>
      <c r="O22" s="7"/>
      <c r="P22" s="7"/>
    </row>
    <row r="23" spans="1:16" s="9" customFormat="1" x14ac:dyDescent="0.25">
      <c r="A23" s="8"/>
      <c r="B23" s="394"/>
      <c r="C23" s="526"/>
      <c r="D23" s="526"/>
      <c r="E23" s="526"/>
      <c r="F23" s="526"/>
      <c r="G23" s="526"/>
      <c r="H23" s="526"/>
      <c r="I23" s="526"/>
      <c r="J23" s="526"/>
      <c r="K23" s="526"/>
      <c r="L23" s="396"/>
      <c r="M23" s="25"/>
      <c r="O23" s="7"/>
      <c r="P23" s="7"/>
    </row>
    <row r="24" spans="1:16" s="9" customFormat="1" x14ac:dyDescent="0.25">
      <c r="A24" s="8"/>
      <c r="B24" s="394"/>
      <c r="C24" s="526"/>
      <c r="D24" s="526"/>
      <c r="E24" s="526"/>
      <c r="F24" s="526"/>
      <c r="G24" s="526"/>
      <c r="H24" s="526"/>
      <c r="I24" s="526"/>
      <c r="J24" s="526"/>
      <c r="K24" s="526"/>
      <c r="L24" s="396"/>
      <c r="M24" s="25"/>
      <c r="O24" s="7"/>
      <c r="P24" s="7"/>
    </row>
    <row r="25" spans="1:16" s="9" customFormat="1" x14ac:dyDescent="0.25">
      <c r="A25" s="8"/>
      <c r="B25" s="394"/>
      <c r="C25" s="526"/>
      <c r="D25" s="526"/>
      <c r="E25" s="526"/>
      <c r="F25" s="526"/>
      <c r="G25" s="526"/>
      <c r="H25" s="526"/>
      <c r="I25" s="526"/>
      <c r="J25" s="526"/>
      <c r="K25" s="526"/>
      <c r="L25" s="396"/>
      <c r="M25" s="25"/>
      <c r="O25" s="7"/>
      <c r="P25" s="7"/>
    </row>
    <row r="26" spans="1:16" s="9" customFormat="1" x14ac:dyDescent="0.25">
      <c r="A26" s="8"/>
      <c r="B26" s="394"/>
      <c r="C26" s="526"/>
      <c r="D26" s="526"/>
      <c r="E26" s="526"/>
      <c r="F26" s="526"/>
      <c r="G26" s="526"/>
      <c r="H26" s="526"/>
      <c r="I26" s="526"/>
      <c r="J26" s="526"/>
      <c r="K26" s="526"/>
      <c r="L26" s="396"/>
      <c r="M26" s="25"/>
      <c r="O26" s="7"/>
      <c r="P26" s="7"/>
    </row>
    <row r="27" spans="1:16" s="120" customFormat="1" x14ac:dyDescent="0.25">
      <c r="A27" s="8"/>
      <c r="B27" s="83"/>
      <c r="C27" s="70"/>
      <c r="D27" s="70"/>
      <c r="E27" s="70"/>
      <c r="F27" s="70"/>
      <c r="G27" s="70"/>
      <c r="H27" s="70"/>
      <c r="I27" s="70"/>
      <c r="J27" s="70"/>
      <c r="K27" s="70"/>
      <c r="L27" s="84"/>
    </row>
    <row r="28" spans="1:16" x14ac:dyDescent="0.25">
      <c r="B28" s="311" t="str">
        <f>UPPER(IF(Intro!$G$27="English",O28,P28))</f>
        <v>PRODUCTION ET VENTES</v>
      </c>
      <c r="C28" s="312"/>
      <c r="D28" s="312"/>
      <c r="E28" s="312"/>
      <c r="F28" s="312"/>
      <c r="G28" s="312"/>
      <c r="H28" s="312"/>
      <c r="I28" s="312"/>
      <c r="J28" s="312"/>
      <c r="K28" s="312"/>
      <c r="L28" s="313"/>
      <c r="O28" s="112" t="s">
        <v>258</v>
      </c>
      <c r="P28" s="112" t="s">
        <v>259</v>
      </c>
    </row>
    <row r="29" spans="1:16" x14ac:dyDescent="0.25">
      <c r="B29" s="83"/>
      <c r="C29" s="31"/>
      <c r="D29" s="31"/>
      <c r="E29" s="31"/>
      <c r="F29" s="31"/>
      <c r="G29" s="31"/>
      <c r="H29" s="31"/>
      <c r="I29" s="31"/>
      <c r="J29" s="31"/>
      <c r="K29" s="31"/>
      <c r="L29" s="84"/>
    </row>
    <row r="30" spans="1:16" ht="28.5" x14ac:dyDescent="0.25">
      <c r="A30" s="8" t="s">
        <v>157</v>
      </c>
      <c r="B30" s="408" t="str">
        <f>IF(Intro!$G$27="English",O30,P30)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409"/>
      <c r="D30" s="409"/>
      <c r="E30" s="409"/>
      <c r="F30" s="409"/>
      <c r="G30" s="409"/>
      <c r="H30" s="409"/>
      <c r="I30" s="409"/>
      <c r="J30" s="409"/>
      <c r="K30" s="409"/>
      <c r="L30" s="410"/>
      <c r="O30" s="112" t="s">
        <v>67</v>
      </c>
      <c r="P30" s="112" t="s">
        <v>68</v>
      </c>
    </row>
    <row r="31" spans="1:16" x14ac:dyDescent="0.25">
      <c r="B31" s="83"/>
      <c r="C31" s="31"/>
      <c r="D31" s="31"/>
      <c r="E31" s="31"/>
      <c r="F31" s="31"/>
      <c r="G31" s="31"/>
      <c r="H31" s="31"/>
      <c r="I31" s="31"/>
      <c r="J31" s="31"/>
      <c r="K31" s="31"/>
      <c r="L31" s="84"/>
    </row>
    <row r="32" spans="1:16" x14ac:dyDescent="0.25">
      <c r="B32" s="67"/>
      <c r="C32" s="16"/>
      <c r="D32" s="16"/>
      <c r="G32" s="188">
        <f>Variables!B6</f>
        <v>2023</v>
      </c>
      <c r="H32" s="188">
        <f>G32+1</f>
        <v>2024</v>
      </c>
      <c r="I32" s="188">
        <f>H32+1</f>
        <v>2025</v>
      </c>
      <c r="J32" s="88"/>
      <c r="K32" s="88"/>
      <c r="L32" s="89"/>
      <c r="O32" s="113"/>
    </row>
    <row r="33" spans="1:16" s="25" customFormat="1" ht="28.5" customHeight="1" x14ac:dyDescent="0.25">
      <c r="A33" s="85"/>
      <c r="B33" s="521" t="str">
        <f>'Pro 1'!B22</f>
        <v>Production des marchandises</v>
      </c>
      <c r="C33" s="521"/>
      <c r="D33" s="521"/>
      <c r="E33" s="521"/>
      <c r="F33" s="522"/>
      <c r="G33" s="65" t="str">
        <f>IF('Pro 1'!I22&lt;&gt;0,"X","-")</f>
        <v>-</v>
      </c>
      <c r="H33" s="65" t="str">
        <f>IF('Pro 1'!J22&lt;&gt;0,"X","-")</f>
        <v>-</v>
      </c>
      <c r="I33" s="65" t="str">
        <f>IF('Pro 1'!K22&lt;&gt;0,"X","-")</f>
        <v>-</v>
      </c>
      <c r="J33" s="88"/>
      <c r="K33" s="88"/>
      <c r="L33" s="89"/>
    </row>
    <row r="34" spans="1:16" s="25" customFormat="1" ht="28.5" customHeight="1" x14ac:dyDescent="0.25">
      <c r="A34" s="85"/>
      <c r="B34" s="521" t="str">
        <f>'Pro 2'!B40</f>
        <v>Ventes dans le pays de production</v>
      </c>
      <c r="C34" s="521"/>
      <c r="D34" s="521"/>
      <c r="E34" s="521"/>
      <c r="F34" s="522"/>
      <c r="G34" s="65" t="str">
        <f>IF(SUM('Pro 2'!H40:H41)&lt;&gt;0,"X","-")</f>
        <v>-</v>
      </c>
      <c r="H34" s="65" t="str">
        <f>IF(SUM('Pro 2'!I40:I41)&lt;&gt;0,"X","-")</f>
        <v>-</v>
      </c>
      <c r="I34" s="65" t="str">
        <f>IF(SUM('Pro 2'!J40:J41)&lt;&gt;0,"X","-")</f>
        <v>-</v>
      </c>
      <c r="J34" s="88"/>
      <c r="K34" s="88"/>
      <c r="L34" s="89"/>
    </row>
    <row r="35" spans="1:16" s="25" customFormat="1" ht="28.5" customHeight="1" x14ac:dyDescent="0.25">
      <c r="A35" s="85"/>
      <c r="B35" s="523" t="str">
        <f>'Pro 2'!B43</f>
        <v>Ventes à l'exportation au Canada (marchandises de premier choix et de second choix combinées)</v>
      </c>
      <c r="C35" s="524"/>
      <c r="D35" s="524"/>
      <c r="E35" s="524"/>
      <c r="F35" s="525"/>
      <c r="G35" s="65" t="str">
        <f>IF(SUM('Pro 2'!H43:H44)&lt;&gt;0,"X","-")</f>
        <v>-</v>
      </c>
      <c r="H35" s="65" t="str">
        <f>IF(SUM('Pro 2'!I43:I44)&lt;&gt;0,"X","-")</f>
        <v>-</v>
      </c>
      <c r="I35" s="65" t="str">
        <f>IF(SUM('Pro 2'!J43:J44)&lt;&gt;0,"X","-")</f>
        <v>-</v>
      </c>
      <c r="J35" s="88"/>
      <c r="K35" s="88"/>
      <c r="L35" s="89"/>
    </row>
    <row r="36" spans="1:16" s="25" customFormat="1" ht="28.5" customHeight="1" x14ac:dyDescent="0.25">
      <c r="A36" s="85"/>
      <c r="B36" s="521" t="str">
        <f>'Pro 2'!B46</f>
        <v>Ventes à l'exportation aux États-Unis d'Amérique (marchandises de premier choix et de second choix combinées)</v>
      </c>
      <c r="C36" s="521"/>
      <c r="D36" s="521"/>
      <c r="E36" s="521"/>
      <c r="F36" s="522"/>
      <c r="G36" s="65" t="str">
        <f>IF(SUM('Pro 2'!H46:H47)&lt;&gt;0,"X","-")</f>
        <v>-</v>
      </c>
      <c r="H36" s="65" t="str">
        <f>IF(SUM('Pro 2'!I46:I47)&lt;&gt;0,"X","-")</f>
        <v>-</v>
      </c>
      <c r="I36" s="65" t="str">
        <f>IF(SUM('Pro 2'!J46:J47)&lt;&gt;0,"X","-")</f>
        <v>-</v>
      </c>
      <c r="J36" s="88"/>
      <c r="K36" s="88"/>
      <c r="L36" s="89"/>
    </row>
    <row r="37" spans="1:16" s="25" customFormat="1" ht="28.5" customHeight="1" x14ac:dyDescent="0.25">
      <c r="A37" s="85"/>
      <c r="B37" s="521" t="str">
        <f>'Pro 2'!B49</f>
        <v>Ventes à l'exportation vers tous les autres pays (marchandises de premier choix et de second choix combinées)</v>
      </c>
      <c r="C37" s="521"/>
      <c r="D37" s="521"/>
      <c r="E37" s="521"/>
      <c r="F37" s="522"/>
      <c r="G37" s="65" t="str">
        <f>IF(SUM('Pro 2'!H49:H50)&lt;&gt;0,"X","-")</f>
        <v>-</v>
      </c>
      <c r="H37" s="65" t="str">
        <f>IF(SUM('Pro 2'!I49:I50)&lt;&gt;0,"X","-")</f>
        <v>-</v>
      </c>
      <c r="I37" s="65" t="str">
        <f>IF(SUM('Pro 2'!J49:J50)&lt;&gt;0,"X","-")</f>
        <v>-</v>
      </c>
      <c r="J37" s="88"/>
      <c r="K37" s="88"/>
      <c r="L37" s="89"/>
    </row>
    <row r="38" spans="1:16" s="25" customFormat="1" ht="14.45" customHeight="1" x14ac:dyDescent="0.25">
      <c r="A38" s="85"/>
      <c r="B38" s="521" t="str">
        <f>IF(Intro!$G$27="English",O38,P38)</f>
        <v>Marchés d'exportation</v>
      </c>
      <c r="C38" s="521"/>
      <c r="D38" s="521"/>
      <c r="E38" s="521"/>
      <c r="F38" s="522"/>
      <c r="G38" s="512" t="str">
        <f>IF('Pro 2'!B58="","-",'Pro 2'!B58)</f>
        <v>-</v>
      </c>
      <c r="H38" s="513"/>
      <c r="I38" s="514"/>
      <c r="J38" s="88"/>
      <c r="K38" s="88"/>
      <c r="L38" s="89"/>
      <c r="O38" s="25" t="s">
        <v>260</v>
      </c>
      <c r="P38" s="25" t="s">
        <v>261</v>
      </c>
    </row>
    <row r="39" spans="1:16" s="25" customFormat="1" ht="14.45" customHeight="1" x14ac:dyDescent="0.25">
      <c r="A39" s="85"/>
      <c r="B39" s="521"/>
      <c r="C39" s="521"/>
      <c r="D39" s="521"/>
      <c r="E39" s="521"/>
      <c r="F39" s="522"/>
      <c r="G39" s="515"/>
      <c r="H39" s="516"/>
      <c r="I39" s="517"/>
      <c r="J39" s="88"/>
      <c r="K39" s="88"/>
      <c r="L39" s="89"/>
    </row>
    <row r="40" spans="1:16" s="25" customFormat="1" ht="14.45" customHeight="1" x14ac:dyDescent="0.25">
      <c r="A40" s="85"/>
      <c r="B40" s="521"/>
      <c r="C40" s="521"/>
      <c r="D40" s="521"/>
      <c r="E40" s="521"/>
      <c r="F40" s="522"/>
      <c r="G40" s="515"/>
      <c r="H40" s="516"/>
      <c r="I40" s="517"/>
      <c r="J40" s="88"/>
      <c r="K40" s="88"/>
      <c r="L40" s="89"/>
    </row>
    <row r="41" spans="1:16" s="25" customFormat="1" ht="14.45" customHeight="1" x14ac:dyDescent="0.25">
      <c r="A41" s="85"/>
      <c r="B41" s="521"/>
      <c r="C41" s="521"/>
      <c r="D41" s="521"/>
      <c r="E41" s="521"/>
      <c r="F41" s="522"/>
      <c r="G41" s="518"/>
      <c r="H41" s="519"/>
      <c r="I41" s="520"/>
      <c r="J41" s="88"/>
      <c r="K41" s="88"/>
      <c r="L41" s="89"/>
    </row>
    <row r="42" spans="1:16" x14ac:dyDescent="0.25">
      <c r="B42" s="90"/>
      <c r="C42" s="91"/>
      <c r="D42" s="91"/>
      <c r="E42" s="91"/>
      <c r="F42" s="91"/>
      <c r="G42" s="91"/>
      <c r="H42" s="91"/>
      <c r="I42" s="91"/>
      <c r="J42" s="91"/>
      <c r="K42" s="91"/>
      <c r="L42" s="92"/>
    </row>
  </sheetData>
  <sheetProtection algorithmName="SHA-512" hashValue="9zsjPNYHowYYe9IAEJ8TGGzlnw1BzYRMqyEc0jPJ9IDR7XNz5mawroZIxHRkjCHrZX5+b7XFmZkQ+b96CXpVJA==" saltValue="OMMa7KHnvAZ5Sw87CdzMTQ==" spinCount="100000" sheet="1" objects="1" scenarios="1" selectLockedCells="1"/>
  <mergeCells count="21">
    <mergeCell ref="B33:F33"/>
    <mergeCell ref="B8:L8"/>
    <mergeCell ref="B9:L9"/>
    <mergeCell ref="B4:L4"/>
    <mergeCell ref="B5:L5"/>
    <mergeCell ref="B6:L6"/>
    <mergeCell ref="B17:L17"/>
    <mergeCell ref="B19:L26"/>
    <mergeCell ref="B28:L28"/>
    <mergeCell ref="B30:L30"/>
    <mergeCell ref="B13:I13"/>
    <mergeCell ref="B14:I14"/>
    <mergeCell ref="B15:I15"/>
    <mergeCell ref="B11:I12"/>
    <mergeCell ref="J11:J12"/>
    <mergeCell ref="G38:I41"/>
    <mergeCell ref="B34:F34"/>
    <mergeCell ref="B36:F36"/>
    <mergeCell ref="B37:F37"/>
    <mergeCell ref="B38:F41"/>
    <mergeCell ref="B35:F35"/>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8F1D4-6934-4C85-9070-935D10621C53}">
          <x14:formula1>
            <xm:f>Variables!$D$26:$D$27</xm:f>
          </x14:formula1>
          <xm:sqref>J11 J13:J15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9A60-24BA-4EB6-A02F-21A0EC4965B5}">
  <sheetPr>
    <tabColor rgb="FFFF0000"/>
  </sheetPr>
  <dimension ref="A3:L9"/>
  <sheetViews>
    <sheetView workbookViewId="0">
      <selection activeCell="J5" sqref="J5"/>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9" width="27.140625" customWidth="1"/>
    <col min="10" max="12" width="8.85546875" customWidth="1"/>
  </cols>
  <sheetData>
    <row r="3" spans="1:12" ht="15.75" thickBot="1" x14ac:dyDescent="0.3"/>
    <row r="4" spans="1:12" x14ac:dyDescent="0.25">
      <c r="A4" s="194" t="s">
        <v>368</v>
      </c>
      <c r="B4" s="195" t="s">
        <v>369</v>
      </c>
      <c r="C4" s="195" t="s">
        <v>370</v>
      </c>
      <c r="D4" s="196" t="s">
        <v>371</v>
      </c>
      <c r="E4" s="196" t="s">
        <v>372</v>
      </c>
      <c r="F4" s="196" t="s">
        <v>373</v>
      </c>
      <c r="G4" s="197" t="s">
        <v>374</v>
      </c>
      <c r="H4" s="198" t="s">
        <v>375</v>
      </c>
      <c r="I4" s="196" t="s">
        <v>376</v>
      </c>
      <c r="J4" s="199">
        <v>2023</v>
      </c>
      <c r="K4" s="199">
        <v>2024</v>
      </c>
      <c r="L4" s="200">
        <v>2025</v>
      </c>
    </row>
    <row r="5" spans="1:12" x14ac:dyDescent="0.25">
      <c r="A5" s="201">
        <f>Intro!E74</f>
        <v>0</v>
      </c>
      <c r="B5" s="202" t="s">
        <v>377</v>
      </c>
      <c r="C5" s="202" t="s">
        <v>378</v>
      </c>
      <c r="D5" s="203" t="s">
        <v>379</v>
      </c>
      <c r="E5" s="203" t="s">
        <v>379</v>
      </c>
      <c r="F5" s="203"/>
      <c r="G5" s="204" t="s">
        <v>379</v>
      </c>
      <c r="H5" s="203" t="s">
        <v>379</v>
      </c>
      <c r="I5" s="205" t="s">
        <v>379</v>
      </c>
      <c r="J5" s="252" t="str">
        <f>Confirm!G33</f>
        <v>-</v>
      </c>
      <c r="K5" s="255" t="str">
        <f>Confirm!H33</f>
        <v>-</v>
      </c>
      <c r="L5" s="256" t="str">
        <f>Confirm!I33</f>
        <v>-</v>
      </c>
    </row>
    <row r="6" spans="1:12" x14ac:dyDescent="0.25">
      <c r="A6" s="206">
        <f>A5</f>
        <v>0</v>
      </c>
      <c r="B6" s="207" t="s">
        <v>377</v>
      </c>
      <c r="C6" s="207" t="s">
        <v>380</v>
      </c>
      <c r="D6" s="208" t="s">
        <v>379</v>
      </c>
      <c r="E6" s="208" t="s">
        <v>379</v>
      </c>
      <c r="F6" s="208"/>
      <c r="G6" s="209" t="s">
        <v>379</v>
      </c>
      <c r="H6" s="208" t="s">
        <v>379</v>
      </c>
      <c r="I6" s="210" t="s">
        <v>379</v>
      </c>
      <c r="J6" s="253" t="str">
        <f>Confirm!G34</f>
        <v>-</v>
      </c>
      <c r="K6" s="257" t="str">
        <f>Confirm!H34</f>
        <v>-</v>
      </c>
      <c r="L6" s="258" t="str">
        <f>Confirm!I34</f>
        <v>-</v>
      </c>
    </row>
    <row r="7" spans="1:12" x14ac:dyDescent="0.25">
      <c r="A7" s="211">
        <f>A6</f>
        <v>0</v>
      </c>
      <c r="B7" s="212" t="s">
        <v>377</v>
      </c>
      <c r="C7" s="212" t="s">
        <v>381</v>
      </c>
      <c r="D7" s="213" t="s">
        <v>382</v>
      </c>
      <c r="E7" s="213" t="s">
        <v>379</v>
      </c>
      <c r="F7" s="213"/>
      <c r="G7" s="214" t="s">
        <v>379</v>
      </c>
      <c r="H7" s="213" t="s">
        <v>379</v>
      </c>
      <c r="I7" s="215" t="s">
        <v>379</v>
      </c>
      <c r="J7" s="253" t="str">
        <f>Confirm!G35</f>
        <v>-</v>
      </c>
      <c r="K7" s="257" t="str">
        <f>Confirm!H35</f>
        <v>-</v>
      </c>
      <c r="L7" s="258" t="str">
        <f>Confirm!I35</f>
        <v>-</v>
      </c>
    </row>
    <row r="8" spans="1:12" x14ac:dyDescent="0.25">
      <c r="A8" s="206">
        <f>A7</f>
        <v>0</v>
      </c>
      <c r="B8" s="207" t="s">
        <v>377</v>
      </c>
      <c r="C8" s="207" t="s">
        <v>381</v>
      </c>
      <c r="D8" s="208" t="s">
        <v>383</v>
      </c>
      <c r="E8" s="208" t="s">
        <v>379</v>
      </c>
      <c r="F8" s="208"/>
      <c r="G8" s="209" t="s">
        <v>379</v>
      </c>
      <c r="H8" s="208" t="s">
        <v>379</v>
      </c>
      <c r="I8" s="210" t="s">
        <v>379</v>
      </c>
      <c r="J8" s="253" t="str">
        <f>Confirm!G36</f>
        <v>-</v>
      </c>
      <c r="K8" s="257" t="str">
        <f>Confirm!H36</f>
        <v>-</v>
      </c>
      <c r="L8" s="258" t="str">
        <f>Confirm!I36</f>
        <v>-</v>
      </c>
    </row>
    <row r="9" spans="1:12" x14ac:dyDescent="0.25">
      <c r="A9" s="211">
        <f>A8</f>
        <v>0</v>
      </c>
      <c r="B9" s="212" t="s">
        <v>377</v>
      </c>
      <c r="C9" s="212" t="s">
        <v>381</v>
      </c>
      <c r="D9" s="213" t="s">
        <v>384</v>
      </c>
      <c r="E9" s="213" t="s">
        <v>379</v>
      </c>
      <c r="F9" s="216" t="str">
        <f>Confirm!G38</f>
        <v>-</v>
      </c>
      <c r="G9" s="214" t="s">
        <v>379</v>
      </c>
      <c r="H9" s="213" t="s">
        <v>379</v>
      </c>
      <c r="I9" s="215" t="s">
        <v>379</v>
      </c>
      <c r="J9" s="254" t="str">
        <f>Confirm!G37</f>
        <v>-</v>
      </c>
      <c r="K9" s="259" t="str">
        <f>Confirm!H37</f>
        <v>-</v>
      </c>
      <c r="L9" s="260" t="str">
        <f>Confirm!I37</f>
        <v>-</v>
      </c>
    </row>
  </sheetData>
  <sheetProtection algorithmName="SHA-512" hashValue="LXvIl+ug2d1M0HU+BVuCpHAQD/HyAe7Pd8bwGAMo/MZY9t4mTYiUOpss99h2nL2GG4lrBGke5iSypcYKf2/Ycw==" saltValue="hgT1TnV48Q4scB2dFehBng==" spinCount="100000" sheet="1" objects="1" scenarios="1" select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867AF-FE2F-49C2-8E1D-35BB7ECD6740}">
  <sheetPr>
    <tabColor rgb="FFFF0000"/>
  </sheetPr>
  <dimension ref="B1:N29"/>
  <sheetViews>
    <sheetView workbookViewId="0">
      <selection activeCell="J5" sqref="J5"/>
    </sheetView>
  </sheetViews>
  <sheetFormatPr defaultColWidth="9.140625" defaultRowHeight="15" x14ac:dyDescent="0.25"/>
  <cols>
    <col min="2" max="2" width="3.42578125" customWidth="1"/>
    <col min="3" max="3" width="25.42578125" customWidth="1"/>
    <col min="4" max="4" width="9.140625" hidden="1" customWidth="1"/>
    <col min="5" max="7" width="10.5703125" customWidth="1"/>
    <col min="8" max="9" width="10.5703125" hidden="1" customWidth="1"/>
    <col min="10" max="10" width="1.85546875" customWidth="1"/>
    <col min="11" max="11" width="44.5703125" bestFit="1" customWidth="1"/>
    <col min="12" max="12" width="4.42578125" customWidth="1"/>
    <col min="14" max="14" width="23.5703125" style="217" bestFit="1" customWidth="1"/>
  </cols>
  <sheetData>
    <row r="1" spans="2:12" ht="15.75" thickBot="1" x14ac:dyDescent="0.3"/>
    <row r="2" spans="2:12" x14ac:dyDescent="0.25">
      <c r="B2" s="218"/>
      <c r="C2" s="219"/>
      <c r="D2" s="219"/>
      <c r="E2" s="219"/>
      <c r="F2" s="219"/>
      <c r="G2" s="219"/>
      <c r="H2" s="219"/>
      <c r="I2" s="219"/>
      <c r="J2" s="219"/>
      <c r="K2" s="219"/>
      <c r="L2" s="220"/>
    </row>
    <row r="3" spans="2:12" x14ac:dyDescent="0.25">
      <c r="B3" s="221"/>
      <c r="C3" s="222" t="s">
        <v>296</v>
      </c>
      <c r="D3" s="222"/>
      <c r="E3" s="223"/>
      <c r="F3" s="223"/>
      <c r="G3" s="223"/>
      <c r="H3" s="223"/>
      <c r="I3" s="223"/>
      <c r="J3" s="223"/>
      <c r="K3" s="223"/>
      <c r="L3" s="224"/>
    </row>
    <row r="4" spans="2:12" x14ac:dyDescent="0.25">
      <c r="B4" s="221"/>
      <c r="C4" s="225">
        <f>Intro!E74</f>
        <v>0</v>
      </c>
      <c r="D4" s="225"/>
      <c r="E4" s="223"/>
      <c r="F4" s="223"/>
      <c r="G4" s="223"/>
      <c r="H4" s="223"/>
      <c r="I4" s="223"/>
      <c r="J4" s="223"/>
      <c r="K4" s="223"/>
      <c r="L4" s="224"/>
    </row>
    <row r="5" spans="2:12" x14ac:dyDescent="0.25">
      <c r="B5" s="221"/>
      <c r="C5" s="226"/>
      <c r="D5" s="226"/>
      <c r="E5" s="227"/>
      <c r="F5" s="227"/>
      <c r="G5" s="227"/>
      <c r="H5" s="527" t="s">
        <v>385</v>
      </c>
      <c r="I5" s="527"/>
      <c r="J5" s="228"/>
      <c r="K5" s="228"/>
      <c r="L5" s="224"/>
    </row>
    <row r="6" spans="2:12" x14ac:dyDescent="0.25">
      <c r="B6" s="221"/>
      <c r="C6" s="229"/>
      <c r="D6" s="229"/>
      <c r="E6" s="230">
        <v>2023</v>
      </c>
      <c r="F6" s="230">
        <v>2024</v>
      </c>
      <c r="G6" s="230">
        <v>2025</v>
      </c>
      <c r="H6" s="230">
        <v>2024</v>
      </c>
      <c r="I6" s="230">
        <v>2025</v>
      </c>
      <c r="J6" s="230"/>
      <c r="K6" s="230"/>
      <c r="L6" s="224"/>
    </row>
    <row r="7" spans="2:12" x14ac:dyDescent="0.25">
      <c r="B7" s="221"/>
      <c r="C7" s="223"/>
      <c r="D7" s="223"/>
      <c r="E7" s="223"/>
      <c r="F7" s="223"/>
      <c r="G7" s="223"/>
      <c r="H7" s="223"/>
      <c r="I7" s="223"/>
      <c r="J7" s="223"/>
      <c r="K7" s="223"/>
      <c r="L7" s="224"/>
    </row>
    <row r="8" spans="2:12" x14ac:dyDescent="0.25">
      <c r="B8" s="231"/>
      <c r="C8" s="232" t="s">
        <v>386</v>
      </c>
      <c r="D8" s="232" t="s">
        <v>387</v>
      </c>
      <c r="E8" s="233">
        <f>'Pro 1'!I25</f>
        <v>0</v>
      </c>
      <c r="F8" s="233">
        <f>'Pro 1'!J25</f>
        <v>0</v>
      </c>
      <c r="G8" s="233">
        <f>'Pro 1'!K25</f>
        <v>0</v>
      </c>
      <c r="H8" s="233"/>
      <c r="I8" s="233"/>
      <c r="J8" s="234"/>
      <c r="K8" s="232" t="str">
        <f>D8</f>
        <v>Capacité pratique des usines (tonnes)</v>
      </c>
      <c r="L8" s="235"/>
    </row>
    <row r="9" spans="2:12" x14ac:dyDescent="0.25">
      <c r="B9" s="231"/>
      <c r="C9" s="223"/>
      <c r="D9" s="223"/>
      <c r="E9" s="236"/>
      <c r="F9" s="236"/>
      <c r="G9" s="236"/>
      <c r="H9" s="236"/>
      <c r="I9" s="236"/>
      <c r="J9" s="236"/>
      <c r="K9" s="223"/>
      <c r="L9" s="235"/>
    </row>
    <row r="10" spans="2:12" x14ac:dyDescent="0.25">
      <c r="B10" s="221"/>
      <c r="C10" s="232" t="s">
        <v>388</v>
      </c>
      <c r="D10" s="232" t="s">
        <v>388</v>
      </c>
      <c r="E10" s="236"/>
      <c r="F10" s="236"/>
      <c r="G10" s="236"/>
      <c r="H10" s="236"/>
      <c r="I10" s="236"/>
      <c r="J10" s="236"/>
      <c r="K10" s="232" t="str">
        <f t="shared" ref="K10:K28" si="0">D10</f>
        <v>Production (tonnes)</v>
      </c>
      <c r="L10" s="224"/>
    </row>
    <row r="11" spans="2:12" x14ac:dyDescent="0.25">
      <c r="B11" s="221"/>
      <c r="C11" s="237" t="s">
        <v>389</v>
      </c>
      <c r="D11" s="237" t="s">
        <v>390</v>
      </c>
      <c r="E11" s="233">
        <f>'Pro 1'!I20</f>
        <v>0</v>
      </c>
      <c r="F11" s="233">
        <f>'Pro 1'!J20</f>
        <v>0</v>
      </c>
      <c r="G11" s="233">
        <f>'Pro 1'!K20</f>
        <v>0</v>
      </c>
      <c r="H11" s="233"/>
      <c r="I11" s="233"/>
      <c r="J11" s="234"/>
      <c r="K11" s="237" t="str">
        <f t="shared" si="0"/>
        <v>Marchandises de premier choix</v>
      </c>
      <c r="L11" s="224"/>
    </row>
    <row r="12" spans="2:12" x14ac:dyDescent="0.25">
      <c r="B12" s="221"/>
      <c r="C12" s="237" t="s">
        <v>391</v>
      </c>
      <c r="D12" s="237" t="s">
        <v>392</v>
      </c>
      <c r="E12" s="233">
        <f>'Pro 1'!I21</f>
        <v>0</v>
      </c>
      <c r="F12" s="233">
        <f>'Pro 1'!J21</f>
        <v>0</v>
      </c>
      <c r="G12" s="233">
        <f>'Pro 1'!K21</f>
        <v>0</v>
      </c>
      <c r="H12" s="233"/>
      <c r="I12" s="233"/>
      <c r="J12" s="234"/>
      <c r="K12" s="237" t="str">
        <f t="shared" si="0"/>
        <v>Marchandises de second choix</v>
      </c>
      <c r="L12" s="224"/>
    </row>
    <row r="13" spans="2:12" ht="25.5" customHeight="1" x14ac:dyDescent="0.25">
      <c r="B13" s="221"/>
      <c r="C13" s="238" t="s">
        <v>393</v>
      </c>
      <c r="D13" s="238" t="s">
        <v>394</v>
      </c>
      <c r="E13" s="233">
        <f>'Pro 1'!I23</f>
        <v>0</v>
      </c>
      <c r="F13" s="233">
        <f>'Pro 1'!J23</f>
        <v>0</v>
      </c>
      <c r="G13" s="233">
        <f>'Pro 1'!K23</f>
        <v>0</v>
      </c>
      <c r="H13" s="233"/>
      <c r="I13" s="233"/>
      <c r="J13" s="234"/>
      <c r="K13" s="238" t="str">
        <f t="shared" si="0"/>
        <v>Autres marchandises produites sur le même équipement</v>
      </c>
      <c r="L13" s="224"/>
    </row>
    <row r="14" spans="2:12" x14ac:dyDescent="0.25">
      <c r="B14" s="221"/>
      <c r="C14" s="239" t="s">
        <v>395</v>
      </c>
      <c r="D14" s="239" t="s">
        <v>395</v>
      </c>
      <c r="E14" s="240">
        <f>SUM(E11:E13)</f>
        <v>0</v>
      </c>
      <c r="F14" s="240">
        <f t="shared" ref="F14:I14" si="1">SUM(F11:F13)</f>
        <v>0</v>
      </c>
      <c r="G14" s="240">
        <f t="shared" si="1"/>
        <v>0</v>
      </c>
      <c r="H14" s="240">
        <f t="shared" si="1"/>
        <v>0</v>
      </c>
      <c r="I14" s="240">
        <f t="shared" si="1"/>
        <v>0</v>
      </c>
      <c r="J14" s="234"/>
      <c r="K14" s="239" t="str">
        <f t="shared" si="0"/>
        <v>Total - Production</v>
      </c>
      <c r="L14" s="224"/>
    </row>
    <row r="15" spans="2:12" x14ac:dyDescent="0.25">
      <c r="B15" s="221"/>
      <c r="C15" s="237"/>
      <c r="D15" s="237"/>
      <c r="E15" s="223"/>
      <c r="F15" s="223"/>
      <c r="G15" s="223"/>
      <c r="H15" s="223"/>
      <c r="I15" s="223"/>
      <c r="J15" s="223"/>
      <c r="K15" s="237"/>
      <c r="L15" s="224"/>
    </row>
    <row r="16" spans="2:12" x14ac:dyDescent="0.25">
      <c r="B16" s="221"/>
      <c r="C16" s="232" t="s">
        <v>396</v>
      </c>
      <c r="D16" s="232" t="s">
        <v>397</v>
      </c>
      <c r="E16" s="223"/>
      <c r="F16" s="223"/>
      <c r="G16" s="223"/>
      <c r="H16" s="223"/>
      <c r="I16" s="223"/>
      <c r="J16" s="223"/>
      <c r="K16" s="232" t="str">
        <f t="shared" si="0"/>
        <v>Taux d'utilisation (%)</v>
      </c>
      <c r="L16" s="224"/>
    </row>
    <row r="17" spans="2:12" x14ac:dyDescent="0.25">
      <c r="B17" s="221"/>
      <c r="C17" s="237" t="str">
        <f>C11</f>
        <v>Primes</v>
      </c>
      <c r="D17" s="237" t="str">
        <f>D11</f>
        <v>Marchandises de premier choix</v>
      </c>
      <c r="E17" s="241">
        <f>IF(ISERROR(E11/E$8*100),0,(E11/E$8*100))</f>
        <v>0</v>
      </c>
      <c r="F17" s="241">
        <f t="shared" ref="F17:I20" si="2">IF(ISERROR(F11/F$8*100),0,(F11/F$8*100))</f>
        <v>0</v>
      </c>
      <c r="G17" s="241">
        <f t="shared" si="2"/>
        <v>0</v>
      </c>
      <c r="H17" s="241">
        <f t="shared" si="2"/>
        <v>0</v>
      </c>
      <c r="I17" s="241">
        <f t="shared" si="2"/>
        <v>0</v>
      </c>
      <c r="J17" s="234"/>
      <c r="K17" s="237" t="str">
        <f t="shared" si="0"/>
        <v>Marchandises de premier choix</v>
      </c>
      <c r="L17" s="224"/>
    </row>
    <row r="18" spans="2:12" x14ac:dyDescent="0.25">
      <c r="B18" s="221"/>
      <c r="C18" s="237" t="str">
        <f>C12</f>
        <v>Seconds</v>
      </c>
      <c r="D18" s="237" t="str">
        <f>D12</f>
        <v>Marchandises de second choix</v>
      </c>
      <c r="E18" s="241">
        <f>IF(ISERROR(E12/E$8*100),0,(E12/E$8*100))</f>
        <v>0</v>
      </c>
      <c r="F18" s="241">
        <f t="shared" si="2"/>
        <v>0</v>
      </c>
      <c r="G18" s="241">
        <f t="shared" si="2"/>
        <v>0</v>
      </c>
      <c r="H18" s="241">
        <f t="shared" si="2"/>
        <v>0</v>
      </c>
      <c r="I18" s="241">
        <f t="shared" si="2"/>
        <v>0</v>
      </c>
      <c r="J18" s="234"/>
      <c r="K18" s="237" t="str">
        <f t="shared" si="0"/>
        <v>Marchandises de second choix</v>
      </c>
      <c r="L18" s="224"/>
    </row>
    <row r="19" spans="2:12" ht="25.5" customHeight="1" x14ac:dyDescent="0.25">
      <c r="B19" s="221"/>
      <c r="C19" s="238" t="str">
        <f t="shared" ref="C19:D19" si="3">C13</f>
        <v>Other goods produced on the same equipment</v>
      </c>
      <c r="D19" s="238" t="str">
        <f t="shared" si="3"/>
        <v>Autres marchandises produites sur le même équipement</v>
      </c>
      <c r="E19" s="242">
        <f>IF(ISERROR(E13/E$8*100),0,(E13/E$8*100))</f>
        <v>0</v>
      </c>
      <c r="F19" s="242">
        <f t="shared" si="2"/>
        <v>0</v>
      </c>
      <c r="G19" s="242">
        <f t="shared" si="2"/>
        <v>0</v>
      </c>
      <c r="H19" s="242">
        <f t="shared" si="2"/>
        <v>0</v>
      </c>
      <c r="I19" s="242">
        <f t="shared" si="2"/>
        <v>0</v>
      </c>
      <c r="J19" s="234"/>
      <c r="K19" s="238" t="str">
        <f t="shared" si="0"/>
        <v>Autres marchandises produites sur le même équipement</v>
      </c>
      <c r="L19" s="224"/>
    </row>
    <row r="20" spans="2:12" ht="12.75" customHeight="1" x14ac:dyDescent="0.25">
      <c r="B20" s="221"/>
      <c r="C20" s="243" t="s">
        <v>398</v>
      </c>
      <c r="D20" s="243" t="s">
        <v>399</v>
      </c>
      <c r="E20" s="241">
        <f>IF(ISERROR(E14/E$8*100),0,(E14/E$8*100))</f>
        <v>0</v>
      </c>
      <c r="F20" s="241">
        <f t="shared" si="2"/>
        <v>0</v>
      </c>
      <c r="G20" s="241">
        <f t="shared" si="2"/>
        <v>0</v>
      </c>
      <c r="H20" s="241">
        <f t="shared" si="2"/>
        <v>0</v>
      </c>
      <c r="I20" s="241">
        <f t="shared" si="2"/>
        <v>0</v>
      </c>
      <c r="J20" s="234"/>
      <c r="K20" s="243" t="str">
        <f t="shared" si="0"/>
        <v>Total - Taux d'utilisation (%)</v>
      </c>
      <c r="L20" s="224"/>
    </row>
    <row r="21" spans="2:12" x14ac:dyDescent="0.25">
      <c r="B21" s="244"/>
      <c r="C21" s="245"/>
      <c r="D21" s="245"/>
      <c r="E21" s="223"/>
      <c r="F21" s="223"/>
      <c r="G21" s="223"/>
      <c r="H21" s="223"/>
      <c r="I21" s="223"/>
      <c r="J21" s="223"/>
      <c r="K21" s="245"/>
      <c r="L21" s="224"/>
    </row>
    <row r="22" spans="2:12" x14ac:dyDescent="0.25">
      <c r="B22" s="244"/>
      <c r="C22" s="232" t="s">
        <v>400</v>
      </c>
      <c r="D22" s="232" t="s">
        <v>401</v>
      </c>
      <c r="E22" s="233">
        <f>'Pro 2'!H40</f>
        <v>0</v>
      </c>
      <c r="F22" s="233">
        <f>'Pro 2'!I40</f>
        <v>0</v>
      </c>
      <c r="G22" s="233">
        <f>'Pro 2'!J40</f>
        <v>0</v>
      </c>
      <c r="H22" s="233"/>
      <c r="I22" s="233"/>
      <c r="J22" s="234"/>
      <c r="K22" s="232" t="str">
        <f t="shared" si="0"/>
        <v>Ventes nationales (tonnes)</v>
      </c>
      <c r="L22" s="224"/>
    </row>
    <row r="23" spans="2:12" x14ac:dyDescent="0.25">
      <c r="B23" s="244"/>
      <c r="C23" s="246"/>
      <c r="D23" s="246"/>
      <c r="E23" s="223"/>
      <c r="F23" s="223"/>
      <c r="G23" s="223"/>
      <c r="H23" s="223"/>
      <c r="I23" s="223"/>
      <c r="J23" s="223"/>
      <c r="K23" s="246"/>
      <c r="L23" s="224"/>
    </row>
    <row r="24" spans="2:12" x14ac:dyDescent="0.25">
      <c r="B24" s="244"/>
      <c r="C24" s="232" t="s">
        <v>402</v>
      </c>
      <c r="D24" s="232" t="s">
        <v>403</v>
      </c>
      <c r="E24" s="234"/>
      <c r="F24" s="234"/>
      <c r="G24" s="234"/>
      <c r="H24" s="234"/>
      <c r="I24" s="234"/>
      <c r="J24" s="234"/>
      <c r="K24" s="232" t="str">
        <f t="shared" si="0"/>
        <v>Ventes à l'exportation  (tonnes)</v>
      </c>
      <c r="L24" s="224"/>
    </row>
    <row r="25" spans="2:12" x14ac:dyDescent="0.25">
      <c r="B25" s="244"/>
      <c r="C25" s="247" t="s">
        <v>382</v>
      </c>
      <c r="D25" s="247" t="s">
        <v>382</v>
      </c>
      <c r="E25" s="233">
        <f>'Pro 2'!H43</f>
        <v>0</v>
      </c>
      <c r="F25" s="233">
        <f>'Pro 2'!I43</f>
        <v>0</v>
      </c>
      <c r="G25" s="233">
        <f>'Pro 2'!J43</f>
        <v>0</v>
      </c>
      <c r="H25" s="233"/>
      <c r="I25" s="233"/>
      <c r="J25" s="234"/>
      <c r="K25" s="247" t="str">
        <f t="shared" si="0"/>
        <v>Canada</v>
      </c>
      <c r="L25" s="224"/>
    </row>
    <row r="26" spans="2:12" x14ac:dyDescent="0.25">
      <c r="B26" s="244"/>
      <c r="C26" s="247" t="s">
        <v>404</v>
      </c>
      <c r="D26" s="247" t="s">
        <v>405</v>
      </c>
      <c r="E26" s="233">
        <f>'Pro 2'!H46</f>
        <v>0</v>
      </c>
      <c r="F26" s="233">
        <f>'Pro 2'!I46</f>
        <v>0</v>
      </c>
      <c r="G26" s="233">
        <f>'Pro 2'!J46</f>
        <v>0</v>
      </c>
      <c r="H26" s="233"/>
      <c r="I26" s="233"/>
      <c r="J26" s="234"/>
      <c r="K26" s="247" t="str">
        <f t="shared" si="0"/>
        <v xml:space="preserve">États-Unis </v>
      </c>
      <c r="L26" s="224"/>
    </row>
    <row r="27" spans="2:12" x14ac:dyDescent="0.25">
      <c r="B27" s="244"/>
      <c r="C27" s="247" t="s">
        <v>406</v>
      </c>
      <c r="D27" s="247" t="s">
        <v>407</v>
      </c>
      <c r="E27" s="233">
        <f>'Pro 2'!H49</f>
        <v>0</v>
      </c>
      <c r="F27" s="233">
        <f>'Pro 2'!I49</f>
        <v>0</v>
      </c>
      <c r="G27" s="233">
        <f>'Pro 2'!J49</f>
        <v>0</v>
      </c>
      <c r="H27" s="233"/>
      <c r="I27" s="233"/>
      <c r="J27" s="234"/>
      <c r="K27" s="247" t="str">
        <f>D27</f>
        <v>Autres pays</v>
      </c>
      <c r="L27" s="224"/>
    </row>
    <row r="28" spans="2:12" x14ac:dyDescent="0.25">
      <c r="B28" s="244"/>
      <c r="C28" s="239" t="s">
        <v>408</v>
      </c>
      <c r="D28" s="239" t="s">
        <v>409</v>
      </c>
      <c r="E28" s="240">
        <f>SUM(E25:E27)</f>
        <v>0</v>
      </c>
      <c r="F28" s="240">
        <f t="shared" ref="F28:I28" si="4">SUM(F25:F27)</f>
        <v>0</v>
      </c>
      <c r="G28" s="240">
        <f t="shared" si="4"/>
        <v>0</v>
      </c>
      <c r="H28" s="240">
        <f t="shared" si="4"/>
        <v>0</v>
      </c>
      <c r="I28" s="240">
        <f t="shared" si="4"/>
        <v>0</v>
      </c>
      <c r="J28" s="234"/>
      <c r="K28" s="239" t="str">
        <f t="shared" si="0"/>
        <v xml:space="preserve">Total - Ventes à l'exportation </v>
      </c>
      <c r="L28" s="224"/>
    </row>
    <row r="29" spans="2:12" ht="15.75" thickBot="1" x14ac:dyDescent="0.3">
      <c r="B29" s="248"/>
      <c r="C29" s="249"/>
      <c r="D29" s="249"/>
      <c r="E29" s="250"/>
      <c r="F29" s="250"/>
      <c r="G29" s="250"/>
      <c r="H29" s="250"/>
      <c r="I29" s="250"/>
      <c r="J29" s="250"/>
      <c r="K29" s="249"/>
      <c r="L29" s="251"/>
    </row>
  </sheetData>
  <sheetProtection algorithmName="SHA-512" hashValue="M5N788PwS17mNuZM+dkt97FDPDCeofHcKFsRtgFEwxxUMoHi37Br9W7mmLiIoHy1qIheF08jPbvK2oGyIbVmgQ==" saltValue="D3+nM+FYI9nbm7wJ3daupQ==" spinCount="100000" sheet="1" objects="1" scenarios="1" selectLockedCells="1"/>
  <mergeCells count="1">
    <mergeCell ref="H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99BA4-8DB6-4735-BAB1-2480986B40CD}">
  <sheetPr>
    <tabColor rgb="FF00B0F0"/>
    <pageSetUpPr fitToPage="1"/>
  </sheetPr>
  <dimension ref="A1:P43"/>
  <sheetViews>
    <sheetView showGridLines="0" topLeftCell="A21" zoomScaleNormal="100" workbookViewId="0">
      <selection activeCell="E39" sqref="E39:I42"/>
    </sheetView>
  </sheetViews>
  <sheetFormatPr defaultColWidth="9.42578125" defaultRowHeight="14.25" x14ac:dyDescent="0.25"/>
  <cols>
    <col min="1" max="1" width="1.5703125" style="8" customWidth="1"/>
    <col min="2" max="12" width="14.5703125" style="70" customWidth="1"/>
    <col min="13" max="13" width="6.42578125" style="157" customWidth="1"/>
    <col min="14" max="14" width="9.42578125" style="157" customWidth="1"/>
    <col min="15" max="16" width="15.5703125" style="157" customWidth="1"/>
    <col min="17" max="17" width="9.42578125" style="157" customWidth="1"/>
    <col min="18" max="16384" width="9.42578125" style="157"/>
  </cols>
  <sheetData>
    <row r="1" spans="1:16" x14ac:dyDescent="0.25">
      <c r="O1" s="157" t="s">
        <v>295</v>
      </c>
      <c r="P1" s="157" t="s">
        <v>295</v>
      </c>
    </row>
    <row r="2" spans="1:16" x14ac:dyDescent="0.25">
      <c r="B2" s="10" t="s">
        <v>0</v>
      </c>
      <c r="C2" s="10"/>
      <c r="D2" s="10"/>
      <c r="O2" s="9" t="s">
        <v>61</v>
      </c>
      <c r="P2" s="9" t="s">
        <v>73</v>
      </c>
    </row>
    <row r="3" spans="1:16" x14ac:dyDescent="0.25">
      <c r="B3" s="2"/>
      <c r="C3" s="2"/>
      <c r="D3" s="2"/>
      <c r="O3" s="5"/>
      <c r="P3" s="5"/>
    </row>
    <row r="4" spans="1:16" s="5" customFormat="1" x14ac:dyDescent="0.25">
      <c r="A4" s="11"/>
      <c r="B4" s="438" t="str">
        <f>Info!B4</f>
        <v>QUESTIONNAIRE À L'INTENTION DES PRODUCTEURS ÉTRANGERS</v>
      </c>
      <c r="C4" s="438"/>
      <c r="D4" s="438"/>
      <c r="E4" s="438"/>
      <c r="F4" s="438"/>
      <c r="G4" s="438"/>
      <c r="H4" s="438"/>
      <c r="I4" s="438"/>
      <c r="J4" s="438"/>
      <c r="K4" s="438"/>
      <c r="L4" s="438"/>
      <c r="M4" s="7"/>
      <c r="N4" s="7"/>
      <c r="O4" s="6"/>
      <c r="P4" s="6"/>
    </row>
    <row r="5" spans="1:16" s="5" customFormat="1" x14ac:dyDescent="0.25">
      <c r="A5" s="11"/>
      <c r="B5" s="438" t="str">
        <f>Info!B5</f>
        <v>RR-2025-004</v>
      </c>
      <c r="C5" s="438"/>
      <c r="D5" s="438"/>
      <c r="E5" s="438"/>
      <c r="F5" s="438"/>
      <c r="G5" s="438"/>
      <c r="H5" s="438"/>
      <c r="I5" s="438"/>
      <c r="J5" s="438"/>
      <c r="K5" s="438"/>
      <c r="L5" s="438"/>
      <c r="M5" s="7"/>
      <c r="N5" s="7"/>
      <c r="O5" s="6"/>
      <c r="P5" s="6"/>
    </row>
    <row r="6" spans="1:16" s="6" customFormat="1" x14ac:dyDescent="0.25">
      <c r="A6" s="11"/>
      <c r="B6" s="438" t="str">
        <f>Info!B6</f>
        <v>FEUILLES D'ACIER RÉSISTANT À LA CORROSION II</v>
      </c>
      <c r="C6" s="438"/>
      <c r="D6" s="438"/>
      <c r="E6" s="438"/>
      <c r="F6" s="438"/>
      <c r="G6" s="438"/>
      <c r="H6" s="438"/>
      <c r="I6" s="438"/>
      <c r="J6" s="438"/>
      <c r="K6" s="438"/>
      <c r="L6" s="438"/>
      <c r="O6" s="12"/>
      <c r="P6" s="12"/>
    </row>
    <row r="7" spans="1:16" s="6" customFormat="1" x14ac:dyDescent="0.25">
      <c r="A7" s="11"/>
      <c r="B7" s="13"/>
      <c r="C7" s="13"/>
      <c r="D7" s="13"/>
      <c r="E7" s="14"/>
      <c r="F7" s="14"/>
      <c r="G7" s="14"/>
      <c r="H7" s="14"/>
      <c r="I7" s="14"/>
      <c r="J7" s="14"/>
      <c r="K7" s="14"/>
      <c r="L7" s="14"/>
      <c r="O7" s="12"/>
      <c r="P7" s="12"/>
    </row>
    <row r="8" spans="1:16" x14ac:dyDescent="0.25">
      <c r="B8" s="311" t="str">
        <f>UPPER(IF(Intro!$G$27="English",O8,P8))</f>
        <v>CONFIRMATION DES DONNÉES DÉCLARÉES</v>
      </c>
      <c r="C8" s="312"/>
      <c r="D8" s="312"/>
      <c r="E8" s="312"/>
      <c r="F8" s="312"/>
      <c r="G8" s="312"/>
      <c r="H8" s="312"/>
      <c r="I8" s="312"/>
      <c r="J8" s="312"/>
      <c r="K8" s="312"/>
      <c r="L8" s="313"/>
      <c r="O8" s="157" t="s">
        <v>20</v>
      </c>
      <c r="P8" s="157" t="s">
        <v>36</v>
      </c>
    </row>
    <row r="9" spans="1:16" x14ac:dyDescent="0.25">
      <c r="B9" s="311" t="str">
        <f>UPPER(IF(Intro!$G$27="English",O9,P9))</f>
        <v>GÉNÉRAL</v>
      </c>
      <c r="C9" s="312"/>
      <c r="D9" s="312"/>
      <c r="E9" s="312"/>
      <c r="F9" s="312"/>
      <c r="G9" s="312"/>
      <c r="H9" s="312"/>
      <c r="I9" s="312"/>
      <c r="J9" s="312"/>
      <c r="K9" s="312"/>
      <c r="L9" s="313"/>
      <c r="O9" s="157" t="s">
        <v>256</v>
      </c>
      <c r="P9" s="115" t="s">
        <v>257</v>
      </c>
    </row>
    <row r="10" spans="1:16" x14ac:dyDescent="0.25">
      <c r="B10" s="83"/>
      <c r="C10" s="31"/>
      <c r="D10" s="31"/>
      <c r="E10" s="31"/>
      <c r="F10" s="31"/>
      <c r="G10" s="31"/>
      <c r="H10" s="31"/>
      <c r="I10" s="31"/>
      <c r="J10" s="31"/>
      <c r="K10" s="31"/>
      <c r="L10" s="84"/>
    </row>
    <row r="11" spans="1:16" s="25" customFormat="1" x14ac:dyDescent="0.25">
      <c r="A11" s="85"/>
      <c r="B11" s="290" t="str">
        <f>IF(Intro!$G$27="English",O11,P11)</f>
        <v>Confirmez que toutes les données déclarées dans ce questionnaire concernent les marchandises telles que définies dans l’onglet « Intro ».</v>
      </c>
      <c r="C11" s="291"/>
      <c r="D11" s="291"/>
      <c r="E11" s="291"/>
      <c r="F11" s="291"/>
      <c r="G11" s="291"/>
      <c r="H11" s="291"/>
      <c r="I11" s="291"/>
      <c r="J11" s="398"/>
      <c r="K11" s="86"/>
      <c r="L11" s="87"/>
      <c r="O11" s="25" t="s">
        <v>287</v>
      </c>
      <c r="P11" s="25" t="s">
        <v>288</v>
      </c>
    </row>
    <row r="12" spans="1:16" s="25" customFormat="1" x14ac:dyDescent="0.25">
      <c r="A12" s="85"/>
      <c r="B12" s="290"/>
      <c r="C12" s="291"/>
      <c r="D12" s="291"/>
      <c r="E12" s="291"/>
      <c r="F12" s="291"/>
      <c r="G12" s="291"/>
      <c r="H12" s="291"/>
      <c r="I12" s="291"/>
      <c r="J12" s="398"/>
      <c r="K12" s="86"/>
      <c r="L12" s="87"/>
    </row>
    <row r="13" spans="1:16" s="25" customFormat="1" ht="15" customHeight="1" x14ac:dyDescent="0.25">
      <c r="A13" s="85"/>
      <c r="B13" s="290" t="str">
        <f>IF(Intro!$G$27="English",O13,P13)</f>
        <v>Confirmez que tous les volumes déclarés dans ce questionnaire sont en tonnes.</v>
      </c>
      <c r="C13" s="291"/>
      <c r="D13" s="291"/>
      <c r="E13" s="291"/>
      <c r="F13" s="291"/>
      <c r="G13" s="291"/>
      <c r="H13" s="291"/>
      <c r="I13" s="291"/>
      <c r="J13" s="158"/>
      <c r="K13" s="88"/>
      <c r="L13" s="89"/>
      <c r="O13" s="25" t="str">
        <f>"Confirm that all volumes reported in this questionnaire are in "&amp;(Variables!B23)&amp;"."</f>
        <v>Confirm that all volumes reported in this questionnaire are in tonnes.</v>
      </c>
      <c r="P13" s="25" t="str">
        <f>"Confirmez que tous les volumes déclarés dans ce questionnaire sont en "&amp;(Variables!C23)&amp;"."</f>
        <v>Confirmez que tous les volumes déclarés dans ce questionnaire sont en tonnes.</v>
      </c>
    </row>
    <row r="14" spans="1:16" s="25" customFormat="1" x14ac:dyDescent="0.25">
      <c r="A14" s="85"/>
      <c r="B14" s="290" t="str">
        <f>IF(Intro!$G$27="English",O14,P14)</f>
        <v>Confirmez que toutes les valeurs déclarées dans ce questionnaire sont en dollars canadiens.</v>
      </c>
      <c r="C14" s="291"/>
      <c r="D14" s="291"/>
      <c r="E14" s="291" t="str">
        <f>IF(SUM('Pro 2'!E33:E34)&lt;&gt;0,"X","-")</f>
        <v>-</v>
      </c>
      <c r="F14" s="291" t="str">
        <f>IF(SUM('Pro 2'!F33:F34)&lt;&gt;0,"X","-")</f>
        <v>-</v>
      </c>
      <c r="G14" s="291" t="str">
        <f>IF(SUM('Pro 2'!G33:G34)&lt;&gt;0,"X","-")</f>
        <v>-</v>
      </c>
      <c r="H14" s="291" t="str">
        <f>IF(SUM('Pro 2'!H33:H34)&lt;&gt;0,"X","-")</f>
        <v>-</v>
      </c>
      <c r="I14" s="291" t="str">
        <f>IF(SUM('Pro 2'!I33:I34)&lt;&gt;0,"X","-")</f>
        <v>-</v>
      </c>
      <c r="J14" s="158"/>
      <c r="K14" s="88"/>
      <c r="L14" s="89"/>
      <c r="O14" s="25" t="s">
        <v>152</v>
      </c>
      <c r="P14" s="25" t="s">
        <v>153</v>
      </c>
    </row>
    <row r="15" spans="1:16" s="25" customFormat="1" x14ac:dyDescent="0.25">
      <c r="A15" s="85"/>
      <c r="B15" s="290" t="str">
        <f>IF(Intro!$G$27="English",O15,P15)</f>
        <v>Confirmez que tous les renseignements déclarés le sont selon l’année civile.</v>
      </c>
      <c r="C15" s="291"/>
      <c r="D15" s="291"/>
      <c r="E15" s="291" t="str">
        <f>IF(SUM('Pro 2'!E36:E37)&lt;&gt;0,"X","-")</f>
        <v>-</v>
      </c>
      <c r="F15" s="291" t="str">
        <f>IF(SUM('Pro 2'!F36:F37)&lt;&gt;0,"X","-")</f>
        <v>-</v>
      </c>
      <c r="G15" s="291" t="str">
        <f>IF(SUM('Pro 2'!G36:G37)&lt;&gt;0,"X","-")</f>
        <v>-</v>
      </c>
      <c r="H15" s="291" t="str">
        <f>IF(SUM('Pro 2'!H36:H37)&lt;&gt;0,"X","-")</f>
        <v>X</v>
      </c>
      <c r="I15" s="291" t="str">
        <f>IF(SUM('Pro 2'!I36:I37)&lt;&gt;0,"X","-")</f>
        <v>X</v>
      </c>
      <c r="J15" s="158"/>
      <c r="K15" s="86"/>
      <c r="L15" s="87"/>
      <c r="O15" s="25" t="s">
        <v>59</v>
      </c>
      <c r="P15" s="25" t="s">
        <v>60</v>
      </c>
    </row>
    <row r="16" spans="1:16" x14ac:dyDescent="0.25">
      <c r="B16" s="83"/>
      <c r="C16" s="31"/>
      <c r="D16" s="31"/>
      <c r="E16" s="31"/>
      <c r="F16" s="31"/>
      <c r="G16" s="31"/>
      <c r="H16" s="31"/>
      <c r="I16" s="31"/>
      <c r="J16" s="31"/>
      <c r="K16" s="31"/>
      <c r="L16" s="84"/>
    </row>
    <row r="17" spans="1:16" x14ac:dyDescent="0.25">
      <c r="B17" s="270" t="str">
        <f>IF(Intro!$G$27="English",O17,P17)</f>
        <v>Si non, expliquez.</v>
      </c>
      <c r="C17" s="271"/>
      <c r="D17" s="271"/>
      <c r="E17" s="271"/>
      <c r="F17" s="271"/>
      <c r="G17" s="271"/>
      <c r="H17" s="271"/>
      <c r="I17" s="271"/>
      <c r="J17" s="271"/>
      <c r="K17" s="271"/>
      <c r="L17" s="272"/>
      <c r="O17" s="39" t="s">
        <v>275</v>
      </c>
      <c r="P17" s="6" t="s">
        <v>276</v>
      </c>
    </row>
    <row r="18" spans="1:16" s="25" customFormat="1" x14ac:dyDescent="0.25">
      <c r="A18" s="85"/>
      <c r="B18" s="95"/>
      <c r="C18" s="122"/>
      <c r="D18" s="122"/>
      <c r="E18" s="122"/>
      <c r="F18" s="122"/>
      <c r="G18" s="122"/>
      <c r="H18" s="122"/>
      <c r="I18" s="122"/>
      <c r="J18" s="122"/>
      <c r="K18" s="122"/>
      <c r="L18" s="87"/>
      <c r="O18" s="6"/>
      <c r="P18" s="6"/>
    </row>
    <row r="19" spans="1:16" s="9" customFormat="1" x14ac:dyDescent="0.25">
      <c r="A19" s="8"/>
      <c r="B19" s="394"/>
      <c r="C19" s="526"/>
      <c r="D19" s="526"/>
      <c r="E19" s="526"/>
      <c r="F19" s="526"/>
      <c r="G19" s="526"/>
      <c r="H19" s="526"/>
      <c r="I19" s="526"/>
      <c r="J19" s="526"/>
      <c r="K19" s="526"/>
      <c r="L19" s="396"/>
      <c r="M19" s="25"/>
      <c r="O19" s="7"/>
      <c r="P19" s="7"/>
    </row>
    <row r="20" spans="1:16" s="9" customFormat="1" x14ac:dyDescent="0.25">
      <c r="A20" s="8"/>
      <c r="B20" s="394"/>
      <c r="C20" s="526"/>
      <c r="D20" s="526"/>
      <c r="E20" s="526"/>
      <c r="F20" s="526"/>
      <c r="G20" s="526"/>
      <c r="H20" s="526"/>
      <c r="I20" s="526"/>
      <c r="J20" s="526"/>
      <c r="K20" s="526"/>
      <c r="L20" s="396"/>
      <c r="M20" s="25"/>
      <c r="O20" s="7"/>
      <c r="P20" s="7"/>
    </row>
    <row r="21" spans="1:16" s="9" customFormat="1" x14ac:dyDescent="0.25">
      <c r="A21" s="8"/>
      <c r="B21" s="394"/>
      <c r="C21" s="526"/>
      <c r="D21" s="526"/>
      <c r="E21" s="526"/>
      <c r="F21" s="526"/>
      <c r="G21" s="526"/>
      <c r="H21" s="526"/>
      <c r="I21" s="526"/>
      <c r="J21" s="526"/>
      <c r="K21" s="526"/>
      <c r="L21" s="396"/>
      <c r="M21" s="25"/>
      <c r="O21" s="7"/>
      <c r="P21" s="7"/>
    </row>
    <row r="22" spans="1:16" s="9" customFormat="1" x14ac:dyDescent="0.25">
      <c r="A22" s="8"/>
      <c r="B22" s="394"/>
      <c r="C22" s="526"/>
      <c r="D22" s="526"/>
      <c r="E22" s="526"/>
      <c r="F22" s="526"/>
      <c r="G22" s="526"/>
      <c r="H22" s="526"/>
      <c r="I22" s="526"/>
      <c r="J22" s="526"/>
      <c r="K22" s="526"/>
      <c r="L22" s="396"/>
      <c r="M22" s="25"/>
      <c r="O22" s="7"/>
      <c r="P22" s="7"/>
    </row>
    <row r="23" spans="1:16" s="9" customFormat="1" x14ac:dyDescent="0.25">
      <c r="A23" s="8"/>
      <c r="B23" s="394"/>
      <c r="C23" s="526"/>
      <c r="D23" s="526"/>
      <c r="E23" s="526"/>
      <c r="F23" s="526"/>
      <c r="G23" s="526"/>
      <c r="H23" s="526"/>
      <c r="I23" s="526"/>
      <c r="J23" s="526"/>
      <c r="K23" s="526"/>
      <c r="L23" s="396"/>
      <c r="M23" s="25"/>
      <c r="O23" s="7"/>
      <c r="P23" s="7"/>
    </row>
    <row r="24" spans="1:16" s="9" customFormat="1" x14ac:dyDescent="0.25">
      <c r="A24" s="8"/>
      <c r="B24" s="394"/>
      <c r="C24" s="526"/>
      <c r="D24" s="526"/>
      <c r="E24" s="526"/>
      <c r="F24" s="526"/>
      <c r="G24" s="526"/>
      <c r="H24" s="526"/>
      <c r="I24" s="526"/>
      <c r="J24" s="526"/>
      <c r="K24" s="526"/>
      <c r="L24" s="396"/>
      <c r="M24" s="25"/>
      <c r="O24" s="7"/>
      <c r="P24" s="7"/>
    </row>
    <row r="25" spans="1:16" s="9" customFormat="1" x14ac:dyDescent="0.25">
      <c r="A25" s="8"/>
      <c r="B25" s="394"/>
      <c r="C25" s="526"/>
      <c r="D25" s="526"/>
      <c r="E25" s="526"/>
      <c r="F25" s="526"/>
      <c r="G25" s="526"/>
      <c r="H25" s="526"/>
      <c r="I25" s="526"/>
      <c r="J25" s="526"/>
      <c r="K25" s="526"/>
      <c r="L25" s="396"/>
      <c r="M25" s="25"/>
      <c r="O25" s="7"/>
      <c r="P25" s="7"/>
    </row>
    <row r="26" spans="1:16" s="9" customFormat="1" x14ac:dyDescent="0.25">
      <c r="A26" s="8"/>
      <c r="B26" s="394"/>
      <c r="C26" s="526"/>
      <c r="D26" s="526"/>
      <c r="E26" s="526"/>
      <c r="F26" s="526"/>
      <c r="G26" s="526"/>
      <c r="H26" s="526"/>
      <c r="I26" s="526"/>
      <c r="J26" s="526"/>
      <c r="K26" s="526"/>
      <c r="L26" s="396"/>
      <c r="M26" s="25"/>
      <c r="O26" s="7"/>
      <c r="P26" s="7"/>
    </row>
    <row r="27" spans="1:16" x14ac:dyDescent="0.25">
      <c r="B27" s="83"/>
      <c r="L27" s="84"/>
    </row>
    <row r="28" spans="1:16" x14ac:dyDescent="0.25">
      <c r="B28" s="311" t="str">
        <f>UPPER(IF(Intro!$G$27="English",O28,P28))</f>
        <v>PRODUCTION ET VENTES</v>
      </c>
      <c r="C28" s="312"/>
      <c r="D28" s="312"/>
      <c r="E28" s="312"/>
      <c r="F28" s="312"/>
      <c r="G28" s="312"/>
      <c r="H28" s="312"/>
      <c r="I28" s="312"/>
      <c r="J28" s="312"/>
      <c r="K28" s="312"/>
      <c r="L28" s="313"/>
      <c r="O28" s="157" t="s">
        <v>258</v>
      </c>
      <c r="P28" s="157" t="s">
        <v>259</v>
      </c>
    </row>
    <row r="29" spans="1:16" x14ac:dyDescent="0.25">
      <c r="B29" s="83"/>
      <c r="C29" s="31"/>
      <c r="D29" s="31"/>
      <c r="E29" s="31"/>
      <c r="F29" s="31"/>
      <c r="G29" s="31"/>
      <c r="H29" s="31"/>
      <c r="I29" s="31"/>
      <c r="J29" s="31"/>
      <c r="K29" s="31"/>
      <c r="L29" s="84"/>
    </row>
    <row r="30" spans="1:16" ht="28.5" x14ac:dyDescent="0.25">
      <c r="A30" s="8" t="s">
        <v>157</v>
      </c>
      <c r="B30" s="408" t="str">
        <f>IF(Intro!$G$27="English",O30,P30)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409"/>
      <c r="D30" s="409"/>
      <c r="E30" s="409"/>
      <c r="F30" s="409"/>
      <c r="G30" s="409"/>
      <c r="H30" s="409"/>
      <c r="I30" s="409"/>
      <c r="J30" s="409"/>
      <c r="K30" s="409"/>
      <c r="L30" s="410"/>
      <c r="O30" s="157" t="s">
        <v>67</v>
      </c>
      <c r="P30" s="157" t="s">
        <v>68</v>
      </c>
    </row>
    <row r="31" spans="1:16" x14ac:dyDescent="0.25">
      <c r="B31" s="83"/>
      <c r="C31" s="31"/>
      <c r="D31" s="31"/>
      <c r="E31" s="31"/>
      <c r="F31" s="31"/>
      <c r="G31" s="31"/>
      <c r="H31" s="31"/>
      <c r="I31" s="31"/>
      <c r="J31" s="31"/>
      <c r="K31" s="31"/>
      <c r="L31" s="84"/>
    </row>
    <row r="32" spans="1:16" x14ac:dyDescent="0.25">
      <c r="B32" s="154"/>
      <c r="C32" s="16"/>
      <c r="D32" s="16"/>
      <c r="E32" s="464">
        <f>Variables!B6</f>
        <v>2023</v>
      </c>
      <c r="F32" s="464">
        <f>E32+1</f>
        <v>2024</v>
      </c>
      <c r="G32" s="464">
        <f>F32+1</f>
        <v>2025</v>
      </c>
      <c r="H32" s="464" t="e">
        <f>'Pro 1'!#REF!</f>
        <v>#REF!</v>
      </c>
      <c r="I32" s="464" t="e">
        <f>'Pro 1'!#REF!</f>
        <v>#REF!</v>
      </c>
      <c r="J32" s="88"/>
      <c r="K32" s="88"/>
      <c r="L32" s="89"/>
      <c r="O32" s="156"/>
    </row>
    <row r="33" spans="1:16" x14ac:dyDescent="0.25">
      <c r="B33" s="154"/>
      <c r="C33" s="16"/>
      <c r="D33" s="16"/>
      <c r="E33" s="465"/>
      <c r="F33" s="465"/>
      <c r="G33" s="465"/>
      <c r="H33" s="465"/>
      <c r="I33" s="465"/>
      <c r="J33" s="88"/>
      <c r="K33" s="88"/>
      <c r="L33" s="89"/>
      <c r="O33" s="156"/>
    </row>
    <row r="34" spans="1:16" s="25" customFormat="1" x14ac:dyDescent="0.25">
      <c r="A34" s="85"/>
      <c r="B34" s="452" t="str">
        <f>'Pro 1'!B22</f>
        <v>Production des marchandises</v>
      </c>
      <c r="C34" s="537"/>
      <c r="D34" s="453"/>
      <c r="E34" s="65" t="str">
        <f>IF('Pro 1'!I22&lt;&gt;0,"X","-")</f>
        <v>-</v>
      </c>
      <c r="F34" s="65" t="str">
        <f>IF('Pro 1'!J22&lt;&gt;0,"X","-")</f>
        <v>-</v>
      </c>
      <c r="G34" s="65" t="str">
        <f>IF('Pro 1'!K22&lt;&gt;0,"X","-")</f>
        <v>-</v>
      </c>
      <c r="H34" s="65" t="e">
        <f>IF('Pro 1'!#REF!&lt;&gt;0,"X","-")</f>
        <v>#REF!</v>
      </c>
      <c r="I34" s="65" t="e">
        <f>IF('Pro 1'!#REF!&lt;&gt;0,"X","-")</f>
        <v>#REF!</v>
      </c>
      <c r="J34" s="88"/>
      <c r="K34" s="88"/>
      <c r="L34" s="89"/>
    </row>
    <row r="35" spans="1:16" s="25" customFormat="1" ht="14.45" customHeight="1" x14ac:dyDescent="0.25">
      <c r="A35" s="85"/>
      <c r="B35" s="452" t="str">
        <f>'Pro 2'!B40</f>
        <v>Ventes dans le pays de production</v>
      </c>
      <c r="C35" s="537"/>
      <c r="D35" s="453"/>
      <c r="E35" s="65" t="str">
        <f>IF(SUM('Pro 2'!H40:H41)&lt;&gt;0,"X","-")</f>
        <v>-</v>
      </c>
      <c r="F35" s="65" t="str">
        <f>IF(SUM('Pro 2'!I40:I41)&lt;&gt;0,"X","-")</f>
        <v>-</v>
      </c>
      <c r="G35" s="65" t="str">
        <f>IF(SUM('Pro 2'!J40:J41)&lt;&gt;0,"X","-")</f>
        <v>-</v>
      </c>
      <c r="H35" s="65" t="str">
        <f>IF(SUM('Pro 2'!K40:K41)&lt;&gt;0,"X","-")</f>
        <v>-</v>
      </c>
      <c r="I35" s="65" t="str">
        <f>IF(SUM('Pro 2'!L40:L41)&lt;&gt;0,"X","-")</f>
        <v>-</v>
      </c>
      <c r="J35" s="88"/>
      <c r="K35" s="88"/>
      <c r="L35" s="89"/>
    </row>
    <row r="36" spans="1:16" s="25" customFormat="1" ht="14.45" customHeight="1" x14ac:dyDescent="0.25">
      <c r="A36" s="85"/>
      <c r="B36" s="452" t="str">
        <f>'Pro 2'!B43</f>
        <v>Ventes à l'exportation au Canada (marchandises de premier choix et de second choix combinées)</v>
      </c>
      <c r="C36" s="537"/>
      <c r="D36" s="453"/>
      <c r="E36" s="65" t="str">
        <f>IF(SUM('Pro 2'!H43:H44)&lt;&gt;0,"X","-")</f>
        <v>-</v>
      </c>
      <c r="F36" s="65" t="str">
        <f>IF(SUM('Pro 2'!I43:I44)&lt;&gt;0,"X","-")</f>
        <v>-</v>
      </c>
      <c r="G36" s="65" t="str">
        <f>IF(SUM('Pro 2'!J43:J44)&lt;&gt;0,"X","-")</f>
        <v>-</v>
      </c>
      <c r="H36" s="65" t="str">
        <f>IF(SUM('Pro 2'!K43:K44)&lt;&gt;0,"X","-")</f>
        <v>-</v>
      </c>
      <c r="I36" s="65" t="str">
        <f>IF(SUM('Pro 2'!L43:L44)&lt;&gt;0,"X","-")</f>
        <v>-</v>
      </c>
      <c r="J36" s="88"/>
      <c r="K36" s="88"/>
      <c r="L36" s="89"/>
    </row>
    <row r="37" spans="1:16" s="25" customFormat="1" ht="14.45" customHeight="1" x14ac:dyDescent="0.25">
      <c r="A37" s="85"/>
      <c r="B37" s="452" t="str">
        <f>'Pro 2'!B46</f>
        <v>Ventes à l'exportation aux États-Unis d'Amérique (marchandises de premier choix et de second choix combinées)</v>
      </c>
      <c r="C37" s="537"/>
      <c r="D37" s="453"/>
      <c r="E37" s="65" t="str">
        <f>IF(SUM('Pro 2'!H46:H47)&lt;&gt;0,"X","-")</f>
        <v>-</v>
      </c>
      <c r="F37" s="65" t="str">
        <f>IF(SUM('Pro 2'!I46:I47)&lt;&gt;0,"X","-")</f>
        <v>-</v>
      </c>
      <c r="G37" s="65" t="str">
        <f>IF(SUM('Pro 2'!J46:J47)&lt;&gt;0,"X","-")</f>
        <v>-</v>
      </c>
      <c r="H37" s="65" t="str">
        <f>IF(SUM('Pro 2'!K46:K47)&lt;&gt;0,"X","-")</f>
        <v>-</v>
      </c>
      <c r="I37" s="65" t="str">
        <f>IF(SUM('Pro 2'!L46:L47)&lt;&gt;0,"X","-")</f>
        <v>-</v>
      </c>
      <c r="J37" s="88"/>
      <c r="K37" s="88"/>
      <c r="L37" s="89"/>
    </row>
    <row r="38" spans="1:16" s="25" customFormat="1" ht="14.45" customHeight="1" x14ac:dyDescent="0.25">
      <c r="A38" s="85"/>
      <c r="B38" s="452" t="str">
        <f>'Pro 2'!B49</f>
        <v>Ventes à l'exportation vers tous les autres pays (marchandises de premier choix et de second choix combinées)</v>
      </c>
      <c r="C38" s="537"/>
      <c r="D38" s="453"/>
      <c r="E38" s="65" t="str">
        <f>IF(SUM('Pro 2'!H49:H50)&lt;&gt;0,"X","-")</f>
        <v>-</v>
      </c>
      <c r="F38" s="65" t="str">
        <f>IF(SUM('Pro 2'!I49:I50)&lt;&gt;0,"X","-")</f>
        <v>-</v>
      </c>
      <c r="G38" s="65" t="str">
        <f>IF(SUM('Pro 2'!J49:J50)&lt;&gt;0,"X","-")</f>
        <v>-</v>
      </c>
      <c r="H38" s="65" t="str">
        <f>IF(SUM('Pro 2'!K49:K50)&lt;&gt;0,"X","-")</f>
        <v>-</v>
      </c>
      <c r="I38" s="65" t="str">
        <f>IF(SUM('Pro 2'!L49:L50)&lt;&gt;0,"X","-")</f>
        <v>-</v>
      </c>
      <c r="J38" s="88"/>
      <c r="K38" s="88"/>
      <c r="L38" s="89"/>
    </row>
    <row r="39" spans="1:16" s="25" customFormat="1" ht="14.45" customHeight="1" x14ac:dyDescent="0.25">
      <c r="A39" s="85"/>
      <c r="B39" s="503" t="str">
        <f>IF(Intro!$G$27="English",O39,P39)</f>
        <v>Marchés d'exportation</v>
      </c>
      <c r="C39" s="504"/>
      <c r="D39" s="505"/>
      <c r="E39" s="528" t="str">
        <f>IF('Pro 2'!B58="","-",'Pro 2'!B58)</f>
        <v>-</v>
      </c>
      <c r="F39" s="529"/>
      <c r="G39" s="529"/>
      <c r="H39" s="529"/>
      <c r="I39" s="530"/>
      <c r="J39" s="88"/>
      <c r="K39" s="88"/>
      <c r="L39" s="89"/>
      <c r="O39" s="25" t="s">
        <v>260</v>
      </c>
      <c r="P39" s="25" t="s">
        <v>261</v>
      </c>
    </row>
    <row r="40" spans="1:16" s="25" customFormat="1" ht="14.45" customHeight="1" x14ac:dyDescent="0.25">
      <c r="A40" s="85"/>
      <c r="B40" s="331"/>
      <c r="C40" s="332"/>
      <c r="D40" s="538"/>
      <c r="E40" s="531"/>
      <c r="F40" s="532"/>
      <c r="G40" s="532"/>
      <c r="H40" s="532"/>
      <c r="I40" s="533"/>
      <c r="J40" s="88"/>
      <c r="K40" s="88"/>
      <c r="L40" s="89"/>
    </row>
    <row r="41" spans="1:16" s="25" customFormat="1" ht="14.45" customHeight="1" x14ac:dyDescent="0.25">
      <c r="A41" s="85"/>
      <c r="B41" s="331"/>
      <c r="C41" s="332"/>
      <c r="D41" s="538"/>
      <c r="E41" s="531"/>
      <c r="F41" s="532"/>
      <c r="G41" s="532"/>
      <c r="H41" s="532"/>
      <c r="I41" s="533"/>
      <c r="J41" s="88"/>
      <c r="K41" s="88"/>
      <c r="L41" s="89"/>
    </row>
    <row r="42" spans="1:16" s="25" customFormat="1" ht="14.45" customHeight="1" x14ac:dyDescent="0.25">
      <c r="A42" s="85"/>
      <c r="B42" s="506"/>
      <c r="C42" s="507"/>
      <c r="D42" s="508"/>
      <c r="E42" s="534"/>
      <c r="F42" s="535"/>
      <c r="G42" s="535"/>
      <c r="H42" s="535"/>
      <c r="I42" s="536"/>
      <c r="J42" s="88"/>
      <c r="K42" s="88"/>
      <c r="L42" s="89"/>
    </row>
    <row r="43" spans="1:16" x14ac:dyDescent="0.25">
      <c r="B43" s="90"/>
      <c r="C43" s="91"/>
      <c r="D43" s="91"/>
      <c r="E43" s="91"/>
      <c r="F43" s="91"/>
      <c r="G43" s="91"/>
      <c r="H43" s="91"/>
      <c r="I43" s="91"/>
      <c r="J43" s="91"/>
      <c r="K43" s="91"/>
      <c r="L43" s="92"/>
    </row>
  </sheetData>
  <sheetProtection algorithmName="SHA-512" hashValue="q0zMW83iGqUdHPBuKswtWyR7tcR9nbBE8UDQFvdStLmh8NilQKo8iQjPh2kjm7BWO2n84c2Di5Wv0PxKYdARJw==" saltValue="3H9EufbyB8yMKHeFHrELTQ==" spinCount="100000" sheet="1" objects="1" scenarios="1" selectLockedCells="1"/>
  <mergeCells count="26">
    <mergeCell ref="E39:I42"/>
    <mergeCell ref="B34:D34"/>
    <mergeCell ref="B35:D35"/>
    <mergeCell ref="B36:D36"/>
    <mergeCell ref="B37:D37"/>
    <mergeCell ref="B38:D38"/>
    <mergeCell ref="B39:D42"/>
    <mergeCell ref="B30:L30"/>
    <mergeCell ref="E32:E33"/>
    <mergeCell ref="F32:F33"/>
    <mergeCell ref="G32:G33"/>
    <mergeCell ref="H32:H33"/>
    <mergeCell ref="I32:I33"/>
    <mergeCell ref="B28:L28"/>
    <mergeCell ref="B4:L4"/>
    <mergeCell ref="B5:L5"/>
    <mergeCell ref="B6:L6"/>
    <mergeCell ref="B8:L8"/>
    <mergeCell ref="B9:L9"/>
    <mergeCell ref="B11:I12"/>
    <mergeCell ref="J11:J12"/>
    <mergeCell ref="B13:I13"/>
    <mergeCell ref="B14:I14"/>
    <mergeCell ref="B15:I15"/>
    <mergeCell ref="B17:L17"/>
    <mergeCell ref="B19:L26"/>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B40F46BB-E9F9-475C-83CC-0BD2821E8A7B}">
      <formula1>1000</formula1>
    </dataValidation>
  </dataValidations>
  <printOptions horizontalCentered="1"/>
  <pageMargins left="0.25" right="0.25" top="0.75" bottom="0.75" header="0.3" footer="0.3"/>
  <pageSetup scale="76"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301BBC1-D6F3-44AE-9A9B-C5308B58CCB3}">
          <x14:formula1>
            <xm:f>Variables!$D$26:$D$27</xm:f>
          </x14:formula1>
          <xm:sqref>J11:J15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28"/>
  <sheetViews>
    <sheetView showGridLines="0" tabSelected="1" zoomScaleNormal="100" workbookViewId="0">
      <selection activeCell="G27" sqref="G27:G28"/>
    </sheetView>
  </sheetViews>
  <sheetFormatPr defaultColWidth="9.42578125" defaultRowHeight="14.25" x14ac:dyDescent="0.25"/>
  <cols>
    <col min="1" max="1" width="1.5703125" style="8" customWidth="1"/>
    <col min="2" max="12" width="14.42578125" style="70" customWidth="1"/>
    <col min="13" max="13" width="6.42578125" style="75" customWidth="1"/>
    <col min="14" max="14" width="9.42578125" style="75" customWidth="1"/>
    <col min="15" max="15" width="37.85546875" style="75" hidden="1" customWidth="1"/>
    <col min="16" max="16" width="33" style="75" hidden="1" customWidth="1"/>
    <col min="17" max="23" width="9.42578125" style="75" customWidth="1"/>
    <col min="24" max="16384" width="9.42578125" style="75"/>
  </cols>
  <sheetData>
    <row r="1" spans="1:23" x14ac:dyDescent="0.25">
      <c r="O1" s="75" t="s">
        <v>295</v>
      </c>
      <c r="P1" s="75" t="s">
        <v>295</v>
      </c>
    </row>
    <row r="2" spans="1:23" x14ac:dyDescent="0.25">
      <c r="B2" s="10" t="s">
        <v>0</v>
      </c>
      <c r="C2" s="10"/>
      <c r="O2" s="9" t="s">
        <v>61</v>
      </c>
      <c r="P2" s="9" t="s">
        <v>73</v>
      </c>
    </row>
    <row r="3" spans="1:23" x14ac:dyDescent="0.25">
      <c r="B3" s="2"/>
      <c r="C3" s="2"/>
      <c r="O3" s="5"/>
      <c r="P3" s="5"/>
    </row>
    <row r="4" spans="1:23" s="5" customFormat="1" x14ac:dyDescent="0.25">
      <c r="A4" s="11"/>
      <c r="B4" s="335" t="s">
        <v>227</v>
      </c>
      <c r="C4" s="336"/>
      <c r="D4" s="336"/>
      <c r="E4" s="336"/>
      <c r="F4" s="336"/>
      <c r="G4" s="336"/>
      <c r="H4" s="336"/>
      <c r="I4" s="336"/>
      <c r="J4" s="336"/>
      <c r="K4" s="336"/>
      <c r="L4" s="337"/>
      <c r="M4" s="3"/>
      <c r="N4" s="3"/>
      <c r="O4" s="6"/>
      <c r="P4" s="6"/>
    </row>
    <row r="5" spans="1:23" s="5" customFormat="1" x14ac:dyDescent="0.25">
      <c r="A5" s="11"/>
      <c r="B5" s="338" t="str">
        <f>Variables!B2</f>
        <v>RR-2025-004</v>
      </c>
      <c r="C5" s="339"/>
      <c r="D5" s="339"/>
      <c r="E5" s="339"/>
      <c r="F5" s="339"/>
      <c r="G5" s="339"/>
      <c r="H5" s="339"/>
      <c r="I5" s="339"/>
      <c r="J5" s="339"/>
      <c r="K5" s="339"/>
      <c r="L5" s="340"/>
      <c r="M5" s="3"/>
      <c r="N5" s="3"/>
      <c r="O5" s="6"/>
      <c r="P5" s="6"/>
    </row>
    <row r="6" spans="1:23" s="6" customFormat="1" x14ac:dyDescent="0.25">
      <c r="A6" s="11"/>
      <c r="B6" s="341" t="str">
        <f>UPPER(Variables!B3&amp;" | "&amp;Variables!C3)</f>
        <v>CORROSION-RESISTANT STEEL SHEET II | FEUILLES D'ACIER RÉSISTANT À LA CORROSION II</v>
      </c>
      <c r="C6" s="342"/>
      <c r="D6" s="342"/>
      <c r="E6" s="342"/>
      <c r="F6" s="342"/>
      <c r="G6" s="342"/>
      <c r="H6" s="342"/>
      <c r="I6" s="342"/>
      <c r="J6" s="342"/>
      <c r="K6" s="342"/>
      <c r="L6" s="343"/>
      <c r="O6" s="12"/>
      <c r="P6" s="12"/>
    </row>
    <row r="7" spans="1:23" s="6" customFormat="1" x14ac:dyDescent="0.25">
      <c r="A7" s="11"/>
      <c r="B7" s="13"/>
      <c r="C7" s="13"/>
      <c r="D7" s="14"/>
      <c r="E7" s="14"/>
      <c r="F7" s="14"/>
      <c r="G7" s="14"/>
      <c r="H7" s="14"/>
      <c r="I7" s="14"/>
      <c r="J7" s="14"/>
      <c r="K7" s="14"/>
      <c r="L7" s="14"/>
      <c r="O7" s="12"/>
      <c r="P7" s="12"/>
    </row>
    <row r="8" spans="1:23" s="5" customFormat="1" x14ac:dyDescent="0.25">
      <c r="A8" s="11"/>
      <c r="B8" s="267" t="s">
        <v>228</v>
      </c>
      <c r="C8" s="268"/>
      <c r="D8" s="268"/>
      <c r="E8" s="268"/>
      <c r="F8" s="268"/>
      <c r="G8" s="268"/>
      <c r="H8" s="268"/>
      <c r="I8" s="268"/>
      <c r="J8" s="268"/>
      <c r="K8" s="268"/>
      <c r="L8" s="269"/>
      <c r="M8" s="3"/>
      <c r="N8" s="3"/>
      <c r="O8" s="6"/>
      <c r="P8" s="6"/>
    </row>
    <row r="9" spans="1:23" ht="14.1" customHeight="1" x14ac:dyDescent="0.25">
      <c r="B9" s="15"/>
      <c r="C9" s="16"/>
      <c r="D9" s="17"/>
      <c r="E9" s="17"/>
      <c r="F9" s="17"/>
      <c r="G9" s="17"/>
      <c r="H9" s="17"/>
      <c r="I9" s="17"/>
      <c r="J9" s="17"/>
      <c r="K9" s="17"/>
      <c r="L9" s="18"/>
      <c r="O9" s="334" t="s">
        <v>283</v>
      </c>
      <c r="P9" s="334"/>
    </row>
    <row r="10" spans="1:23" s="25" customFormat="1" x14ac:dyDescent="0.25">
      <c r="A10" s="85"/>
      <c r="B10" s="292" t="str">
        <f>"The information requested in this questionnaire is for use by the Canadian International Trade Tribunal (the Tribunal) in connection with its expiry review concerning the dumping of "&amp;Variables!D3&amp;" (as defined below) originating in or exported from Türkiye (excluding those goods exported by Borçelik Çelik Sanayi Ticaret A.Ş.) and Vietnam, and the subsidizing of "&amp;Variables!D3&amp;" (as defined below) originating in or exported from Türkiye (excluding those goods exported by Atakaş Çelik Sanayi ve Ticaret A.Ş., Borçelik Çelik Sanayi Ticaret A.Ş. and Tatmetal Çelik Sanayi ve Ticaret A.Ş.)."</f>
        <v>The information requested in this questionnaire is for use by the Canadian International Trade Tribunal (the Tribunal) in connection with its expiry review concerning the dumping of corrosion-resistant steel sheet (as defined below) originating in or exported from Türkiye (excluding those goods exported by Borçelik Çelik Sanayi Ticaret A.Ş.) and Vietnam, and the subsidizing of corrosion-resistant steel sheet (as defined below) originating in or exported from Türkiye (excluding those goods exported by Atakaş Çelik Sanayi ve Ticaret A.Ş., Borçelik Çelik Sanayi Ticaret A.Ş. and Tatmetal Çelik Sanayi ve Ticaret A.Ş.).</v>
      </c>
      <c r="C10" s="293"/>
      <c r="D10" s="293"/>
      <c r="E10" s="293"/>
      <c r="F10" s="293"/>
      <c r="G10" s="175"/>
      <c r="H10" s="344" t="str">
        <f>"Les renseignements demandés dans le présent questionnaire seront utilisés par le Tribunal canadien du commerce extérieur (le Tribunal) dans le cadre de son réexamen relatif à l'expiration concernant le dumping de "&amp;Variables!E3&amp;" (telles que définies ci-dessous) originaires ou exportées de la Türkiye (à l’exclusion des marchandises exportées par Borçelik Çelik Sanayi Ticaret A.Ş.) et du Vietnam, et le subventionnement de "&amp;Variables!E3&amp;" (telles que définies ci-dessous) originaires ou exportées de la Türkiye (à l’exclusion des marchandises exportées par Atakaş Çelik Sanayi ve Ticaret A.Ş., Borçelik Çelik Sanayi Ticaret A.Ş. et Tatmetal Çelik Sanayi ve Ticaret A.Ş.)."</f>
        <v>Les renseignements demandés dans le présent questionnaire seront utilisés par le Tribunal canadien du commerce extérieur (le Tribunal) dans le cadre de son réexamen relatif à l'expiration concernant le dumping de feuilles d'acier résistant à la corrosion (telles que définies ci-dessous) originaires ou exportées de la Türkiye (à l’exclusion des marchandises exportées par Borçelik Çelik Sanayi Ticaret A.Ş.) et du Vietnam, et le subventionnement de feuilles d'acier résistant à la corrosion (telles que définies ci-dessous) originaires ou exportées de la Türkiye (à l’exclusion des marchandises exportées par Atakaş Çelik Sanayi ve Ticaret A.Ş., Borçelik Çelik Sanayi Ticaret A.Ş. et Tatmetal Çelik Sanayi ve Ticaret A.Ş.).</v>
      </c>
      <c r="I10" s="344"/>
      <c r="J10" s="344"/>
      <c r="K10" s="344"/>
      <c r="L10" s="345"/>
      <c r="M10" s="178"/>
      <c r="N10" s="127"/>
      <c r="O10" s="334"/>
      <c r="P10" s="334"/>
      <c r="Q10" s="49"/>
      <c r="R10" s="49"/>
      <c r="S10" s="49"/>
      <c r="T10" s="49"/>
      <c r="U10" s="49"/>
      <c r="V10" s="49"/>
      <c r="W10" s="49"/>
    </row>
    <row r="11" spans="1:23" s="25" customFormat="1" x14ac:dyDescent="0.25">
      <c r="A11" s="85"/>
      <c r="B11" s="292"/>
      <c r="C11" s="293"/>
      <c r="D11" s="293"/>
      <c r="E11" s="293"/>
      <c r="F11" s="293"/>
      <c r="G11" s="175"/>
      <c r="H11" s="344"/>
      <c r="I11" s="344"/>
      <c r="J11" s="344"/>
      <c r="K11" s="344"/>
      <c r="L11" s="345"/>
      <c r="M11" s="178"/>
      <c r="N11" s="127"/>
      <c r="O11" s="334"/>
      <c r="P11" s="334"/>
      <c r="Q11" s="49"/>
      <c r="R11" s="49"/>
      <c r="S11" s="49"/>
      <c r="T11" s="49"/>
      <c r="U11" s="49"/>
      <c r="V11" s="49"/>
      <c r="W11" s="49"/>
    </row>
    <row r="12" spans="1:23" s="25" customFormat="1" x14ac:dyDescent="0.25">
      <c r="A12" s="85"/>
      <c r="B12" s="292"/>
      <c r="C12" s="293"/>
      <c r="D12" s="293"/>
      <c r="E12" s="293"/>
      <c r="F12" s="293"/>
      <c r="G12" s="175"/>
      <c r="H12" s="344"/>
      <c r="I12" s="344"/>
      <c r="J12" s="344"/>
      <c r="K12" s="344"/>
      <c r="L12" s="345"/>
      <c r="M12" s="176"/>
      <c r="N12" s="127"/>
      <c r="O12" s="334"/>
      <c r="P12" s="334"/>
      <c r="Q12" s="49"/>
      <c r="R12" s="49"/>
      <c r="S12" s="49"/>
      <c r="T12" s="49"/>
      <c r="U12" s="49"/>
      <c r="V12" s="49"/>
      <c r="W12" s="49"/>
    </row>
    <row r="13" spans="1:23" s="25" customFormat="1" x14ac:dyDescent="0.25">
      <c r="A13" s="85"/>
      <c r="B13" s="292"/>
      <c r="C13" s="293"/>
      <c r="D13" s="293"/>
      <c r="E13" s="293"/>
      <c r="F13" s="293"/>
      <c r="G13" s="175"/>
      <c r="H13" s="344"/>
      <c r="I13" s="344"/>
      <c r="J13" s="344"/>
      <c r="K13" s="344"/>
      <c r="L13" s="345"/>
      <c r="M13" s="176"/>
      <c r="N13" s="127"/>
      <c r="O13" s="334"/>
      <c r="P13" s="334"/>
      <c r="Q13" s="49"/>
      <c r="R13" s="49"/>
      <c r="S13" s="49"/>
      <c r="T13" s="49"/>
      <c r="U13" s="49"/>
      <c r="V13" s="49"/>
      <c r="W13" s="49"/>
    </row>
    <row r="14" spans="1:23" s="25" customFormat="1" x14ac:dyDescent="0.25">
      <c r="A14" s="85"/>
      <c r="B14" s="292"/>
      <c r="C14" s="293"/>
      <c r="D14" s="293"/>
      <c r="E14" s="293"/>
      <c r="F14" s="293"/>
      <c r="G14" s="175"/>
      <c r="H14" s="344"/>
      <c r="I14" s="344"/>
      <c r="J14" s="344"/>
      <c r="K14" s="344"/>
      <c r="L14" s="345"/>
      <c r="M14" s="176"/>
      <c r="N14" s="127"/>
      <c r="O14" s="334"/>
      <c r="P14" s="334"/>
      <c r="Q14" s="49"/>
      <c r="R14" s="49"/>
      <c r="S14" s="49"/>
      <c r="T14" s="49"/>
      <c r="U14" s="49"/>
      <c r="V14" s="49"/>
      <c r="W14" s="49"/>
    </row>
    <row r="15" spans="1:23" s="25" customFormat="1" x14ac:dyDescent="0.25">
      <c r="A15" s="85"/>
      <c r="B15" s="292"/>
      <c r="C15" s="293"/>
      <c r="D15" s="293"/>
      <c r="E15" s="293"/>
      <c r="F15" s="293"/>
      <c r="G15" s="175"/>
      <c r="H15" s="344"/>
      <c r="I15" s="344"/>
      <c r="J15" s="344"/>
      <c r="K15" s="344"/>
      <c r="L15" s="345"/>
      <c r="M15" s="176"/>
      <c r="N15" s="127"/>
      <c r="O15" s="334"/>
      <c r="P15" s="334"/>
      <c r="Q15" s="49"/>
      <c r="R15" s="49"/>
      <c r="S15" s="49"/>
      <c r="T15" s="49"/>
      <c r="U15" s="49"/>
      <c r="V15" s="49"/>
      <c r="W15" s="49"/>
    </row>
    <row r="16" spans="1:23" s="25" customFormat="1" x14ac:dyDescent="0.25">
      <c r="A16" s="85"/>
      <c r="B16" s="292"/>
      <c r="C16" s="293"/>
      <c r="D16" s="293"/>
      <c r="E16" s="293"/>
      <c r="F16" s="293"/>
      <c r="G16" s="175"/>
      <c r="H16" s="344"/>
      <c r="I16" s="344"/>
      <c r="J16" s="344"/>
      <c r="K16" s="344"/>
      <c r="L16" s="345"/>
      <c r="M16" s="176"/>
      <c r="N16" s="127"/>
      <c r="O16" s="334"/>
      <c r="P16" s="334"/>
      <c r="Q16" s="49"/>
      <c r="R16" s="49"/>
      <c r="S16" s="49"/>
      <c r="T16" s="49"/>
      <c r="U16" s="49"/>
      <c r="V16" s="49"/>
      <c r="W16" s="49"/>
    </row>
    <row r="17" spans="1:23" s="25" customFormat="1" x14ac:dyDescent="0.25">
      <c r="A17" s="85"/>
      <c r="B17" s="292"/>
      <c r="C17" s="293"/>
      <c r="D17" s="293"/>
      <c r="E17" s="293"/>
      <c r="F17" s="293"/>
      <c r="G17" s="175"/>
      <c r="H17" s="344"/>
      <c r="I17" s="344"/>
      <c r="J17" s="344"/>
      <c r="K17" s="344"/>
      <c r="L17" s="345"/>
      <c r="M17" s="176"/>
      <c r="N17" s="127"/>
      <c r="O17" s="334"/>
      <c r="P17" s="334"/>
      <c r="Q17" s="49"/>
      <c r="R17" s="49"/>
      <c r="S17" s="49"/>
      <c r="T17" s="49"/>
      <c r="U17" s="49"/>
      <c r="V17" s="49"/>
      <c r="W17" s="49"/>
    </row>
    <row r="18" spans="1:23" s="25" customFormat="1" x14ac:dyDescent="0.25">
      <c r="A18" s="85"/>
      <c r="B18" s="292"/>
      <c r="C18" s="293"/>
      <c r="D18" s="293"/>
      <c r="E18" s="293"/>
      <c r="F18" s="293"/>
      <c r="G18" s="175"/>
      <c r="H18" s="344"/>
      <c r="I18" s="344"/>
      <c r="J18" s="344"/>
      <c r="K18" s="344"/>
      <c r="L18" s="345"/>
      <c r="N18" s="127"/>
      <c r="O18" s="334"/>
      <c r="P18" s="334"/>
      <c r="Q18" s="49"/>
      <c r="R18" s="49"/>
      <c r="S18" s="49"/>
      <c r="T18" s="49"/>
      <c r="U18" s="49"/>
      <c r="V18" s="49"/>
      <c r="W18" s="49"/>
    </row>
    <row r="19" spans="1:23" s="25" customFormat="1" ht="14.25" customHeight="1" x14ac:dyDescent="0.25">
      <c r="A19" s="85"/>
      <c r="B19" s="346" t="str">
        <f>"Your firm's knowledge and experience would aid the Tribunal in the proper conduct of its inquiry by helping it better understand the Canadian market for "&amp;Variables!D3&amp;". The Tribunal therefore requests a response to this questionnaire from your firm."</f>
        <v>Your firm's knowledge and experience would aid the Tribunal in the proper conduct of its inquiry by helping it better understand the Canadian market for corrosion-resistant steel sheet. The Tribunal therefore requests a response to this questionnaire from your firm.</v>
      </c>
      <c r="C19" s="347"/>
      <c r="D19" s="347"/>
      <c r="E19" s="347"/>
      <c r="F19" s="347"/>
      <c r="G19" s="175"/>
      <c r="H19" s="348" t="str">
        <f>"Les connaissances et l'expérience de votre entreprise aideraient le Tribunal à mener correctement son enquête en lui permettant de mieux comprendre le marché canadien de "&amp;Variables!E3&amp;". Le Tribunal demande donc à votre entreprise de répondre à ce questionnaire."</f>
        <v>Les connaissances et l'expérience de votre entreprise aideraient le Tribunal à mener correctement son enquête en lui permettant de mieux comprendre le marché canadien de feuilles d'acier résistant à la corrosion. Le Tribunal demande donc à votre entreprise de répondre à ce questionnaire.</v>
      </c>
      <c r="I19" s="348"/>
      <c r="J19" s="348"/>
      <c r="K19" s="348"/>
      <c r="L19" s="349"/>
      <c r="N19" s="127"/>
      <c r="O19" s="334"/>
      <c r="P19" s="334"/>
      <c r="Q19" s="49"/>
      <c r="R19" s="49"/>
      <c r="S19" s="49"/>
      <c r="T19" s="49"/>
      <c r="U19" s="49"/>
      <c r="V19" s="49"/>
      <c r="W19" s="49"/>
    </row>
    <row r="20" spans="1:23" s="25" customFormat="1" x14ac:dyDescent="0.25">
      <c r="A20" s="85"/>
      <c r="B20" s="346"/>
      <c r="C20" s="347"/>
      <c r="D20" s="347"/>
      <c r="E20" s="347"/>
      <c r="F20" s="347"/>
      <c r="G20" s="175"/>
      <c r="H20" s="348"/>
      <c r="I20" s="348"/>
      <c r="J20" s="348"/>
      <c r="K20" s="348"/>
      <c r="L20" s="349"/>
      <c r="N20" s="127"/>
      <c r="O20" s="334"/>
      <c r="P20" s="334"/>
      <c r="Q20" s="49"/>
      <c r="R20" s="49"/>
      <c r="S20" s="49"/>
      <c r="T20" s="49"/>
      <c r="U20" s="49"/>
      <c r="V20" s="49"/>
      <c r="W20" s="49"/>
    </row>
    <row r="21" spans="1:23" s="25" customFormat="1" x14ac:dyDescent="0.25">
      <c r="A21" s="85"/>
      <c r="B21" s="346"/>
      <c r="C21" s="347"/>
      <c r="D21" s="347"/>
      <c r="E21" s="347"/>
      <c r="F21" s="347"/>
      <c r="G21" s="175"/>
      <c r="H21" s="348"/>
      <c r="I21" s="348"/>
      <c r="J21" s="348"/>
      <c r="K21" s="348"/>
      <c r="L21" s="349"/>
      <c r="N21" s="127"/>
      <c r="O21" s="334"/>
      <c r="P21" s="334"/>
      <c r="Q21" s="49"/>
      <c r="R21" s="49"/>
      <c r="S21" s="49"/>
      <c r="T21" s="49"/>
      <c r="U21" s="49"/>
      <c r="V21" s="49"/>
      <c r="W21" s="49"/>
    </row>
    <row r="22" spans="1:23" s="25" customFormat="1" x14ac:dyDescent="0.25">
      <c r="A22" s="85"/>
      <c r="B22" s="346"/>
      <c r="C22" s="347"/>
      <c r="D22" s="347"/>
      <c r="E22" s="347"/>
      <c r="F22" s="347"/>
      <c r="G22" s="175"/>
      <c r="H22" s="348"/>
      <c r="I22" s="348"/>
      <c r="J22" s="348"/>
      <c r="K22" s="348"/>
      <c r="L22" s="349"/>
      <c r="N22" s="127"/>
      <c r="O22" s="334"/>
      <c r="P22" s="334"/>
      <c r="Q22" s="49"/>
      <c r="R22" s="49"/>
      <c r="S22" s="49"/>
      <c r="T22" s="49"/>
      <c r="U22" s="49"/>
      <c r="V22" s="49"/>
      <c r="W22" s="49"/>
    </row>
    <row r="23" spans="1:23" s="25" customFormat="1" x14ac:dyDescent="0.25">
      <c r="A23" s="85"/>
      <c r="B23" s="96"/>
      <c r="C23" s="97"/>
      <c r="D23" s="97"/>
      <c r="E23" s="97"/>
      <c r="F23" s="97"/>
      <c r="G23" s="97"/>
      <c r="H23" s="97"/>
      <c r="I23" s="97"/>
      <c r="J23" s="97"/>
      <c r="K23" s="97"/>
      <c r="L23" s="98"/>
      <c r="N23" s="49"/>
      <c r="O23" s="334"/>
      <c r="P23" s="334"/>
      <c r="Q23" s="49"/>
      <c r="R23" s="49"/>
      <c r="S23" s="49"/>
      <c r="T23" s="49"/>
      <c r="U23" s="49"/>
      <c r="V23" s="49"/>
      <c r="W23" s="49"/>
    </row>
    <row r="24" spans="1:23" s="6" customFormat="1" x14ac:dyDescent="0.25">
      <c r="A24" s="11"/>
      <c r="B24" s="13"/>
      <c r="C24" s="13"/>
      <c r="D24" s="14"/>
      <c r="E24" s="14"/>
      <c r="F24" s="14"/>
      <c r="G24" s="14"/>
      <c r="H24" s="14"/>
      <c r="I24" s="14"/>
      <c r="J24" s="14"/>
      <c r="K24" s="14"/>
      <c r="L24" s="14"/>
      <c r="O24" s="12"/>
      <c r="P24" s="12"/>
    </row>
    <row r="25" spans="1:23" s="5" customFormat="1" x14ac:dyDescent="0.25">
      <c r="A25" s="11"/>
      <c r="B25" s="267" t="s">
        <v>229</v>
      </c>
      <c r="C25" s="268"/>
      <c r="D25" s="268"/>
      <c r="E25" s="268"/>
      <c r="F25" s="268"/>
      <c r="G25" s="268"/>
      <c r="H25" s="268"/>
      <c r="I25" s="268"/>
      <c r="J25" s="268"/>
      <c r="K25" s="268"/>
      <c r="L25" s="269"/>
      <c r="M25" s="3"/>
      <c r="N25" s="3"/>
      <c r="O25" s="6"/>
      <c r="P25" s="6"/>
    </row>
    <row r="26" spans="1:23" x14ac:dyDescent="0.25">
      <c r="B26" s="15"/>
      <c r="C26" s="16"/>
      <c r="D26" s="17"/>
      <c r="E26" s="17"/>
      <c r="F26" s="17"/>
      <c r="G26" s="17"/>
      <c r="H26" s="17"/>
      <c r="I26" s="17"/>
      <c r="J26" s="17"/>
      <c r="K26" s="17"/>
      <c r="L26" s="18"/>
    </row>
    <row r="27" spans="1:23" x14ac:dyDescent="0.25">
      <c r="B27" s="314" t="s">
        <v>74</v>
      </c>
      <c r="C27" s="315"/>
      <c r="D27" s="315"/>
      <c r="E27" s="315"/>
      <c r="F27" s="315"/>
      <c r="G27" s="316" t="s">
        <v>73</v>
      </c>
      <c r="H27" s="318" t="s">
        <v>141</v>
      </c>
      <c r="I27" s="318"/>
      <c r="J27" s="318"/>
      <c r="K27" s="318"/>
      <c r="L27" s="319"/>
      <c r="O27" s="71"/>
    </row>
    <row r="28" spans="1:23" x14ac:dyDescent="0.25">
      <c r="B28" s="314"/>
      <c r="C28" s="315"/>
      <c r="D28" s="315"/>
      <c r="E28" s="315"/>
      <c r="F28" s="315"/>
      <c r="G28" s="317"/>
      <c r="H28" s="318"/>
      <c r="I28" s="318"/>
      <c r="J28" s="318"/>
      <c r="K28" s="318"/>
      <c r="L28" s="319"/>
      <c r="O28" s="71"/>
    </row>
    <row r="29" spans="1:23" s="25" customFormat="1" x14ac:dyDescent="0.25">
      <c r="A29" s="85"/>
      <c r="B29" s="96"/>
      <c r="C29" s="97"/>
      <c r="D29" s="97"/>
      <c r="E29" s="97"/>
      <c r="F29" s="97"/>
      <c r="G29" s="97"/>
      <c r="H29" s="97"/>
      <c r="I29" s="97"/>
      <c r="J29" s="97"/>
      <c r="K29" s="97"/>
      <c r="L29" s="98"/>
      <c r="N29" s="49"/>
      <c r="O29" s="75"/>
      <c r="P29" s="75"/>
      <c r="Q29" s="49"/>
      <c r="R29" s="49"/>
      <c r="S29" s="49"/>
      <c r="T29" s="49"/>
      <c r="U29" s="49"/>
      <c r="V29" s="49"/>
      <c r="W29" s="49"/>
    </row>
    <row r="30" spans="1:23" s="6" customFormat="1" x14ac:dyDescent="0.25">
      <c r="A30" s="11"/>
      <c r="B30" s="13"/>
      <c r="C30" s="13"/>
      <c r="D30" s="14"/>
      <c r="E30" s="14"/>
      <c r="F30" s="14"/>
      <c r="G30" s="14"/>
      <c r="H30" s="14"/>
      <c r="I30" s="14"/>
      <c r="J30" s="14"/>
      <c r="K30" s="14"/>
      <c r="L30" s="14"/>
      <c r="O30" s="12"/>
      <c r="P30" s="12"/>
    </row>
    <row r="31" spans="1:23" s="5" customFormat="1" x14ac:dyDescent="0.25">
      <c r="A31" s="11"/>
      <c r="B31" s="311" t="str">
        <f>IF(Intro!$G$27="English",O31,P31)</f>
        <v>LA DÉFINITION "DES MARCHANDISES"</v>
      </c>
      <c r="C31" s="312" t="str">
        <f>UPPER(IF(Intro!$G$27="English",P31,Q31))</f>
        <v/>
      </c>
      <c r="D31" s="312" t="str">
        <f>UPPER(IF(Intro!$G$27="English",Q31,R31))</f>
        <v/>
      </c>
      <c r="E31" s="312" t="str">
        <f>UPPER(IF(Intro!$G$27="English",R31,S31))</f>
        <v/>
      </c>
      <c r="F31" s="312"/>
      <c r="G31" s="312" t="str">
        <f>UPPER(IF(Intro!$G$27="English",S31,T31))</f>
        <v/>
      </c>
      <c r="H31" s="312" t="str">
        <f>UPPER(IF(Intro!$G$27="English",T31,U31))</f>
        <v/>
      </c>
      <c r="I31" s="312" t="str">
        <f>UPPER(IF(Intro!$G$27="English",U31,V31))</f>
        <v/>
      </c>
      <c r="J31" s="312" t="str">
        <f>UPPER(IF(Intro!$G$27="English",V31,W31))</f>
        <v/>
      </c>
      <c r="K31" s="312" t="str">
        <f>UPPER(IF(Intro!$G$27="English",W31,X31))</f>
        <v/>
      </c>
      <c r="L31" s="313" t="str">
        <f>UPPER(IF(Intro!$G$27="English",X31,Y31))</f>
        <v/>
      </c>
      <c r="M31" s="6"/>
      <c r="N31" s="3"/>
      <c r="O31" s="6" t="s">
        <v>230</v>
      </c>
      <c r="P31" s="6" t="s">
        <v>231</v>
      </c>
    </row>
    <row r="32" spans="1:23" x14ac:dyDescent="0.25">
      <c r="B32" s="15"/>
      <c r="C32" s="16"/>
      <c r="D32" s="17"/>
      <c r="E32" s="17"/>
      <c r="F32" s="17"/>
      <c r="G32" s="17"/>
      <c r="H32" s="17"/>
      <c r="I32" s="17"/>
      <c r="J32" s="17"/>
      <c r="K32" s="17"/>
      <c r="L32" s="18"/>
    </row>
    <row r="33" spans="1:23" s="25" customFormat="1" x14ac:dyDescent="0.25">
      <c r="A33" s="85"/>
      <c r="B33" s="270" t="str">
        <f>IF(Intro!$G$27="English",O33,P33)</f>
        <v>Les références aux « marchandises » dans ce questionnaire font référence à :</v>
      </c>
      <c r="C33" s="271"/>
      <c r="D33" s="271"/>
      <c r="E33" s="271"/>
      <c r="F33" s="271"/>
      <c r="G33" s="271"/>
      <c r="H33" s="271"/>
      <c r="I33" s="271"/>
      <c r="J33" s="271"/>
      <c r="K33" s="271"/>
      <c r="L33" s="272"/>
      <c r="N33" s="49"/>
      <c r="O33" s="75" t="s">
        <v>119</v>
      </c>
      <c r="P33" s="75" t="s">
        <v>120</v>
      </c>
      <c r="Q33" s="49"/>
      <c r="R33" s="49"/>
      <c r="S33" s="49"/>
      <c r="T33" s="49"/>
      <c r="U33" s="49"/>
      <c r="V33" s="49"/>
      <c r="W33" s="49"/>
    </row>
    <row r="34" spans="1:23" s="25" customFormat="1" x14ac:dyDescent="0.25">
      <c r="A34" s="85"/>
      <c r="B34" s="270"/>
      <c r="C34" s="271"/>
      <c r="D34" s="271"/>
      <c r="E34" s="271"/>
      <c r="F34" s="271"/>
      <c r="G34" s="271"/>
      <c r="H34" s="271"/>
      <c r="I34" s="271"/>
      <c r="J34" s="271"/>
      <c r="K34" s="271"/>
      <c r="L34" s="272"/>
      <c r="N34" s="49"/>
      <c r="O34" s="75"/>
      <c r="P34" s="75"/>
      <c r="Q34" s="49"/>
      <c r="R34" s="49"/>
      <c r="S34" s="49"/>
      <c r="T34" s="49"/>
      <c r="U34" s="49"/>
      <c r="V34" s="49"/>
      <c r="W34" s="49"/>
    </row>
    <row r="35" spans="1:23" s="25" customFormat="1" x14ac:dyDescent="0.25">
      <c r="A35" s="85"/>
      <c r="B35" s="95"/>
      <c r="C35" s="320" t="str">
        <f>IF(Intro!$G$27="English",Variables!B16,Variables!C16)</f>
        <v>Feuilles laminées à plat d’acier au carbone résistant à la corrosion, y compris celles contenant les éléments d’alliage suivants :
●	jusqu’à 0,01 % de bore (B);
●	jusqu’à 0,1 % de niobium (Nb);
●	jusqu’à 0,08 % de titane (Ti);
●	jusqu’à 0,3 % de vanadium (V);
en bobines ou coupées à longueur, d’une épaisseur jusque 0,168 po (4,267 mm) et d’une largeur jusque 72 po (1 828,8 mm), plus ou moins les écarts admis par les normes applicables, avec ou sans passivation et/ou traitements anti-empreintes digitales, et à l’exclusion cependant de tout ce qui suit :
●	les feuilles d’acier résistant à la corrosion devant servir à la fabrication d’automobiles, d’autobus, de camions, d’ambulances ou de corbillards ou encore de châssis ou autres parties, de pièces ou d’accessoires destinés à ces véhicules;
●	les produits d’acier pour la construction aéronautique;
●	les feuilles d’acier revêtu ou plaqué de fer-blanc, de plomb, de nickel, de cuivre, de chrome, d’oxydes de chrome, à la fois de fer-blanc et de plomb (fer mat), ou à la fois de chrome et d’oxydes de chrome (fer chromé);
●	les produits d’acier inoxydable laminés à plat;
●	les feuilles d’acier résistant à la corrosion déjà peintes, notamment avec des laques ou des vernis, ou revêtues de plastique de façon permanente;
●	le ruban de blindage galvanisé, ruban d’acier plat large de 3 po au plus, traité au zinc par une opération finale, soit de galvanisation par immersion à chaud, soit d’électrozingage, de sorte que toutes les surfaces, y compris les bords, sont recouvertes de zinc;
●	l’acier perforé;
●	et l’acier à outils.</v>
      </c>
      <c r="D35" s="321"/>
      <c r="E35" s="321"/>
      <c r="F35" s="321"/>
      <c r="G35" s="321"/>
      <c r="H35" s="321"/>
      <c r="I35" s="321"/>
      <c r="J35" s="321"/>
      <c r="K35" s="322"/>
      <c r="L35" s="73"/>
      <c r="N35" s="49"/>
      <c r="O35" s="75"/>
      <c r="P35" s="75"/>
      <c r="Q35" s="49"/>
      <c r="R35" s="49"/>
      <c r="S35" s="49"/>
      <c r="T35" s="49"/>
      <c r="U35" s="49"/>
      <c r="V35" s="49"/>
      <c r="W35" s="49"/>
    </row>
    <row r="36" spans="1:23" s="25" customFormat="1" x14ac:dyDescent="0.25">
      <c r="A36" s="85"/>
      <c r="B36" s="95"/>
      <c r="C36" s="323"/>
      <c r="D36" s="324"/>
      <c r="E36" s="324"/>
      <c r="F36" s="324"/>
      <c r="G36" s="324"/>
      <c r="H36" s="324"/>
      <c r="I36" s="324"/>
      <c r="J36" s="324"/>
      <c r="K36" s="325"/>
      <c r="L36" s="153"/>
      <c r="N36" s="49"/>
      <c r="O36" s="151"/>
      <c r="P36" s="151"/>
      <c r="Q36" s="49"/>
      <c r="R36" s="49"/>
      <c r="S36" s="49"/>
      <c r="T36" s="49"/>
      <c r="U36" s="49"/>
      <c r="V36" s="49"/>
      <c r="W36" s="49"/>
    </row>
    <row r="37" spans="1:23" s="25" customFormat="1" x14ac:dyDescent="0.25">
      <c r="A37" s="85"/>
      <c r="B37" s="95"/>
      <c r="C37" s="323"/>
      <c r="D37" s="324"/>
      <c r="E37" s="324"/>
      <c r="F37" s="324"/>
      <c r="G37" s="324"/>
      <c r="H37" s="324"/>
      <c r="I37" s="324"/>
      <c r="J37" s="324"/>
      <c r="K37" s="325"/>
      <c r="L37" s="153"/>
      <c r="N37" s="49"/>
      <c r="O37" s="151"/>
      <c r="P37" s="151"/>
      <c r="Q37" s="49"/>
      <c r="R37" s="49"/>
      <c r="S37" s="49"/>
      <c r="T37" s="49"/>
      <c r="U37" s="49"/>
      <c r="V37" s="49"/>
      <c r="W37" s="49"/>
    </row>
    <row r="38" spans="1:23" s="25" customFormat="1" x14ac:dyDescent="0.25">
      <c r="A38" s="85"/>
      <c r="B38" s="95"/>
      <c r="C38" s="323"/>
      <c r="D38" s="324"/>
      <c r="E38" s="324"/>
      <c r="F38" s="324"/>
      <c r="G38" s="324"/>
      <c r="H38" s="324"/>
      <c r="I38" s="324"/>
      <c r="J38" s="324"/>
      <c r="K38" s="325"/>
      <c r="L38" s="149"/>
      <c r="N38" s="49"/>
      <c r="O38" s="148"/>
      <c r="P38" s="148"/>
      <c r="Q38" s="49"/>
      <c r="R38" s="49"/>
      <c r="S38" s="49"/>
      <c r="T38" s="49"/>
      <c r="U38" s="49"/>
      <c r="V38" s="49"/>
      <c r="W38" s="49"/>
    </row>
    <row r="39" spans="1:23" s="25" customFormat="1" x14ac:dyDescent="0.25">
      <c r="A39" s="85"/>
      <c r="B39" s="95"/>
      <c r="C39" s="323"/>
      <c r="D39" s="324"/>
      <c r="E39" s="324"/>
      <c r="F39" s="324"/>
      <c r="G39" s="324"/>
      <c r="H39" s="324"/>
      <c r="I39" s="324"/>
      <c r="J39" s="324"/>
      <c r="K39" s="325"/>
      <c r="L39" s="149"/>
      <c r="N39" s="49"/>
      <c r="O39" s="148"/>
      <c r="P39" s="148"/>
      <c r="Q39" s="49"/>
      <c r="R39" s="49"/>
      <c r="S39" s="49"/>
      <c r="T39" s="49"/>
      <c r="U39" s="49"/>
      <c r="V39" s="49"/>
      <c r="W39" s="49"/>
    </row>
    <row r="40" spans="1:23" s="25" customFormat="1" x14ac:dyDescent="0.25">
      <c r="A40" s="85"/>
      <c r="B40" s="95"/>
      <c r="C40" s="323"/>
      <c r="D40" s="324"/>
      <c r="E40" s="324"/>
      <c r="F40" s="324"/>
      <c r="G40" s="324"/>
      <c r="H40" s="324"/>
      <c r="I40" s="324"/>
      <c r="J40" s="324"/>
      <c r="K40" s="325"/>
      <c r="L40" s="149"/>
      <c r="N40" s="49"/>
      <c r="O40" s="148"/>
      <c r="P40" s="148"/>
      <c r="Q40" s="49"/>
      <c r="R40" s="49"/>
      <c r="S40" s="49"/>
      <c r="T40" s="49"/>
      <c r="U40" s="49"/>
      <c r="V40" s="49"/>
      <c r="W40" s="49"/>
    </row>
    <row r="41" spans="1:23" s="25" customFormat="1" x14ac:dyDescent="0.25">
      <c r="A41" s="85"/>
      <c r="B41" s="95"/>
      <c r="C41" s="323"/>
      <c r="D41" s="324"/>
      <c r="E41" s="324"/>
      <c r="F41" s="324"/>
      <c r="G41" s="324"/>
      <c r="H41" s="324"/>
      <c r="I41" s="324"/>
      <c r="J41" s="324"/>
      <c r="K41" s="325"/>
      <c r="L41" s="149"/>
      <c r="N41" s="49"/>
      <c r="O41" s="148"/>
      <c r="P41" s="148"/>
      <c r="Q41" s="49"/>
      <c r="R41" s="49"/>
      <c r="S41" s="49"/>
      <c r="T41" s="49"/>
      <c r="U41" s="49"/>
      <c r="V41" s="49"/>
      <c r="W41" s="49"/>
    </row>
    <row r="42" spans="1:23" s="25" customFormat="1" x14ac:dyDescent="0.25">
      <c r="A42" s="85"/>
      <c r="B42" s="95"/>
      <c r="C42" s="323"/>
      <c r="D42" s="324"/>
      <c r="E42" s="324"/>
      <c r="F42" s="324"/>
      <c r="G42" s="324"/>
      <c r="H42" s="324"/>
      <c r="I42" s="324"/>
      <c r="J42" s="324"/>
      <c r="K42" s="325"/>
      <c r="L42" s="149"/>
      <c r="N42" s="49"/>
      <c r="O42" s="148"/>
      <c r="P42" s="148"/>
      <c r="Q42" s="49"/>
      <c r="R42" s="49"/>
      <c r="S42" s="49"/>
      <c r="T42" s="49"/>
      <c r="U42" s="49"/>
      <c r="V42" s="49"/>
      <c r="W42" s="49"/>
    </row>
    <row r="43" spans="1:23" s="25" customFormat="1" x14ac:dyDescent="0.25">
      <c r="A43" s="85"/>
      <c r="B43" s="95"/>
      <c r="C43" s="323"/>
      <c r="D43" s="324"/>
      <c r="E43" s="324"/>
      <c r="F43" s="324"/>
      <c r="G43" s="324"/>
      <c r="H43" s="324"/>
      <c r="I43" s="324"/>
      <c r="J43" s="324"/>
      <c r="K43" s="325"/>
      <c r="L43" s="149"/>
      <c r="N43" s="49"/>
      <c r="O43" s="148"/>
      <c r="P43" s="148"/>
      <c r="Q43" s="49"/>
      <c r="R43" s="49"/>
      <c r="S43" s="49"/>
      <c r="T43" s="49"/>
      <c r="U43" s="49"/>
      <c r="V43" s="49"/>
      <c r="W43" s="49"/>
    </row>
    <row r="44" spans="1:23" s="25" customFormat="1" x14ac:dyDescent="0.25">
      <c r="A44" s="85"/>
      <c r="B44" s="95"/>
      <c r="C44" s="323"/>
      <c r="D44" s="324"/>
      <c r="E44" s="324"/>
      <c r="F44" s="324"/>
      <c r="G44" s="324"/>
      <c r="H44" s="324"/>
      <c r="I44" s="324"/>
      <c r="J44" s="324"/>
      <c r="K44" s="325"/>
      <c r="L44" s="149"/>
      <c r="N44" s="49"/>
      <c r="O44" s="148"/>
      <c r="P44" s="148"/>
      <c r="Q44" s="49"/>
      <c r="R44" s="49"/>
      <c r="S44" s="49"/>
      <c r="T44" s="49"/>
      <c r="U44" s="49"/>
      <c r="V44" s="49"/>
      <c r="W44" s="49"/>
    </row>
    <row r="45" spans="1:23" s="25" customFormat="1" x14ac:dyDescent="0.25">
      <c r="A45" s="85"/>
      <c r="B45" s="95"/>
      <c r="C45" s="323"/>
      <c r="D45" s="324"/>
      <c r="E45" s="324"/>
      <c r="F45" s="324"/>
      <c r="G45" s="324"/>
      <c r="H45" s="324"/>
      <c r="I45" s="324"/>
      <c r="J45" s="324"/>
      <c r="K45" s="325"/>
      <c r="L45" s="149"/>
      <c r="N45" s="49"/>
      <c r="O45" s="148"/>
      <c r="P45" s="148"/>
      <c r="Q45" s="49"/>
      <c r="R45" s="49"/>
      <c r="S45" s="49"/>
      <c r="T45" s="49"/>
      <c r="U45" s="49"/>
      <c r="V45" s="49"/>
      <c r="W45" s="49"/>
    </row>
    <row r="46" spans="1:23" s="25" customFormat="1" x14ac:dyDescent="0.25">
      <c r="A46" s="85"/>
      <c r="B46" s="95"/>
      <c r="C46" s="323"/>
      <c r="D46" s="324"/>
      <c r="E46" s="324"/>
      <c r="F46" s="324"/>
      <c r="G46" s="324"/>
      <c r="H46" s="324"/>
      <c r="I46" s="324"/>
      <c r="J46" s="324"/>
      <c r="K46" s="325"/>
      <c r="L46" s="149"/>
      <c r="N46" s="49"/>
      <c r="O46" s="148"/>
      <c r="P46" s="148"/>
      <c r="Q46" s="49"/>
      <c r="R46" s="49"/>
      <c r="S46" s="49"/>
      <c r="T46" s="49"/>
      <c r="U46" s="49"/>
      <c r="V46" s="49"/>
      <c r="W46" s="49"/>
    </row>
    <row r="47" spans="1:23" s="25" customFormat="1" x14ac:dyDescent="0.25">
      <c r="A47" s="85"/>
      <c r="B47" s="95"/>
      <c r="C47" s="323"/>
      <c r="D47" s="324"/>
      <c r="E47" s="324"/>
      <c r="F47" s="324"/>
      <c r="G47" s="324"/>
      <c r="H47" s="324"/>
      <c r="I47" s="324"/>
      <c r="J47" s="324"/>
      <c r="K47" s="325"/>
      <c r="L47" s="149"/>
      <c r="N47" s="49"/>
      <c r="O47" s="148"/>
      <c r="P47" s="148"/>
      <c r="Q47" s="49"/>
      <c r="R47" s="49"/>
      <c r="S47" s="49"/>
      <c r="T47" s="49"/>
      <c r="U47" s="49"/>
      <c r="V47" s="49"/>
      <c r="W47" s="49"/>
    </row>
    <row r="48" spans="1:23" s="25" customFormat="1" x14ac:dyDescent="0.25">
      <c r="A48" s="85"/>
      <c r="B48" s="95"/>
      <c r="C48" s="323"/>
      <c r="D48" s="324"/>
      <c r="E48" s="324"/>
      <c r="F48" s="324"/>
      <c r="G48" s="324"/>
      <c r="H48" s="324"/>
      <c r="I48" s="324"/>
      <c r="J48" s="324"/>
      <c r="K48" s="325"/>
      <c r="L48" s="149"/>
      <c r="N48" s="49"/>
      <c r="O48" s="148"/>
      <c r="P48" s="148"/>
      <c r="Q48" s="49"/>
      <c r="R48" s="49"/>
      <c r="S48" s="49"/>
      <c r="T48" s="49"/>
      <c r="U48" s="49"/>
      <c r="V48" s="49"/>
      <c r="W48" s="49"/>
    </row>
    <row r="49" spans="1:23" s="25" customFormat="1" x14ac:dyDescent="0.25">
      <c r="A49" s="85"/>
      <c r="B49" s="95"/>
      <c r="C49" s="323"/>
      <c r="D49" s="324"/>
      <c r="E49" s="324"/>
      <c r="F49" s="324"/>
      <c r="G49" s="324"/>
      <c r="H49" s="324"/>
      <c r="I49" s="324"/>
      <c r="J49" s="324"/>
      <c r="K49" s="325"/>
      <c r="L49" s="149"/>
      <c r="N49" s="49"/>
      <c r="O49" s="148"/>
      <c r="P49" s="148"/>
      <c r="Q49" s="49"/>
      <c r="R49" s="49"/>
      <c r="S49" s="49"/>
      <c r="T49" s="49"/>
      <c r="U49" s="49"/>
      <c r="V49" s="49"/>
      <c r="W49" s="49"/>
    </row>
    <row r="50" spans="1:23" s="25" customFormat="1" x14ac:dyDescent="0.25">
      <c r="A50" s="85"/>
      <c r="B50" s="95"/>
      <c r="C50" s="323"/>
      <c r="D50" s="324"/>
      <c r="E50" s="324"/>
      <c r="F50" s="324"/>
      <c r="G50" s="324"/>
      <c r="H50" s="324"/>
      <c r="I50" s="324"/>
      <c r="J50" s="324"/>
      <c r="K50" s="325"/>
      <c r="L50" s="73"/>
      <c r="N50" s="49"/>
      <c r="O50" s="75"/>
      <c r="P50" s="75"/>
      <c r="Q50" s="49"/>
      <c r="R50" s="49"/>
      <c r="S50" s="49"/>
      <c r="T50" s="49"/>
      <c r="U50" s="49"/>
      <c r="V50" s="49"/>
      <c r="W50" s="49"/>
    </row>
    <row r="51" spans="1:23" s="25" customFormat="1" x14ac:dyDescent="0.25">
      <c r="A51" s="85"/>
      <c r="B51" s="95"/>
      <c r="C51" s="323"/>
      <c r="D51" s="324"/>
      <c r="E51" s="324"/>
      <c r="F51" s="324"/>
      <c r="G51" s="324"/>
      <c r="H51" s="324"/>
      <c r="I51" s="324"/>
      <c r="J51" s="324"/>
      <c r="K51" s="325"/>
      <c r="L51" s="73"/>
      <c r="N51" s="49"/>
      <c r="O51" s="75"/>
      <c r="P51" s="75"/>
      <c r="Q51" s="49"/>
      <c r="R51" s="49"/>
      <c r="S51" s="49"/>
      <c r="T51" s="49"/>
      <c r="U51" s="49"/>
      <c r="V51" s="49"/>
      <c r="W51" s="49"/>
    </row>
    <row r="52" spans="1:23" s="25" customFormat="1" x14ac:dyDescent="0.25">
      <c r="A52" s="85"/>
      <c r="B52" s="95"/>
      <c r="C52" s="323"/>
      <c r="D52" s="324"/>
      <c r="E52" s="324"/>
      <c r="F52" s="324"/>
      <c r="G52" s="324"/>
      <c r="H52" s="324"/>
      <c r="I52" s="324"/>
      <c r="J52" s="324"/>
      <c r="K52" s="325"/>
      <c r="L52" s="73"/>
      <c r="N52" s="49"/>
      <c r="O52" s="75"/>
      <c r="P52" s="75"/>
      <c r="Q52" s="49"/>
      <c r="R52" s="49"/>
      <c r="S52" s="49"/>
      <c r="T52" s="49"/>
      <c r="U52" s="49"/>
      <c r="V52" s="49"/>
      <c r="W52" s="49"/>
    </row>
    <row r="53" spans="1:23" s="25" customFormat="1" x14ac:dyDescent="0.25">
      <c r="A53" s="85"/>
      <c r="B53" s="95"/>
      <c r="C53" s="326"/>
      <c r="D53" s="327"/>
      <c r="E53" s="327"/>
      <c r="F53" s="327"/>
      <c r="G53" s="327"/>
      <c r="H53" s="327"/>
      <c r="I53" s="327"/>
      <c r="J53" s="327"/>
      <c r="K53" s="328"/>
      <c r="L53" s="73"/>
      <c r="N53" s="49"/>
      <c r="O53" s="75"/>
      <c r="P53" s="75"/>
      <c r="Q53" s="49"/>
      <c r="R53" s="49"/>
      <c r="S53" s="49"/>
      <c r="T53" s="49"/>
      <c r="U53" s="49"/>
      <c r="V53" s="49"/>
      <c r="W53" s="49"/>
    </row>
    <row r="54" spans="1:23" s="25" customFormat="1" x14ac:dyDescent="0.25">
      <c r="A54" s="85"/>
      <c r="B54" s="270"/>
      <c r="C54" s="271"/>
      <c r="D54" s="271"/>
      <c r="E54" s="271"/>
      <c r="F54" s="271"/>
      <c r="G54" s="271"/>
      <c r="H54" s="271"/>
      <c r="I54" s="271"/>
      <c r="J54" s="271"/>
      <c r="K54" s="271"/>
      <c r="L54" s="272"/>
      <c r="N54" s="49"/>
      <c r="O54" s="75"/>
      <c r="P54" s="75"/>
      <c r="Q54" s="49"/>
      <c r="R54" s="49"/>
      <c r="S54" s="49"/>
      <c r="T54" s="49"/>
      <c r="U54" s="49"/>
      <c r="V54" s="49"/>
      <c r="W54" s="49"/>
    </row>
    <row r="55" spans="1:23" s="25" customFormat="1" x14ac:dyDescent="0.25">
      <c r="A55" s="85"/>
      <c r="B55" s="292" t="str">
        <f>IF(Intro!$G$27="English",O55,P55)</f>
        <v>Pour plus de détails, consultez l’onglet « Info ».</v>
      </c>
      <c r="C55" s="293"/>
      <c r="D55" s="293"/>
      <c r="E55" s="293"/>
      <c r="F55" s="293"/>
      <c r="G55" s="293"/>
      <c r="H55" s="293"/>
      <c r="I55" s="293"/>
      <c r="J55" s="293"/>
      <c r="K55" s="293"/>
      <c r="L55" s="294"/>
      <c r="N55" s="49"/>
      <c r="O55" s="75" t="s">
        <v>183</v>
      </c>
      <c r="P55" s="75" t="s">
        <v>184</v>
      </c>
      <c r="Q55" s="49"/>
      <c r="R55" s="49"/>
      <c r="S55" s="49"/>
      <c r="T55" s="49"/>
      <c r="U55" s="49"/>
      <c r="V55" s="49"/>
      <c r="W55" s="49"/>
    </row>
    <row r="56" spans="1:23" s="25" customFormat="1" x14ac:dyDescent="0.25">
      <c r="A56" s="85"/>
      <c r="B56" s="96"/>
      <c r="C56" s="97"/>
      <c r="D56" s="97"/>
      <c r="E56" s="97"/>
      <c r="F56" s="97"/>
      <c r="G56" s="97"/>
      <c r="H56" s="97"/>
      <c r="I56" s="97"/>
      <c r="J56" s="97"/>
      <c r="K56" s="97"/>
      <c r="L56" s="98"/>
      <c r="N56" s="49"/>
      <c r="O56" s="75"/>
      <c r="P56" s="75"/>
      <c r="Q56" s="49"/>
      <c r="R56" s="49"/>
      <c r="S56" s="49"/>
      <c r="T56" s="49"/>
      <c r="U56" s="49"/>
      <c r="V56" s="49"/>
      <c r="W56" s="49"/>
    </row>
    <row r="57" spans="1:23" s="6" customFormat="1" x14ac:dyDescent="0.25">
      <c r="A57" s="11"/>
      <c r="B57" s="13"/>
      <c r="C57" s="13"/>
      <c r="D57" s="14"/>
      <c r="E57" s="14"/>
      <c r="F57" s="14"/>
      <c r="G57" s="14"/>
      <c r="H57" s="14"/>
      <c r="I57" s="14"/>
      <c r="J57" s="14"/>
      <c r="K57" s="14"/>
      <c r="L57" s="14"/>
      <c r="O57" s="12"/>
      <c r="P57" s="12"/>
    </row>
    <row r="58" spans="1:23" s="5" customFormat="1" x14ac:dyDescent="0.25">
      <c r="A58" s="11"/>
      <c r="B58" s="267" t="str">
        <f>IF(Intro!$G$27="English",O58,P58)</f>
        <v>DEVEZ-VOUS REMPLIR CE QUESTIONNAIRE?</v>
      </c>
      <c r="C58" s="268"/>
      <c r="D58" s="268"/>
      <c r="E58" s="268"/>
      <c r="F58" s="268"/>
      <c r="G58" s="268"/>
      <c r="H58" s="268"/>
      <c r="I58" s="268"/>
      <c r="J58" s="268"/>
      <c r="K58" s="268"/>
      <c r="L58" s="269"/>
      <c r="M58" s="3"/>
      <c r="N58" s="3"/>
      <c r="O58" s="75" t="s">
        <v>232</v>
      </c>
      <c r="P58" s="75" t="s">
        <v>277</v>
      </c>
    </row>
    <row r="59" spans="1:23" x14ac:dyDescent="0.25">
      <c r="B59" s="15"/>
      <c r="C59" s="16"/>
      <c r="D59" s="17"/>
      <c r="E59" s="17"/>
      <c r="F59" s="17"/>
      <c r="G59" s="17"/>
      <c r="H59" s="17"/>
      <c r="I59" s="17"/>
      <c r="J59" s="17"/>
      <c r="K59" s="17"/>
      <c r="L59" s="18"/>
    </row>
    <row r="60" spans="1:23" s="25" customFormat="1" x14ac:dyDescent="0.25">
      <c r="A60" s="85"/>
      <c r="B60" s="270" t="str">
        <f>IF(Intro!$G$27="English",O60,P60)</f>
        <v>Votre entreprise a-t-elle produit les marchandises à tout moment depuis le 1er janvier 2023?</v>
      </c>
      <c r="C60" s="271"/>
      <c r="D60" s="271"/>
      <c r="E60" s="271"/>
      <c r="F60" s="271"/>
      <c r="G60" s="271"/>
      <c r="H60" s="271"/>
      <c r="I60" s="271"/>
      <c r="J60" s="271"/>
      <c r="K60" s="271"/>
      <c r="L60" s="272"/>
      <c r="N60" s="49"/>
      <c r="O60" s="71" t="str">
        <f>"Has your firm produced the goods at any time since January 1, "&amp;Variables!B6&amp;"?"</f>
        <v>Has your firm produced the goods at any time since January 1, 2023?</v>
      </c>
      <c r="P60" s="75" t="str">
        <f>"Votre entreprise a-t-elle produit les marchandises à tout moment depuis le 1er janvier "&amp;Variables!B6&amp;"?"</f>
        <v>Votre entreprise a-t-elle produit les marchandises à tout moment depuis le 1er janvier 2023?</v>
      </c>
      <c r="Q60" s="49"/>
      <c r="R60" s="49"/>
      <c r="S60" s="49"/>
      <c r="T60" s="49"/>
      <c r="U60" s="49"/>
      <c r="V60" s="49"/>
      <c r="W60" s="49"/>
    </row>
    <row r="61" spans="1:23" s="25" customFormat="1" x14ac:dyDescent="0.25">
      <c r="A61" s="85"/>
      <c r="B61" s="95"/>
      <c r="C61" s="86"/>
      <c r="D61" s="86"/>
      <c r="E61" s="86"/>
      <c r="F61" s="86"/>
      <c r="G61" s="86"/>
      <c r="H61" s="86"/>
      <c r="I61" s="86"/>
      <c r="J61" s="86"/>
      <c r="K61" s="86"/>
      <c r="L61" s="87"/>
      <c r="N61" s="49"/>
      <c r="O61" s="75" t="s">
        <v>129</v>
      </c>
      <c r="P61" s="75" t="s">
        <v>281</v>
      </c>
      <c r="Q61" s="49"/>
      <c r="R61" s="49"/>
      <c r="S61" s="49"/>
      <c r="T61" s="49"/>
      <c r="U61" s="49"/>
      <c r="V61" s="49"/>
      <c r="W61" s="49"/>
    </row>
    <row r="62" spans="1:23" x14ac:dyDescent="0.25">
      <c r="B62" s="301" t="str">
        <f>IF(Intro!$G$27="English",O61,P61)</f>
        <v>Sélectionnez oui ou non</v>
      </c>
      <c r="C62" s="302"/>
      <c r="D62" s="309"/>
      <c r="E62" s="303" t="str">
        <f>IF(D62="Yes",O62,IF(D62="Oui",P62,IF(D62="No",O63,IF(D62="Non",P63,""))))</f>
        <v/>
      </c>
      <c r="F62" s="304"/>
      <c r="G62" s="304"/>
      <c r="H62" s="304"/>
      <c r="I62" s="304"/>
      <c r="J62" s="304"/>
      <c r="K62" s="305"/>
      <c r="L62" s="87"/>
      <c r="O62" s="75" t="str">
        <f>"Yes. Complete all tabs in this questionnaire and return by "&amp;Variables!B11&amp;"."</f>
        <v>Yes. Complete all tabs in this questionnaire and return by March 2, 2026.</v>
      </c>
      <c r="P62" s="75" t="str">
        <f>"Oui. Remplissez tous les onglets de ce questionnaire et retournez-le avant le "&amp;Variables!C11&amp;"."</f>
        <v>Oui. Remplissez tous les onglets de ce questionnaire et retournez-le avant le 2 mars 2026.</v>
      </c>
    </row>
    <row r="63" spans="1:23" x14ac:dyDescent="0.25">
      <c r="B63" s="301"/>
      <c r="C63" s="302"/>
      <c r="D63" s="310"/>
      <c r="E63" s="306"/>
      <c r="F63" s="307"/>
      <c r="G63" s="307"/>
      <c r="H63" s="307"/>
      <c r="I63" s="307"/>
      <c r="J63" s="307"/>
      <c r="K63" s="308"/>
      <c r="L63" s="87"/>
      <c r="O63" s="75" t="str">
        <f>"No. Complete this tab only and return by "&amp;Variables!B11&amp;"."</f>
        <v>No. Complete this tab only and return by March 2, 2026.</v>
      </c>
      <c r="P63" s="75" t="str">
        <f>"Non. Remplissez cet onglet uniquement et retournez-le avant le "&amp;Variables!C11&amp;"."</f>
        <v>Non. Remplissez cet onglet uniquement et retournez-le avant le 2 mars 2026.</v>
      </c>
    </row>
    <row r="64" spans="1:23" s="25" customFormat="1" x14ac:dyDescent="0.25">
      <c r="A64" s="85"/>
      <c r="B64" s="96"/>
      <c r="C64" s="97"/>
      <c r="D64" s="97"/>
      <c r="E64" s="97"/>
      <c r="F64" s="97"/>
      <c r="G64" s="97"/>
      <c r="H64" s="97"/>
      <c r="I64" s="97"/>
      <c r="J64" s="97"/>
      <c r="K64" s="97"/>
      <c r="L64" s="98"/>
      <c r="N64" s="49"/>
      <c r="O64" s="75"/>
      <c r="P64" s="75"/>
      <c r="Q64" s="49"/>
      <c r="R64" s="49"/>
      <c r="S64" s="49"/>
      <c r="T64" s="49"/>
      <c r="U64" s="49"/>
      <c r="V64" s="49"/>
      <c r="W64" s="49"/>
    </row>
    <row r="65" spans="1:23" s="6" customFormat="1" x14ac:dyDescent="0.25">
      <c r="A65" s="11"/>
      <c r="B65" s="13"/>
      <c r="C65" s="13"/>
      <c r="D65" s="14"/>
      <c r="E65" s="14"/>
      <c r="F65" s="14"/>
      <c r="G65" s="14"/>
      <c r="H65" s="14"/>
      <c r="I65" s="14"/>
      <c r="J65" s="14"/>
      <c r="K65" s="14"/>
      <c r="L65" s="14"/>
      <c r="O65" s="12"/>
      <c r="P65" s="12"/>
    </row>
    <row r="66" spans="1:23" s="5" customFormat="1" x14ac:dyDescent="0.25">
      <c r="A66" s="11"/>
      <c r="B66" s="267" t="str">
        <f>IF(Intro!$G$27="English",O66,P66)</f>
        <v>DATE D'ÉCHÉANCE DU QUESTIONNAIRE</v>
      </c>
      <c r="C66" s="268"/>
      <c r="D66" s="268"/>
      <c r="E66" s="268"/>
      <c r="F66" s="268"/>
      <c r="G66" s="268"/>
      <c r="H66" s="268"/>
      <c r="I66" s="268"/>
      <c r="J66" s="268"/>
      <c r="K66" s="268"/>
      <c r="L66" s="269"/>
      <c r="M66" s="6"/>
      <c r="N66" s="3"/>
      <c r="O66" s="6" t="s">
        <v>1</v>
      </c>
      <c r="P66" s="6" t="s">
        <v>2</v>
      </c>
    </row>
    <row r="67" spans="1:23" x14ac:dyDescent="0.25">
      <c r="B67" s="19"/>
      <c r="C67" s="20"/>
      <c r="D67" s="21"/>
      <c r="E67" s="21"/>
      <c r="F67" s="21"/>
      <c r="G67" s="21"/>
      <c r="H67" s="21"/>
      <c r="I67" s="21"/>
      <c r="J67" s="21"/>
      <c r="K67" s="21"/>
      <c r="L67" s="22"/>
    </row>
    <row r="68" spans="1:23" s="25" customFormat="1" x14ac:dyDescent="0.25">
      <c r="A68" s="85"/>
      <c r="B68" s="95"/>
      <c r="D68" s="295" t="str">
        <f>IF(Intro!$G$27="English",O68,P68)</f>
        <v>2 mars 2026</v>
      </c>
      <c r="E68" s="296"/>
      <c r="F68" s="296"/>
      <c r="G68" s="296"/>
      <c r="H68" s="296"/>
      <c r="I68" s="296"/>
      <c r="J68" s="297"/>
      <c r="K68" s="21"/>
      <c r="L68" s="89"/>
      <c r="N68" s="49"/>
      <c r="O68" s="32" t="str">
        <f>Variables!B11</f>
        <v>March 2, 2026</v>
      </c>
      <c r="P68" s="32" t="str">
        <f>Variables!C11</f>
        <v>2 mars 2026</v>
      </c>
      <c r="Q68" s="49"/>
      <c r="R68" s="49"/>
      <c r="S68" s="49"/>
      <c r="T68" s="49"/>
      <c r="U68" s="49"/>
      <c r="V68" s="49"/>
      <c r="W68" s="49"/>
    </row>
    <row r="69" spans="1:23" s="25" customFormat="1" x14ac:dyDescent="0.25">
      <c r="A69" s="85"/>
      <c r="B69" s="95"/>
      <c r="D69" s="298"/>
      <c r="E69" s="299"/>
      <c r="F69" s="299"/>
      <c r="G69" s="299"/>
      <c r="H69" s="299"/>
      <c r="I69" s="299"/>
      <c r="J69" s="300"/>
      <c r="K69" s="21"/>
      <c r="L69" s="89"/>
      <c r="N69" s="49"/>
      <c r="O69" s="32"/>
      <c r="P69" s="32"/>
      <c r="Q69" s="49"/>
      <c r="R69" s="49"/>
      <c r="S69" s="49"/>
      <c r="T69" s="49"/>
      <c r="U69" s="49"/>
      <c r="V69" s="49"/>
      <c r="W69" s="49"/>
    </row>
    <row r="70" spans="1:23" s="25" customFormat="1" x14ac:dyDescent="0.25">
      <c r="A70" s="85"/>
      <c r="B70" s="96"/>
      <c r="C70" s="97"/>
      <c r="D70" s="97"/>
      <c r="E70" s="97"/>
      <c r="F70" s="97"/>
      <c r="G70" s="97"/>
      <c r="H70" s="97"/>
      <c r="I70" s="97"/>
      <c r="J70" s="97"/>
      <c r="K70" s="97"/>
      <c r="L70" s="98"/>
      <c r="N70" s="49"/>
      <c r="O70" s="75"/>
      <c r="P70" s="75"/>
      <c r="Q70" s="49"/>
      <c r="R70" s="49"/>
      <c r="S70" s="49"/>
      <c r="T70" s="49"/>
      <c r="U70" s="49"/>
      <c r="V70" s="49"/>
      <c r="W70" s="49"/>
    </row>
    <row r="71" spans="1:23" s="6" customFormat="1" x14ac:dyDescent="0.25">
      <c r="A71" s="11"/>
      <c r="B71" s="13"/>
      <c r="C71" s="13"/>
      <c r="D71" s="14"/>
      <c r="E71" s="14"/>
      <c r="F71" s="14"/>
      <c r="G71" s="14"/>
      <c r="H71" s="14"/>
      <c r="I71" s="14"/>
      <c r="J71" s="14"/>
      <c r="K71" s="14"/>
      <c r="L71" s="14"/>
      <c r="O71" s="12"/>
      <c r="P71" s="12"/>
    </row>
    <row r="72" spans="1:23" x14ac:dyDescent="0.25">
      <c r="B72" s="267" t="str">
        <f>IF(Intro!$G$27="English",O72,P72)</f>
        <v>RENSEIGNEMENTS SUR L’ENTREPRISE</v>
      </c>
      <c r="C72" s="268"/>
      <c r="D72" s="268"/>
      <c r="E72" s="268"/>
      <c r="F72" s="268"/>
      <c r="G72" s="268"/>
      <c r="H72" s="268"/>
      <c r="I72" s="268"/>
      <c r="J72" s="268"/>
      <c r="K72" s="268"/>
      <c r="L72" s="269"/>
      <c r="M72" s="25"/>
      <c r="O72" s="75" t="s">
        <v>7</v>
      </c>
      <c r="P72" s="75" t="s">
        <v>8</v>
      </c>
    </row>
    <row r="73" spans="1:23" x14ac:dyDescent="0.25">
      <c r="B73" s="15"/>
      <c r="C73" s="16"/>
      <c r="D73" s="17"/>
      <c r="E73" s="17"/>
      <c r="F73" s="17"/>
      <c r="G73" s="17"/>
      <c r="H73" s="17"/>
      <c r="I73" s="17"/>
      <c r="J73" s="17"/>
      <c r="K73" s="17"/>
      <c r="L73" s="18"/>
    </row>
    <row r="74" spans="1:23" x14ac:dyDescent="0.25">
      <c r="B74" s="290" t="str">
        <f>IF(Intro!$G$27="English",O74,P74)</f>
        <v>Dénomination sociale (en français et en anglais, le cas échéant)</v>
      </c>
      <c r="C74" s="291"/>
      <c r="D74" s="291"/>
      <c r="E74" s="288"/>
      <c r="F74" s="288"/>
      <c r="G74" s="288"/>
      <c r="H74" s="288"/>
      <c r="I74" s="288"/>
      <c r="J74" s="288"/>
      <c r="K74" s="288"/>
      <c r="L74" s="289"/>
      <c r="O74" s="71" t="s">
        <v>139</v>
      </c>
      <c r="P74" s="75" t="s">
        <v>140</v>
      </c>
    </row>
    <row r="75" spans="1:23" x14ac:dyDescent="0.25">
      <c r="B75" s="290"/>
      <c r="C75" s="291"/>
      <c r="D75" s="291"/>
      <c r="E75" s="288"/>
      <c r="F75" s="288"/>
      <c r="G75" s="288"/>
      <c r="H75" s="288"/>
      <c r="I75" s="288"/>
      <c r="J75" s="288"/>
      <c r="K75" s="288"/>
      <c r="L75" s="289"/>
      <c r="O75" s="71"/>
    </row>
    <row r="76" spans="1:23" x14ac:dyDescent="0.25">
      <c r="B76" s="290" t="str">
        <f>IF(Intro!$G$27="English",O76,P76)</f>
        <v>Adresse de l'entreprise</v>
      </c>
      <c r="C76" s="291"/>
      <c r="D76" s="291"/>
      <c r="E76" s="288"/>
      <c r="F76" s="288"/>
      <c r="G76" s="288"/>
      <c r="H76" s="288"/>
      <c r="I76" s="288"/>
      <c r="J76" s="288"/>
      <c r="K76" s="288"/>
      <c r="L76" s="289"/>
      <c r="O76" s="71" t="s">
        <v>9</v>
      </c>
      <c r="P76" s="75" t="s">
        <v>10</v>
      </c>
    </row>
    <row r="77" spans="1:23" x14ac:dyDescent="0.25">
      <c r="B77" s="290"/>
      <c r="C77" s="291"/>
      <c r="D77" s="291"/>
      <c r="E77" s="288"/>
      <c r="F77" s="288"/>
      <c r="G77" s="288"/>
      <c r="H77" s="288"/>
      <c r="I77" s="288"/>
      <c r="J77" s="288"/>
      <c r="K77" s="288"/>
      <c r="L77" s="289"/>
      <c r="O77" s="71"/>
    </row>
    <row r="78" spans="1:23" x14ac:dyDescent="0.25">
      <c r="B78" s="290" t="str">
        <f>IF(Intro!$G$27="English",O78,P78)</f>
        <v>Adresse du site Web</v>
      </c>
      <c r="C78" s="291"/>
      <c r="D78" s="291"/>
      <c r="E78" s="288"/>
      <c r="F78" s="288"/>
      <c r="G78" s="288"/>
      <c r="H78" s="288"/>
      <c r="I78" s="288"/>
      <c r="J78" s="288"/>
      <c r="K78" s="288"/>
      <c r="L78" s="289"/>
      <c r="O78" s="71" t="s">
        <v>11</v>
      </c>
      <c r="P78" s="75" t="s">
        <v>12</v>
      </c>
    </row>
    <row r="79" spans="1:23" x14ac:dyDescent="0.25">
      <c r="B79" s="290"/>
      <c r="C79" s="291"/>
      <c r="D79" s="291"/>
      <c r="E79" s="288"/>
      <c r="F79" s="288"/>
      <c r="G79" s="288"/>
      <c r="H79" s="288"/>
      <c r="I79" s="288"/>
      <c r="J79" s="288"/>
      <c r="K79" s="288"/>
      <c r="L79" s="289"/>
      <c r="O79" s="71"/>
    </row>
    <row r="80" spans="1:23" x14ac:dyDescent="0.25">
      <c r="B80" s="19"/>
      <c r="C80" s="20"/>
      <c r="D80" s="21"/>
      <c r="E80" s="21"/>
      <c r="F80" s="21"/>
      <c r="G80" s="21"/>
      <c r="H80" s="21"/>
      <c r="I80" s="21"/>
      <c r="J80" s="21"/>
      <c r="K80" s="21"/>
      <c r="L80" s="22"/>
    </row>
    <row r="81" spans="1:23" s="25" customFormat="1" x14ac:dyDescent="0.25">
      <c r="A81" s="85"/>
      <c r="B81" s="34" t="str">
        <f>IF(Intro!$G$27="English",O81,P81)</f>
        <v xml:space="preserve">Si votre entreprise a plus d’un emplacement, d’une installation ou d’un point de vente, transmettez une réponse consolidée au questionnaire.
</v>
      </c>
      <c r="C81" s="72"/>
      <c r="D81" s="72"/>
      <c r="E81" s="72"/>
      <c r="F81" s="72"/>
      <c r="G81" s="72"/>
      <c r="H81" s="72"/>
      <c r="I81" s="72"/>
      <c r="J81" s="72"/>
      <c r="K81" s="72"/>
      <c r="L81" s="73"/>
      <c r="N81" s="49"/>
      <c r="O81" s="75" t="s">
        <v>130</v>
      </c>
      <c r="P81" s="75" t="s">
        <v>131</v>
      </c>
      <c r="Q81" s="49"/>
      <c r="R81" s="49"/>
      <c r="S81" s="49"/>
      <c r="T81" s="49"/>
      <c r="U81" s="49"/>
      <c r="V81" s="49"/>
      <c r="W81" s="49"/>
    </row>
    <row r="82" spans="1:23" x14ac:dyDescent="0.25">
      <c r="B82" s="273" t="str">
        <f>IF(Intro!$G$27="English",O82,P82)</f>
        <v>Fournissez les noms et adresses des autres emplacements, installations et points de vente au Canada au nom de laquelle votre entreprise répond. </v>
      </c>
      <c r="C82" s="274"/>
      <c r="D82" s="274"/>
      <c r="E82" s="279"/>
      <c r="F82" s="279"/>
      <c r="G82" s="279"/>
      <c r="H82" s="279"/>
      <c r="I82" s="279"/>
      <c r="J82" s="279"/>
      <c r="K82" s="279"/>
      <c r="L82" s="280"/>
      <c r="M82" s="25"/>
      <c r="O82" s="261" t="s">
        <v>75</v>
      </c>
      <c r="P82" s="262" t="s">
        <v>76</v>
      </c>
    </row>
    <row r="83" spans="1:23" s="120" customFormat="1" x14ac:dyDescent="0.25">
      <c r="A83" s="8"/>
      <c r="B83" s="275"/>
      <c r="C83" s="276"/>
      <c r="D83" s="276"/>
      <c r="E83" s="281"/>
      <c r="F83" s="281"/>
      <c r="G83" s="281"/>
      <c r="H83" s="281"/>
      <c r="I83" s="281"/>
      <c r="J83" s="281"/>
      <c r="K83" s="281"/>
      <c r="L83" s="282"/>
      <c r="M83" s="25"/>
      <c r="O83" s="261"/>
      <c r="P83" s="262"/>
    </row>
    <row r="84" spans="1:23" s="120" customFormat="1" x14ac:dyDescent="0.25">
      <c r="A84" s="8"/>
      <c r="B84" s="275"/>
      <c r="C84" s="276"/>
      <c r="D84" s="276"/>
      <c r="E84" s="281"/>
      <c r="F84" s="281"/>
      <c r="G84" s="281"/>
      <c r="H84" s="281"/>
      <c r="I84" s="281"/>
      <c r="J84" s="281"/>
      <c r="K84" s="281"/>
      <c r="L84" s="282"/>
      <c r="M84" s="25"/>
      <c r="O84" s="261"/>
      <c r="P84" s="262"/>
    </row>
    <row r="85" spans="1:23" s="120" customFormat="1" x14ac:dyDescent="0.25">
      <c r="A85" s="8"/>
      <c r="B85" s="275"/>
      <c r="C85" s="276"/>
      <c r="D85" s="276"/>
      <c r="E85" s="281"/>
      <c r="F85" s="281"/>
      <c r="G85" s="281"/>
      <c r="H85" s="281"/>
      <c r="I85" s="281"/>
      <c r="J85" s="281"/>
      <c r="K85" s="281"/>
      <c r="L85" s="282"/>
      <c r="M85" s="25"/>
      <c r="O85" s="261"/>
      <c r="P85" s="262"/>
    </row>
    <row r="86" spans="1:23" s="120" customFormat="1" x14ac:dyDescent="0.25">
      <c r="A86" s="8"/>
      <c r="B86" s="275"/>
      <c r="C86" s="276"/>
      <c r="D86" s="276"/>
      <c r="E86" s="281"/>
      <c r="F86" s="281"/>
      <c r="G86" s="281"/>
      <c r="H86" s="281"/>
      <c r="I86" s="281"/>
      <c r="J86" s="281"/>
      <c r="K86" s="281"/>
      <c r="L86" s="282"/>
      <c r="M86" s="25"/>
      <c r="O86" s="261"/>
      <c r="P86" s="262"/>
    </row>
    <row r="87" spans="1:23" s="120" customFormat="1" x14ac:dyDescent="0.25">
      <c r="A87" s="8"/>
      <c r="B87" s="275"/>
      <c r="C87" s="276"/>
      <c r="D87" s="276"/>
      <c r="E87" s="281"/>
      <c r="F87" s="281"/>
      <c r="G87" s="281"/>
      <c r="H87" s="281"/>
      <c r="I87" s="281"/>
      <c r="J87" s="281"/>
      <c r="K87" s="281"/>
      <c r="L87" s="282"/>
      <c r="M87" s="25"/>
      <c r="O87" s="261"/>
      <c r="P87" s="262"/>
    </row>
    <row r="88" spans="1:23" x14ac:dyDescent="0.25">
      <c r="B88" s="275"/>
      <c r="C88" s="276"/>
      <c r="D88" s="276"/>
      <c r="E88" s="281"/>
      <c r="F88" s="281"/>
      <c r="G88" s="281"/>
      <c r="H88" s="281"/>
      <c r="I88" s="281"/>
      <c r="J88" s="281"/>
      <c r="K88" s="281"/>
      <c r="L88" s="282"/>
      <c r="M88" s="25"/>
      <c r="O88" s="261"/>
      <c r="P88" s="262"/>
    </row>
    <row r="89" spans="1:23" x14ac:dyDescent="0.25">
      <c r="B89" s="275"/>
      <c r="C89" s="276"/>
      <c r="D89" s="276"/>
      <c r="E89" s="281"/>
      <c r="F89" s="281"/>
      <c r="G89" s="281"/>
      <c r="H89" s="281"/>
      <c r="I89" s="281"/>
      <c r="J89" s="281"/>
      <c r="K89" s="281"/>
      <c r="L89" s="282"/>
      <c r="M89" s="25"/>
      <c r="O89" s="261"/>
      <c r="P89" s="262"/>
    </row>
    <row r="90" spans="1:23" x14ac:dyDescent="0.25">
      <c r="B90" s="275"/>
      <c r="C90" s="276"/>
      <c r="D90" s="276"/>
      <c r="E90" s="281"/>
      <c r="F90" s="281"/>
      <c r="G90" s="281"/>
      <c r="H90" s="281"/>
      <c r="I90" s="281"/>
      <c r="J90" s="281"/>
      <c r="K90" s="281"/>
      <c r="L90" s="282"/>
      <c r="M90" s="25"/>
      <c r="O90" s="261"/>
      <c r="P90" s="262"/>
    </row>
    <row r="91" spans="1:23" x14ac:dyDescent="0.25">
      <c r="B91" s="277"/>
      <c r="C91" s="278"/>
      <c r="D91" s="278"/>
      <c r="E91" s="283"/>
      <c r="F91" s="283"/>
      <c r="G91" s="283"/>
      <c r="H91" s="283"/>
      <c r="I91" s="283"/>
      <c r="J91" s="283"/>
      <c r="K91" s="283"/>
      <c r="L91" s="284"/>
      <c r="M91" s="25"/>
      <c r="O91" s="261"/>
      <c r="P91" s="262"/>
    </row>
    <row r="92" spans="1:23" s="25" customFormat="1" x14ac:dyDescent="0.25">
      <c r="A92" s="85"/>
      <c r="B92" s="96"/>
      <c r="C92" s="97"/>
      <c r="D92" s="97"/>
      <c r="E92" s="97"/>
      <c r="F92" s="97"/>
      <c r="G92" s="97"/>
      <c r="H92" s="97"/>
      <c r="I92" s="97"/>
      <c r="J92" s="97"/>
      <c r="K92" s="97"/>
      <c r="L92" s="98"/>
      <c r="N92" s="49"/>
      <c r="O92" s="75"/>
      <c r="P92" s="75"/>
      <c r="Q92" s="49"/>
      <c r="R92" s="49"/>
      <c r="S92" s="49"/>
      <c r="T92" s="49"/>
      <c r="U92" s="49"/>
      <c r="V92" s="49"/>
      <c r="W92" s="49"/>
    </row>
    <row r="94" spans="1:23" x14ac:dyDescent="0.25">
      <c r="B94" s="267" t="str">
        <f>IF(Intro!$G$27="English",O94,P94)</f>
        <v>ATTESTATION</v>
      </c>
      <c r="C94" s="268"/>
      <c r="D94" s="268"/>
      <c r="E94" s="268"/>
      <c r="F94" s="268"/>
      <c r="G94" s="268"/>
      <c r="H94" s="268"/>
      <c r="I94" s="268"/>
      <c r="J94" s="268"/>
      <c r="K94" s="268"/>
      <c r="L94" s="269"/>
      <c r="M94" s="25"/>
      <c r="O94" s="75" t="s">
        <v>5</v>
      </c>
      <c r="P94" s="75" t="s">
        <v>6</v>
      </c>
    </row>
    <row r="95" spans="1:23" x14ac:dyDescent="0.25">
      <c r="B95" s="15"/>
      <c r="C95" s="16"/>
      <c r="D95" s="17"/>
      <c r="E95" s="17"/>
      <c r="F95" s="17"/>
      <c r="G95" s="17"/>
      <c r="H95" s="17"/>
      <c r="I95" s="17"/>
      <c r="J95" s="17"/>
      <c r="K95" s="17"/>
      <c r="L95" s="18"/>
    </row>
    <row r="96" spans="1:23" s="25" customFormat="1" x14ac:dyDescent="0.25">
      <c r="A96" s="85"/>
      <c r="B96" s="270" t="str">
        <f>IF(Intro!$G$27="English",O96,P96)</f>
        <v>Le ou la soussignée déclare que, pour autant qu'il ou elle sache, les renseignements fournis aux présentes sont complets et exacts.</v>
      </c>
      <c r="C96" s="271"/>
      <c r="D96" s="271"/>
      <c r="E96" s="271"/>
      <c r="F96" s="271"/>
      <c r="G96" s="271"/>
      <c r="H96" s="271"/>
      <c r="I96" s="271"/>
      <c r="J96" s="271"/>
      <c r="K96" s="271"/>
      <c r="L96" s="272"/>
      <c r="N96" s="49"/>
      <c r="O96" s="75" t="s">
        <v>175</v>
      </c>
      <c r="P96" s="75" t="s">
        <v>176</v>
      </c>
      <c r="Q96" s="49"/>
      <c r="R96" s="49"/>
      <c r="S96" s="49"/>
      <c r="T96" s="49"/>
      <c r="U96" s="49"/>
      <c r="V96" s="49"/>
      <c r="W96" s="49"/>
    </row>
    <row r="97" spans="1:23" s="25" customFormat="1" x14ac:dyDescent="0.25">
      <c r="A97" s="85"/>
      <c r="B97" s="95"/>
      <c r="C97" s="86"/>
      <c r="D97" s="86"/>
      <c r="E97" s="86"/>
      <c r="F97" s="86"/>
      <c r="G97" s="86"/>
      <c r="H97" s="86"/>
      <c r="I97" s="86"/>
      <c r="J97" s="86"/>
      <c r="K97" s="86"/>
      <c r="L97" s="87"/>
      <c r="N97" s="49"/>
      <c r="O97" s="75"/>
      <c r="P97" s="75"/>
      <c r="Q97" s="49"/>
      <c r="R97" s="49"/>
      <c r="S97" s="49"/>
      <c r="T97" s="49"/>
      <c r="U97" s="49"/>
      <c r="V97" s="49"/>
      <c r="W97" s="49"/>
    </row>
    <row r="98" spans="1:23" x14ac:dyDescent="0.25">
      <c r="B98" s="290" t="str">
        <f>IF(Intro!$G$27="English",O98,P98)</f>
        <v>Nom du représentant autorisé</v>
      </c>
      <c r="C98" s="291"/>
      <c r="D98" s="291"/>
      <c r="E98" s="288"/>
      <c r="F98" s="288"/>
      <c r="G98" s="288"/>
      <c r="H98" s="288"/>
      <c r="I98" s="288"/>
      <c r="J98" s="288"/>
      <c r="K98" s="288"/>
      <c r="L98" s="289"/>
      <c r="O98" s="71" t="s">
        <v>13</v>
      </c>
      <c r="P98" s="75" t="s">
        <v>14</v>
      </c>
    </row>
    <row r="99" spans="1:23" x14ac:dyDescent="0.25">
      <c r="B99" s="290"/>
      <c r="C99" s="291"/>
      <c r="D99" s="291"/>
      <c r="E99" s="288"/>
      <c r="F99" s="288"/>
      <c r="G99" s="288"/>
      <c r="H99" s="288"/>
      <c r="I99" s="288"/>
      <c r="J99" s="288"/>
      <c r="K99" s="288"/>
      <c r="L99" s="289"/>
      <c r="O99" s="71"/>
    </row>
    <row r="100" spans="1:23" x14ac:dyDescent="0.25">
      <c r="B100" s="290" t="str">
        <f>IF(Intro!$G$27="English",O100,P100)</f>
        <v>Titre du représentant autorisé</v>
      </c>
      <c r="C100" s="291"/>
      <c r="D100" s="291"/>
      <c r="E100" s="288"/>
      <c r="F100" s="288"/>
      <c r="G100" s="288"/>
      <c r="H100" s="288"/>
      <c r="I100" s="288"/>
      <c r="J100" s="288"/>
      <c r="K100" s="288"/>
      <c r="L100" s="289"/>
      <c r="O100" s="71" t="s">
        <v>15</v>
      </c>
      <c r="P100" s="75" t="s">
        <v>16</v>
      </c>
    </row>
    <row r="101" spans="1:23" x14ac:dyDescent="0.25">
      <c r="B101" s="290"/>
      <c r="C101" s="291"/>
      <c r="D101" s="291"/>
      <c r="E101" s="288"/>
      <c r="F101" s="288"/>
      <c r="G101" s="288"/>
      <c r="H101" s="288"/>
      <c r="I101" s="288"/>
      <c r="J101" s="288"/>
      <c r="K101" s="288"/>
      <c r="L101" s="289"/>
      <c r="O101" s="71"/>
    </row>
    <row r="102" spans="1:23" x14ac:dyDescent="0.25">
      <c r="B102" s="290" t="str">
        <f>IF(Intro!$G$27="English",O102,P102)</f>
        <v>Adresse de courrier électronique</v>
      </c>
      <c r="C102" s="291"/>
      <c r="D102" s="291"/>
      <c r="E102" s="288"/>
      <c r="F102" s="288"/>
      <c r="G102" s="288"/>
      <c r="H102" s="288"/>
      <c r="I102" s="288"/>
      <c r="J102" s="288"/>
      <c r="K102" s="288"/>
      <c r="L102" s="289"/>
      <c r="O102" s="71" t="s">
        <v>17</v>
      </c>
      <c r="P102" s="75" t="s">
        <v>39</v>
      </c>
    </row>
    <row r="103" spans="1:23" x14ac:dyDescent="0.25">
      <c r="B103" s="290"/>
      <c r="C103" s="291"/>
      <c r="D103" s="291"/>
      <c r="E103" s="288"/>
      <c r="F103" s="288"/>
      <c r="G103" s="288"/>
      <c r="H103" s="288"/>
      <c r="I103" s="288"/>
      <c r="J103" s="288"/>
      <c r="K103" s="288"/>
      <c r="L103" s="289"/>
      <c r="O103" s="71"/>
    </row>
    <row r="104" spans="1:23" x14ac:dyDescent="0.25">
      <c r="B104" s="290" t="str">
        <f>IF(Intro!$G$27="English",O104,P104)</f>
        <v>Téléphone</v>
      </c>
      <c r="C104" s="291"/>
      <c r="D104" s="291"/>
      <c r="E104" s="288"/>
      <c r="F104" s="288"/>
      <c r="G104" s="288"/>
      <c r="H104" s="288"/>
      <c r="I104" s="288"/>
      <c r="J104" s="288"/>
      <c r="K104" s="288"/>
      <c r="L104" s="289"/>
      <c r="O104" s="71" t="s">
        <v>18</v>
      </c>
      <c r="P104" s="75" t="s">
        <v>19</v>
      </c>
    </row>
    <row r="105" spans="1:23" x14ac:dyDescent="0.25">
      <c r="B105" s="290"/>
      <c r="C105" s="291"/>
      <c r="D105" s="291"/>
      <c r="E105" s="288"/>
      <c r="F105" s="288"/>
      <c r="G105" s="288"/>
      <c r="H105" s="288"/>
      <c r="I105" s="288"/>
      <c r="J105" s="288"/>
      <c r="K105" s="288"/>
      <c r="L105" s="289"/>
      <c r="O105" s="71"/>
    </row>
    <row r="106" spans="1:23" x14ac:dyDescent="0.25">
      <c r="B106" s="290" t="str">
        <f>IF(Intro!$G$27="English",O106,P106)</f>
        <v>Date</v>
      </c>
      <c r="C106" s="291"/>
      <c r="D106" s="291"/>
      <c r="E106" s="288"/>
      <c r="F106" s="288"/>
      <c r="G106" s="288"/>
      <c r="H106" s="288"/>
      <c r="I106" s="288"/>
      <c r="J106" s="288"/>
      <c r="K106" s="288"/>
      <c r="L106" s="289"/>
      <c r="M106" s="25"/>
      <c r="O106" s="71" t="s">
        <v>21</v>
      </c>
      <c r="P106" s="75" t="s">
        <v>21</v>
      </c>
    </row>
    <row r="107" spans="1:23" x14ac:dyDescent="0.25">
      <c r="B107" s="290"/>
      <c r="C107" s="291"/>
      <c r="D107" s="291"/>
      <c r="E107" s="288"/>
      <c r="F107" s="288"/>
      <c r="G107" s="288"/>
      <c r="H107" s="288"/>
      <c r="I107" s="288"/>
      <c r="J107" s="288"/>
      <c r="K107" s="288"/>
      <c r="L107" s="289"/>
      <c r="M107" s="25"/>
      <c r="O107" s="71"/>
    </row>
    <row r="108" spans="1:23" s="25" customFormat="1" x14ac:dyDescent="0.25">
      <c r="A108" s="85"/>
      <c r="B108" s="95"/>
      <c r="C108" s="86"/>
      <c r="D108" s="86"/>
      <c r="E108" s="86"/>
      <c r="F108" s="86"/>
      <c r="G108" s="86"/>
      <c r="H108" s="86"/>
      <c r="I108" s="86"/>
      <c r="J108" s="86"/>
      <c r="K108" s="86"/>
      <c r="L108" s="87"/>
      <c r="N108" s="49"/>
      <c r="O108" s="75"/>
      <c r="P108" s="75"/>
      <c r="Q108" s="49"/>
      <c r="R108" s="49"/>
      <c r="S108" s="49"/>
      <c r="T108" s="49"/>
      <c r="U108" s="49"/>
      <c r="V108" s="49"/>
      <c r="W108" s="49"/>
    </row>
    <row r="109" spans="1:23" ht="30" customHeight="1" x14ac:dyDescent="0.25">
      <c r="B109" s="264" t="str">
        <f>IF(Intro!$G$27="English",O109,P109)</f>
        <v>Je comprends que le fait de cocher cette case constitue ma signature juridiquement contraignante.</v>
      </c>
      <c r="C109" s="265"/>
      <c r="D109" s="265"/>
      <c r="E109" s="265"/>
      <c r="F109" s="265"/>
      <c r="G109" s="265"/>
      <c r="H109" s="266"/>
      <c r="I109" s="102"/>
      <c r="J109" s="28"/>
      <c r="K109" s="28"/>
      <c r="L109" s="29"/>
      <c r="O109" s="71" t="s">
        <v>37</v>
      </c>
      <c r="P109" s="75" t="s">
        <v>38</v>
      </c>
    </row>
    <row r="110" spans="1:23" s="25" customFormat="1" x14ac:dyDescent="0.25">
      <c r="A110" s="85"/>
      <c r="B110" s="96"/>
      <c r="C110" s="97"/>
      <c r="D110" s="97"/>
      <c r="E110" s="97"/>
      <c r="F110" s="97"/>
      <c r="G110" s="97"/>
      <c r="H110" s="97"/>
      <c r="I110" s="97"/>
      <c r="J110" s="97"/>
      <c r="K110" s="97"/>
      <c r="L110" s="98"/>
      <c r="N110" s="49"/>
      <c r="O110" s="75"/>
      <c r="P110" s="75"/>
      <c r="Q110" s="49"/>
      <c r="R110" s="49"/>
      <c r="S110" s="49"/>
      <c r="T110" s="49"/>
      <c r="U110" s="49"/>
      <c r="V110" s="49"/>
      <c r="W110" s="49"/>
    </row>
    <row r="111" spans="1:23" s="6" customFormat="1" x14ac:dyDescent="0.25">
      <c r="A111" s="11"/>
      <c r="B111" s="13"/>
      <c r="C111" s="13"/>
      <c r="D111" s="14"/>
      <c r="E111" s="14"/>
      <c r="F111" s="14"/>
      <c r="G111" s="14"/>
      <c r="H111" s="14"/>
      <c r="I111" s="14"/>
      <c r="J111" s="14"/>
      <c r="K111" s="14"/>
      <c r="L111" s="14"/>
      <c r="O111" s="12"/>
      <c r="P111" s="12"/>
    </row>
    <row r="112" spans="1:23" s="5" customFormat="1" x14ac:dyDescent="0.25">
      <c r="A112" s="11"/>
      <c r="B112" s="267" t="str">
        <f>IF(Intro!$G$27="English",O112,P112)</f>
        <v>TRANSMISSION DU QUESTIONNAIRE REMPLI</v>
      </c>
      <c r="C112" s="268" t="str">
        <f>UPPER(IF(Intro!$G$27="English",P112,Q112))</f>
        <v/>
      </c>
      <c r="D112" s="268" t="str">
        <f>UPPER(IF(Intro!$G$27="English",Q112,R112))</f>
        <v/>
      </c>
      <c r="E112" s="268" t="str">
        <f>UPPER(IF(Intro!$G$27="English",R112,S112))</f>
        <v/>
      </c>
      <c r="F112" s="268"/>
      <c r="G112" s="268" t="str">
        <f>UPPER(IF(Intro!$G$27="English",S112,T112))</f>
        <v/>
      </c>
      <c r="H112" s="268" t="str">
        <f>UPPER(IF(Intro!$G$27="English",T112,U112))</f>
        <v/>
      </c>
      <c r="I112" s="268" t="str">
        <f>UPPER(IF(Intro!$G$27="English",U112,V112))</f>
        <v/>
      </c>
      <c r="J112" s="268" t="str">
        <f>UPPER(IF(Intro!$G$27="English",V112,W112))</f>
        <v/>
      </c>
      <c r="K112" s="268" t="str">
        <f>UPPER(IF(Intro!$G$27="English",W112,X112))</f>
        <v/>
      </c>
      <c r="L112" s="269" t="str">
        <f>UPPER(IF(Intro!$G$27="English",X112,Y112))</f>
        <v/>
      </c>
      <c r="M112" s="6"/>
      <c r="N112" s="3"/>
      <c r="O112" s="6" t="s">
        <v>42</v>
      </c>
      <c r="P112" s="6" t="s">
        <v>3</v>
      </c>
    </row>
    <row r="113" spans="1:23" x14ac:dyDescent="0.25">
      <c r="B113" s="15"/>
      <c r="C113" s="16"/>
      <c r="D113" s="17"/>
      <c r="E113" s="17"/>
      <c r="F113" s="17"/>
      <c r="G113" s="17"/>
      <c r="H113" s="17"/>
      <c r="I113" s="17"/>
      <c r="J113" s="17"/>
      <c r="K113" s="17"/>
      <c r="L113" s="18"/>
    </row>
    <row r="114" spans="1:23" s="25" customFormat="1" x14ac:dyDescent="0.25">
      <c r="A114" s="85"/>
      <c r="B114" s="270" t="str">
        <f>IF(Intro!$G$27="English",O114,P114)</f>
        <v>Veuillez retourner le questionnaire rempli en utilisant l’une des options suivantes :</v>
      </c>
      <c r="C114" s="271"/>
      <c r="D114" s="271"/>
      <c r="E114" s="271"/>
      <c r="F114" s="271"/>
      <c r="G114" s="271"/>
      <c r="H114" s="271"/>
      <c r="I114" s="271"/>
      <c r="J114" s="271"/>
      <c r="K114" s="271"/>
      <c r="L114" s="272"/>
      <c r="N114" s="49"/>
      <c r="O114" s="75" t="s">
        <v>77</v>
      </c>
      <c r="P114" s="75" t="s">
        <v>4</v>
      </c>
      <c r="Q114" s="49"/>
      <c r="R114" s="49"/>
      <c r="S114" s="49"/>
      <c r="T114" s="49"/>
      <c r="U114" s="49"/>
      <c r="V114" s="49"/>
      <c r="W114" s="49"/>
    </row>
    <row r="115" spans="1:23" s="25" customFormat="1" x14ac:dyDescent="0.25">
      <c r="A115" s="85"/>
      <c r="B115" s="285" t="str">
        <f>IF($G$27="English",HYPERLINK("https://e-filing-depot-electronique.citt-tcce.gc.ca/submitNonRegisteredUser-eng.aspx","1. Secure E-filing service;"),IF($G$27="Français",HYPERLINK("https://e-filing-depot-electronique.citt-tcce.gc.ca/submitNonRegisteredUser-fra.aspx?","1. Service sécurisé de dépôt électronique;"),""))</f>
        <v>1. Service sécurisé de dépôt électronique;</v>
      </c>
      <c r="C115" s="286"/>
      <c r="D115" s="286"/>
      <c r="E115" s="286"/>
      <c r="F115" s="286"/>
      <c r="G115" s="286"/>
      <c r="H115" s="286"/>
      <c r="I115" s="286"/>
      <c r="J115" s="286"/>
      <c r="K115" s="286"/>
      <c r="L115" s="287"/>
      <c r="N115" s="49"/>
      <c r="O115" s="75"/>
      <c r="P115" s="75"/>
      <c r="Q115" s="49"/>
      <c r="R115" s="49"/>
      <c r="S115" s="49"/>
      <c r="T115" s="49"/>
      <c r="U115" s="49"/>
      <c r="V115" s="49"/>
      <c r="W115" s="49"/>
    </row>
    <row r="116" spans="1:23" s="25" customFormat="1" ht="14.25" customHeight="1" x14ac:dyDescent="0.25">
      <c r="A116" s="85"/>
      <c r="B116" s="331" t="str">
        <f>IF(Intro!$G$27="English",O116,P116)</f>
        <v>2. Par courriel à l'adresse tcce-citt@tribunal.gc.ca si vous acceptez les risques connexes et vous transmettez des renseignements qui sont ceux de votre entreprise seulement.</v>
      </c>
      <c r="C116" s="332"/>
      <c r="D116" s="332"/>
      <c r="E116" s="332"/>
      <c r="F116" s="332"/>
      <c r="G116" s="332"/>
      <c r="H116" s="332"/>
      <c r="I116" s="332"/>
      <c r="J116" s="332"/>
      <c r="K116" s="332"/>
      <c r="L116" s="333"/>
      <c r="N116" s="49"/>
      <c r="O116" s="75" t="s">
        <v>178</v>
      </c>
      <c r="P116" s="75" t="s">
        <v>177</v>
      </c>
      <c r="Q116" s="49"/>
      <c r="R116" s="49"/>
      <c r="S116" s="49"/>
      <c r="T116" s="49"/>
      <c r="U116" s="49"/>
      <c r="V116" s="49"/>
      <c r="W116" s="49"/>
    </row>
    <row r="117" spans="1:23" x14ac:dyDescent="0.25">
      <c r="B117" s="15"/>
      <c r="C117" s="16"/>
      <c r="D117" s="17"/>
      <c r="E117" s="17"/>
      <c r="F117" s="17"/>
      <c r="G117" s="17"/>
      <c r="H117" s="17"/>
      <c r="I117" s="17"/>
      <c r="J117" s="17"/>
      <c r="K117" s="17"/>
      <c r="L117" s="18"/>
    </row>
    <row r="118" spans="1:23" s="25" customFormat="1" x14ac:dyDescent="0.25">
      <c r="A118" s="85"/>
      <c r="B118" s="270" t="str">
        <f>IF(Intro!$G$27="English",O118,P118)</f>
        <v>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v>
      </c>
      <c r="C118" s="271"/>
      <c r="D118" s="271"/>
      <c r="E118" s="271"/>
      <c r="F118" s="271"/>
      <c r="G118" s="271"/>
      <c r="H118" s="271"/>
      <c r="I118" s="271"/>
      <c r="J118" s="271"/>
      <c r="K118" s="271"/>
      <c r="L118" s="272"/>
      <c r="N118" s="49"/>
      <c r="O118" s="262" t="s">
        <v>179</v>
      </c>
      <c r="P118" s="262" t="s">
        <v>180</v>
      </c>
      <c r="Q118" s="49"/>
      <c r="R118" s="49"/>
      <c r="S118" s="49"/>
      <c r="T118" s="49"/>
      <c r="U118" s="49"/>
      <c r="V118" s="49"/>
      <c r="W118" s="49"/>
    </row>
    <row r="119" spans="1:23" s="25" customFormat="1" x14ac:dyDescent="0.25">
      <c r="A119" s="85"/>
      <c r="B119" s="270"/>
      <c r="C119" s="271"/>
      <c r="D119" s="271"/>
      <c r="E119" s="271"/>
      <c r="F119" s="271"/>
      <c r="G119" s="271"/>
      <c r="H119" s="271"/>
      <c r="I119" s="271"/>
      <c r="J119" s="271"/>
      <c r="K119" s="271"/>
      <c r="L119" s="272"/>
      <c r="N119" s="49"/>
      <c r="O119" s="262"/>
      <c r="P119" s="262"/>
      <c r="Q119" s="49"/>
      <c r="R119" s="49"/>
      <c r="S119" s="49"/>
      <c r="T119" s="49"/>
      <c r="U119" s="49"/>
      <c r="V119" s="49"/>
      <c r="W119" s="49"/>
    </row>
    <row r="120" spans="1:23" s="25" customFormat="1" x14ac:dyDescent="0.25">
      <c r="A120" s="85"/>
      <c r="B120" s="96"/>
      <c r="C120" s="97"/>
      <c r="D120" s="97"/>
      <c r="E120" s="97"/>
      <c r="F120" s="97"/>
      <c r="G120" s="97"/>
      <c r="H120" s="97"/>
      <c r="I120" s="97"/>
      <c r="J120" s="97"/>
      <c r="K120" s="97"/>
      <c r="L120" s="98"/>
      <c r="N120" s="49"/>
      <c r="O120" s="75"/>
      <c r="P120" s="75"/>
      <c r="Q120" s="49"/>
      <c r="R120" s="49"/>
      <c r="S120" s="49"/>
      <c r="T120" s="49"/>
      <c r="U120" s="49"/>
      <c r="V120" s="49"/>
      <c r="W120" s="49"/>
    </row>
    <row r="122" spans="1:23" s="5" customFormat="1" x14ac:dyDescent="0.25">
      <c r="A122" s="11"/>
      <c r="B122" s="267" t="s">
        <v>233</v>
      </c>
      <c r="C122" s="268" t="str">
        <f>UPPER(IF(Intro!$G$27="English",P122,Q122))</f>
        <v/>
      </c>
      <c r="D122" s="268" t="str">
        <f>UPPER(IF(Intro!$G$27="English",Q122,R122))</f>
        <v/>
      </c>
      <c r="E122" s="268" t="str">
        <f>UPPER(IF(Intro!$G$27="English",R122,S122))</f>
        <v/>
      </c>
      <c r="F122" s="268"/>
      <c r="G122" s="268" t="str">
        <f>UPPER(IF(Intro!$G$27="English",S122,T122))</f>
        <v/>
      </c>
      <c r="H122" s="268" t="str">
        <f>UPPER(IF(Intro!$G$27="English",T122,U122))</f>
        <v/>
      </c>
      <c r="I122" s="268" t="str">
        <f>UPPER(IF(Intro!$G$27="English",U122,V122))</f>
        <v/>
      </c>
      <c r="J122" s="268" t="str">
        <f>UPPER(IF(Intro!$G$27="English",V122,W122))</f>
        <v/>
      </c>
      <c r="K122" s="268" t="str">
        <f>UPPER(IF(Intro!$G$27="English",W122,X122))</f>
        <v/>
      </c>
      <c r="L122" s="269" t="str">
        <f>UPPER(IF(Intro!$G$27="English",X122,Y122))</f>
        <v/>
      </c>
      <c r="M122" s="6"/>
      <c r="N122" s="3"/>
      <c r="O122" s="6"/>
      <c r="P122" s="6"/>
    </row>
    <row r="123" spans="1:23" x14ac:dyDescent="0.25">
      <c r="B123" s="15"/>
      <c r="C123" s="16"/>
      <c r="D123" s="17"/>
      <c r="E123" s="17"/>
      <c r="F123" s="17"/>
      <c r="G123" s="17"/>
      <c r="H123" s="17"/>
      <c r="I123" s="17"/>
      <c r="J123" s="17"/>
      <c r="K123" s="17"/>
      <c r="L123" s="18"/>
    </row>
    <row r="124" spans="1:23" s="25" customFormat="1" x14ac:dyDescent="0.25">
      <c r="A124" s="85"/>
      <c r="B124" s="270" t="str">
        <f>IF(Intro!$G$27="English",O124,P124)</f>
        <v>Toutes les questions relatives au présent questionnaire doivent être adressées à :</v>
      </c>
      <c r="C124" s="271"/>
      <c r="D124" s="271"/>
      <c r="E124" s="271"/>
      <c r="F124" s="271"/>
      <c r="G124" s="271"/>
      <c r="H124" s="271"/>
      <c r="I124" s="271"/>
      <c r="J124" s="271"/>
      <c r="K124" s="271"/>
      <c r="L124" s="272"/>
      <c r="N124" s="49"/>
      <c r="O124" s="75" t="s">
        <v>182</v>
      </c>
      <c r="P124" s="75" t="s">
        <v>181</v>
      </c>
      <c r="Q124" s="49"/>
      <c r="R124" s="49"/>
      <c r="S124" s="49"/>
      <c r="T124" s="49"/>
      <c r="U124" s="49"/>
      <c r="V124" s="49"/>
      <c r="W124" s="49"/>
    </row>
    <row r="125" spans="1:23" s="25" customFormat="1" x14ac:dyDescent="0.25">
      <c r="A125" s="85"/>
      <c r="B125" s="67"/>
      <c r="C125" s="68"/>
      <c r="D125" s="68"/>
      <c r="E125" s="68"/>
      <c r="F125" s="68"/>
      <c r="G125" s="68"/>
      <c r="H125" s="68"/>
      <c r="I125" s="68"/>
      <c r="J125" s="68"/>
      <c r="K125" s="68"/>
      <c r="L125" s="69"/>
      <c r="N125" s="49"/>
      <c r="O125" s="75"/>
      <c r="P125" s="75"/>
      <c r="Q125" s="49"/>
      <c r="R125" s="49"/>
      <c r="S125" s="49"/>
      <c r="T125" s="49"/>
      <c r="U125" s="49"/>
      <c r="V125" s="49"/>
      <c r="W125" s="49"/>
    </row>
    <row r="126" spans="1:23" x14ac:dyDescent="0.25">
      <c r="B126" s="330" t="str">
        <f>Variables!B13</f>
        <v>Nicole Lalonde</v>
      </c>
      <c r="C126" s="263"/>
      <c r="D126" s="263"/>
      <c r="E126" s="263" t="str">
        <f>Variables!C13</f>
        <v>nicole.lalonde@tribunal.gc.ca</v>
      </c>
      <c r="F126" s="263"/>
      <c r="G126" s="263"/>
      <c r="H126" s="263"/>
      <c r="I126" s="263"/>
      <c r="J126" s="263" t="str">
        <f>Variables!D13</f>
        <v>343-574-8274</v>
      </c>
      <c r="K126" s="263"/>
      <c r="L126" s="329"/>
      <c r="O126" s="71"/>
    </row>
    <row r="127" spans="1:23" x14ac:dyDescent="0.25">
      <c r="B127" s="330" t="str">
        <f>Variables!B14</f>
        <v>Josée St-Amand</v>
      </c>
      <c r="C127" s="263"/>
      <c r="D127" s="263"/>
      <c r="E127" s="263" t="str">
        <f>Variables!C14</f>
        <v>josee.st-amand@tribunal.gc.ca</v>
      </c>
      <c r="F127" s="263"/>
      <c r="G127" s="263"/>
      <c r="H127" s="263"/>
      <c r="I127" s="263"/>
      <c r="J127" s="263" t="str">
        <f>Variables!D14</f>
        <v>613-558-8439</v>
      </c>
      <c r="K127" s="263"/>
      <c r="L127" s="329"/>
      <c r="O127" s="71"/>
    </row>
    <row r="128" spans="1:23" s="25" customFormat="1" x14ac:dyDescent="0.25">
      <c r="A128" s="85"/>
      <c r="B128" s="96"/>
      <c r="C128" s="97"/>
      <c r="D128" s="97"/>
      <c r="E128" s="97"/>
      <c r="F128" s="97"/>
      <c r="G128" s="97"/>
      <c r="H128" s="97"/>
      <c r="I128" s="97"/>
      <c r="J128" s="97"/>
      <c r="K128" s="97"/>
      <c r="L128" s="98"/>
      <c r="N128" s="49"/>
      <c r="O128" s="75"/>
      <c r="P128" s="75"/>
      <c r="Q128" s="49"/>
      <c r="R128" s="49"/>
      <c r="S128" s="49"/>
      <c r="T128" s="49"/>
      <c r="U128" s="49"/>
      <c r="V128" s="49"/>
      <c r="W128" s="49"/>
    </row>
  </sheetData>
  <sheetProtection algorithmName="SHA-512" hashValue="aj2Yob0ce9yfj+oAXsxpcfP/994tgj9MMp6zElhC5qbVlbluYSsb5zYXwudMD8ujBJIBPDL1YUUNelnaR7GlGQ==" saltValue="pD8oUzvH6t9LGV/YMlzI0A==" spinCount="100000" sheet="1" objects="1" scenarios="1" selectLockedCells="1"/>
  <mergeCells count="65">
    <mergeCell ref="O9:P23"/>
    <mergeCell ref="B4:L4"/>
    <mergeCell ref="B5:L5"/>
    <mergeCell ref="B8:L8"/>
    <mergeCell ref="B6:L6"/>
    <mergeCell ref="B10:F18"/>
    <mergeCell ref="H10:L18"/>
    <mergeCell ref="B19:F22"/>
    <mergeCell ref="H19:L22"/>
    <mergeCell ref="E127:I127"/>
    <mergeCell ref="J126:L126"/>
    <mergeCell ref="J127:L127"/>
    <mergeCell ref="B98:D99"/>
    <mergeCell ref="E98:L99"/>
    <mergeCell ref="B100:D101"/>
    <mergeCell ref="B102:D103"/>
    <mergeCell ref="B104:D105"/>
    <mergeCell ref="E100:L101"/>
    <mergeCell ref="E102:L103"/>
    <mergeCell ref="E104:L105"/>
    <mergeCell ref="B126:D126"/>
    <mergeCell ref="B127:D127"/>
    <mergeCell ref="B106:D107"/>
    <mergeCell ref="B116:L116"/>
    <mergeCell ref="B118:L119"/>
    <mergeCell ref="B54:L54"/>
    <mergeCell ref="B34:L34"/>
    <mergeCell ref="E62:K63"/>
    <mergeCell ref="D62:D63"/>
    <mergeCell ref="B25:L25"/>
    <mergeCell ref="B31:L31"/>
    <mergeCell ref="B27:F28"/>
    <mergeCell ref="G27:G28"/>
    <mergeCell ref="B33:L33"/>
    <mergeCell ref="H27:L28"/>
    <mergeCell ref="C35:K53"/>
    <mergeCell ref="B78:D79"/>
    <mergeCell ref="E78:L79"/>
    <mergeCell ref="B55:L55"/>
    <mergeCell ref="B60:L60"/>
    <mergeCell ref="B58:L58"/>
    <mergeCell ref="D68:J69"/>
    <mergeCell ref="B62:C63"/>
    <mergeCell ref="B66:L66"/>
    <mergeCell ref="B72:L72"/>
    <mergeCell ref="B74:D75"/>
    <mergeCell ref="E74:L75"/>
    <mergeCell ref="B76:D77"/>
    <mergeCell ref="E76:L77"/>
    <mergeCell ref="O82:O91"/>
    <mergeCell ref="P82:P91"/>
    <mergeCell ref="O118:O119"/>
    <mergeCell ref="P118:P119"/>
    <mergeCell ref="E126:I126"/>
    <mergeCell ref="B109:H109"/>
    <mergeCell ref="B112:L112"/>
    <mergeCell ref="B114:L114"/>
    <mergeCell ref="B82:D91"/>
    <mergeCell ref="E82:L91"/>
    <mergeCell ref="B124:L124"/>
    <mergeCell ref="B122:L122"/>
    <mergeCell ref="B115:L115"/>
    <mergeCell ref="B96:L96"/>
    <mergeCell ref="B94:L94"/>
    <mergeCell ref="E106:L107"/>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82:E87" xr:uid="{F274CFE7-73D5-4278-8BC1-F3B74D8E3CF1}">
      <formula1>1000</formula1>
    </dataValidation>
    <dataValidation type="list" allowBlank="1" showInputMessage="1" showErrorMessage="1" sqref="I109" xr:uid="{1594D28F-3462-4E0C-8058-C5508D06C9EB}">
      <formula1>"X"</formula1>
    </dataValidation>
    <dataValidation type="list" allowBlank="1" showInputMessage="1" showErrorMessage="1" sqref="G27" xr:uid="{476D6FBA-6DED-4978-9B8A-9B8E5DE68C6C}">
      <formula1>"English, Français"</formula1>
    </dataValidation>
    <dataValidation type="textLength" allowBlank="1" showInputMessage="1" showErrorMessage="1" error="Maximum length reached. Please use the AddPub tab to add further info./La limite maximale de caractères est atteinte. SVP utiliser l'onglet AddPub pour ajouter plus d'information." prompt="282 character limit/limite de 282 caractères" sqref="E74:L79 E98:L107" xr:uid="{74E1FF1B-2904-4E78-9AA5-5BD8734E1009}">
      <formula1>0</formula1>
      <formula2>282</formula2>
    </dataValidation>
  </dataValidations>
  <printOptions horizontalCentered="1"/>
  <pageMargins left="0.23622047244094491" right="0.23622047244094491" top="0.74803149606299213" bottom="0.74803149606299213" header="0.31496062992125984" footer="0.31496062992125984"/>
  <pageSetup scale="64" fitToHeight="0" orientation="portrait" r:id="rId1"/>
  <headerFooter>
    <oddFooter>&amp;L&amp;A</oddFooter>
  </headerFooter>
  <rowBreaks count="1" manualBreakCount="1">
    <brk id="71"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Variables!$D$26:$D$27</xm:f>
          </x14:formula1>
          <xm:sqref>D62:D63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88"/>
  <sheetViews>
    <sheetView showGridLines="0" zoomScaleNormal="100" workbookViewId="0"/>
  </sheetViews>
  <sheetFormatPr defaultColWidth="9.42578125" defaultRowHeight="14.25" x14ac:dyDescent="0.25"/>
  <cols>
    <col min="1" max="1" width="1.5703125" style="8" customWidth="1"/>
    <col min="2" max="12" width="14.42578125" style="70" customWidth="1"/>
    <col min="13" max="13" width="6.42578125" style="75" customWidth="1"/>
    <col min="14" max="14" width="9.42578125" style="75" customWidth="1"/>
    <col min="15" max="16" width="30.85546875" style="75" hidden="1" customWidth="1"/>
    <col min="17" max="19" width="8.85546875" style="75" customWidth="1"/>
    <col min="20" max="16384" width="9.42578125" style="75"/>
  </cols>
  <sheetData>
    <row r="1" spans="1:19" x14ac:dyDescent="0.25">
      <c r="A1" s="8">
        <v>8</v>
      </c>
      <c r="O1" s="147" t="s">
        <v>295</v>
      </c>
      <c r="P1" s="147" t="s">
        <v>295</v>
      </c>
    </row>
    <row r="2" spans="1:19" x14ac:dyDescent="0.25">
      <c r="B2" s="10" t="s">
        <v>0</v>
      </c>
      <c r="C2" s="10"/>
      <c r="D2" s="10"/>
      <c r="O2" s="9" t="s">
        <v>61</v>
      </c>
      <c r="P2" s="9" t="s">
        <v>73</v>
      </c>
    </row>
    <row r="3" spans="1:19" x14ac:dyDescent="0.25">
      <c r="B3" s="2"/>
      <c r="C3" s="2"/>
      <c r="D3" s="2"/>
      <c r="O3" s="1"/>
      <c r="P3" s="1"/>
    </row>
    <row r="4" spans="1:19" s="5" customFormat="1" x14ac:dyDescent="0.25">
      <c r="A4" s="11"/>
      <c r="B4" s="353" t="str">
        <f>IF(Intro!$G$27="English",O4,P4)</f>
        <v>QUESTIONNAIRE À L'INTENTION DES PRODUCTEURS ÉTRANGERS</v>
      </c>
      <c r="C4" s="354"/>
      <c r="D4" s="354"/>
      <c r="E4" s="354"/>
      <c r="F4" s="354"/>
      <c r="G4" s="354"/>
      <c r="H4" s="354"/>
      <c r="I4" s="354"/>
      <c r="J4" s="354"/>
      <c r="K4" s="354"/>
      <c r="L4" s="355"/>
      <c r="M4" s="3"/>
      <c r="N4" s="3"/>
      <c r="O4" s="103" t="s">
        <v>234</v>
      </c>
      <c r="P4" s="103" t="s">
        <v>235</v>
      </c>
      <c r="Q4" s="104"/>
    </row>
    <row r="5" spans="1:19" s="5" customFormat="1" x14ac:dyDescent="0.25">
      <c r="A5" s="11"/>
      <c r="B5" s="356" t="str">
        <f>Intro!B5</f>
        <v>RR-2025-004</v>
      </c>
      <c r="C5" s="357"/>
      <c r="D5" s="357"/>
      <c r="E5" s="357"/>
      <c r="F5" s="357"/>
      <c r="G5" s="357"/>
      <c r="H5" s="357"/>
      <c r="I5" s="357"/>
      <c r="J5" s="357"/>
      <c r="K5" s="357"/>
      <c r="L5" s="358"/>
      <c r="M5" s="3"/>
      <c r="N5" s="3"/>
      <c r="O5" s="4"/>
      <c r="P5" s="4"/>
    </row>
    <row r="6" spans="1:19" s="6" customFormat="1" x14ac:dyDescent="0.25">
      <c r="A6" s="11"/>
      <c r="B6" s="359" t="str">
        <f>UPPER(IF(Intro!$G$27="English",Variables!B3,Variables!C3))</f>
        <v>FEUILLES D'ACIER RÉSISTANT À LA CORROSION II</v>
      </c>
      <c r="C6" s="360"/>
      <c r="D6" s="360"/>
      <c r="E6" s="360"/>
      <c r="F6" s="360"/>
      <c r="G6" s="360"/>
      <c r="H6" s="360"/>
      <c r="I6" s="360"/>
      <c r="J6" s="360"/>
      <c r="K6" s="360"/>
      <c r="L6" s="361"/>
      <c r="O6" s="12"/>
      <c r="P6" s="12"/>
    </row>
    <row r="7" spans="1:19" s="6" customFormat="1" x14ac:dyDescent="0.25">
      <c r="A7" s="11"/>
      <c r="B7" s="13"/>
      <c r="C7" s="13"/>
      <c r="D7" s="13"/>
      <c r="E7" s="14"/>
      <c r="F7" s="14"/>
      <c r="G7" s="14"/>
      <c r="H7" s="14"/>
      <c r="I7" s="14"/>
      <c r="J7" s="14"/>
      <c r="K7" s="14"/>
      <c r="L7" s="14"/>
      <c r="O7" s="12"/>
      <c r="P7" s="12"/>
    </row>
    <row r="8" spans="1:19" s="5" customFormat="1" x14ac:dyDescent="0.25">
      <c r="A8" s="11"/>
      <c r="B8" s="311" t="str">
        <f>IF(Intro!$G$27="English",O8,P8)</f>
        <v>APERÇU DU QUESTIONNAIRE</v>
      </c>
      <c r="C8" s="312" t="str">
        <f>UPPER(IF(Intro!$G$27="English",P8,Q8))</f>
        <v/>
      </c>
      <c r="D8" s="312"/>
      <c r="E8" s="312" t="str">
        <f>UPPER(IF(Intro!$G$27="English",Q8,R8))</f>
        <v/>
      </c>
      <c r="F8" s="312" t="str">
        <f>UPPER(IF(Intro!$G$27="English",R8,S8))</f>
        <v/>
      </c>
      <c r="G8" s="312" t="str">
        <f>UPPER(IF(Intro!$G$27="English",S8,T8))</f>
        <v/>
      </c>
      <c r="H8" s="312" t="str">
        <f>UPPER(IF(Intro!$G$27="English",T8,U8))</f>
        <v/>
      </c>
      <c r="I8" s="312" t="str">
        <f>UPPER(IF(Intro!$G$27="English",U8,V8))</f>
        <v/>
      </c>
      <c r="J8" s="312" t="str">
        <f>UPPER(IF(Intro!$G$27="English",V8,W8))</f>
        <v/>
      </c>
      <c r="K8" s="312" t="str">
        <f>UPPER(IF(Intro!$G$27="English",W8,X8))</f>
        <v/>
      </c>
      <c r="L8" s="313" t="str">
        <f>UPPER(IF(Intro!$G$27="English",X8,Y8))</f>
        <v/>
      </c>
      <c r="M8" s="6"/>
      <c r="N8" s="3"/>
      <c r="O8" s="105" t="s">
        <v>236</v>
      </c>
      <c r="P8" s="105" t="s">
        <v>237</v>
      </c>
    </row>
    <row r="9" spans="1:19" x14ac:dyDescent="0.25">
      <c r="B9" s="15"/>
      <c r="C9" s="16"/>
      <c r="D9" s="16"/>
      <c r="E9" s="17"/>
      <c r="F9" s="17"/>
      <c r="G9" s="17"/>
      <c r="H9" s="17"/>
      <c r="I9" s="17"/>
      <c r="J9" s="17"/>
      <c r="K9" s="17"/>
      <c r="L9" s="18"/>
    </row>
    <row r="10" spans="1:19" s="25" customFormat="1" x14ac:dyDescent="0.25">
      <c r="A10" s="85"/>
      <c r="B10" s="270" t="str">
        <f>IF(Intro!$G$27="English",O10,P10)</f>
        <v xml:space="preserve">Le présent questionnaire est divisé en deux parties :
</v>
      </c>
      <c r="C10" s="271"/>
      <c r="D10" s="271"/>
      <c r="E10" s="271"/>
      <c r="F10" s="271"/>
      <c r="G10" s="271"/>
      <c r="H10" s="271"/>
      <c r="I10" s="271"/>
      <c r="J10" s="271"/>
      <c r="K10" s="271"/>
      <c r="L10" s="272"/>
      <c r="N10" s="49"/>
      <c r="O10" s="75" t="s">
        <v>78</v>
      </c>
      <c r="P10" s="75" t="s">
        <v>79</v>
      </c>
      <c r="Q10" s="49"/>
      <c r="R10" s="49"/>
      <c r="S10" s="49"/>
    </row>
    <row r="11" spans="1:19" s="25" customFormat="1" x14ac:dyDescent="0.25">
      <c r="A11" s="85"/>
      <c r="B11" s="67"/>
      <c r="C11" s="68"/>
      <c r="D11" s="68"/>
      <c r="E11" s="68"/>
      <c r="F11" s="68"/>
      <c r="G11" s="68"/>
      <c r="H11" s="68"/>
      <c r="I11" s="68"/>
      <c r="J11" s="68"/>
      <c r="K11" s="68"/>
      <c r="L11" s="69"/>
      <c r="N11" s="49"/>
      <c r="O11" s="75"/>
      <c r="P11" s="75"/>
      <c r="Q11" s="49"/>
      <c r="R11" s="49"/>
      <c r="S11" s="49"/>
    </row>
    <row r="12" spans="1:19" s="25" customFormat="1" x14ac:dyDescent="0.25">
      <c r="A12" s="85"/>
      <c r="B12" s="270" t="str">
        <f>IF(Intro!$G$27="English",O12,P12)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71"/>
      <c r="D12" s="271"/>
      <c r="E12" s="271"/>
      <c r="F12" s="271"/>
      <c r="G12" s="271"/>
      <c r="H12" s="271"/>
      <c r="I12" s="271"/>
      <c r="J12" s="271"/>
      <c r="K12" s="271"/>
      <c r="L12" s="272"/>
      <c r="N12" s="49"/>
      <c r="O12" s="75" t="s">
        <v>80</v>
      </c>
      <c r="P12" s="75" t="s">
        <v>81</v>
      </c>
      <c r="Q12" s="49"/>
      <c r="R12" s="49"/>
      <c r="S12" s="49"/>
    </row>
    <row r="13" spans="1:19" s="25" customFormat="1" x14ac:dyDescent="0.25">
      <c r="A13" s="85"/>
      <c r="B13" s="270"/>
      <c r="C13" s="271"/>
      <c r="D13" s="271"/>
      <c r="E13" s="271"/>
      <c r="F13" s="271"/>
      <c r="G13" s="271"/>
      <c r="H13" s="271"/>
      <c r="I13" s="271"/>
      <c r="J13" s="271"/>
      <c r="K13" s="271"/>
      <c r="L13" s="272"/>
      <c r="N13" s="49"/>
      <c r="O13" s="75"/>
      <c r="P13" s="75"/>
      <c r="Q13" s="49"/>
      <c r="R13" s="49"/>
      <c r="S13" s="49"/>
    </row>
    <row r="14" spans="1:19" s="25" customFormat="1" x14ac:dyDescent="0.25">
      <c r="A14" s="85"/>
      <c r="B14" s="67"/>
      <c r="C14" s="68"/>
      <c r="D14" s="68"/>
      <c r="E14" s="68"/>
      <c r="F14" s="68"/>
      <c r="G14" s="68"/>
      <c r="H14" s="68"/>
      <c r="I14" s="68"/>
      <c r="J14" s="68"/>
      <c r="K14" s="68"/>
      <c r="L14" s="69"/>
      <c r="N14" s="49"/>
      <c r="O14" s="75"/>
      <c r="P14" s="75"/>
      <c r="Q14" s="49"/>
      <c r="R14" s="49"/>
      <c r="S14" s="49"/>
    </row>
    <row r="15" spans="1:19" s="25" customFormat="1" x14ac:dyDescent="0.25">
      <c r="A15" s="85"/>
      <c r="B15" s="270" t="str">
        <f>IF(Intro!$G$27="English",O15,P15)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71"/>
      <c r="D15" s="271"/>
      <c r="E15" s="271"/>
      <c r="F15" s="271"/>
      <c r="G15" s="271"/>
      <c r="H15" s="271"/>
      <c r="I15" s="271"/>
      <c r="J15" s="271"/>
      <c r="K15" s="271"/>
      <c r="L15" s="272"/>
      <c r="N15" s="49"/>
      <c r="O15" s="75" t="s">
        <v>82</v>
      </c>
      <c r="P15" s="75" t="s">
        <v>83</v>
      </c>
      <c r="Q15" s="49"/>
      <c r="R15" s="49"/>
      <c r="S15" s="49"/>
    </row>
    <row r="16" spans="1:19" s="25" customFormat="1" x14ac:dyDescent="0.25">
      <c r="A16" s="85"/>
      <c r="B16" s="270"/>
      <c r="C16" s="271"/>
      <c r="D16" s="271"/>
      <c r="E16" s="271"/>
      <c r="F16" s="271"/>
      <c r="G16" s="271"/>
      <c r="H16" s="271"/>
      <c r="I16" s="271"/>
      <c r="J16" s="271"/>
      <c r="K16" s="271"/>
      <c r="L16" s="272"/>
      <c r="N16" s="49"/>
      <c r="O16" s="75"/>
      <c r="P16" s="75"/>
      <c r="Q16" s="49"/>
      <c r="R16" s="49"/>
      <c r="S16" s="49"/>
    </row>
    <row r="17" spans="1:19" s="25" customFormat="1" x14ac:dyDescent="0.25">
      <c r="A17" s="85"/>
      <c r="B17" s="96"/>
      <c r="C17" s="97"/>
      <c r="D17" s="97"/>
      <c r="E17" s="97"/>
      <c r="F17" s="97"/>
      <c r="G17" s="97"/>
      <c r="H17" s="97"/>
      <c r="I17" s="97"/>
      <c r="J17" s="97"/>
      <c r="K17" s="97"/>
      <c r="L17" s="98"/>
      <c r="N17" s="49"/>
      <c r="O17" s="49"/>
      <c r="P17" s="49"/>
      <c r="Q17" s="49"/>
      <c r="R17" s="49"/>
      <c r="S17" s="49"/>
    </row>
    <row r="18" spans="1:19" s="6" customFormat="1" x14ac:dyDescent="0.25">
      <c r="A18" s="11"/>
      <c r="B18" s="13"/>
      <c r="C18" s="13"/>
      <c r="D18" s="13"/>
      <c r="E18" s="14"/>
      <c r="F18" s="14"/>
      <c r="G18" s="14"/>
      <c r="H18" s="14"/>
      <c r="I18" s="14"/>
      <c r="J18" s="14"/>
      <c r="K18" s="14"/>
      <c r="L18" s="14"/>
      <c r="O18" s="12"/>
      <c r="P18" s="12"/>
    </row>
    <row r="19" spans="1:19" s="5" customFormat="1" x14ac:dyDescent="0.25">
      <c r="A19" s="11"/>
      <c r="B19" s="311" t="str">
        <f>IF(Intro!$G$27="English",O19,P19)</f>
        <v>RENSEIGNEMENTS ADDITIONNELS SUR LE PRODUIT</v>
      </c>
      <c r="C19" s="312" t="str">
        <f>UPPER(IF(Intro!$G$27="English",P19,Q19))</f>
        <v/>
      </c>
      <c r="D19" s="312"/>
      <c r="E19" s="312" t="str">
        <f>UPPER(IF(Intro!$G$27="English",Q19,R19))</f>
        <v/>
      </c>
      <c r="F19" s="312" t="str">
        <f>UPPER(IF(Intro!$G$27="English",R19,S19))</f>
        <v/>
      </c>
      <c r="G19" s="312" t="str">
        <f>UPPER(IF(Intro!$G$27="English",S19,T19))</f>
        <v/>
      </c>
      <c r="H19" s="312" t="str">
        <f>UPPER(IF(Intro!$G$27="English",T19,U19))</f>
        <v/>
      </c>
      <c r="I19" s="312" t="str">
        <f>UPPER(IF(Intro!$G$27="English",U19,V19))</f>
        <v/>
      </c>
      <c r="J19" s="312" t="str">
        <f>UPPER(IF(Intro!$G$27="English",V19,W19))</f>
        <v/>
      </c>
      <c r="K19" s="312" t="str">
        <f>UPPER(IF(Intro!$G$27="English",W19,X19))</f>
        <v/>
      </c>
      <c r="L19" s="313" t="str">
        <f>UPPER(IF(Intro!$G$27="English",X19,Y19))</f>
        <v/>
      </c>
      <c r="M19" s="6"/>
      <c r="N19" s="3"/>
      <c r="O19" s="103" t="s">
        <v>238</v>
      </c>
      <c r="P19" s="103" t="s">
        <v>239</v>
      </c>
    </row>
    <row r="20" spans="1:19" x14ac:dyDescent="0.25">
      <c r="B20" s="181"/>
      <c r="C20" s="182"/>
      <c r="D20" s="182"/>
      <c r="E20" s="183"/>
      <c r="F20" s="183"/>
      <c r="G20" s="183"/>
      <c r="H20" s="183"/>
      <c r="I20" s="183"/>
      <c r="J20" s="183"/>
      <c r="K20" s="183"/>
      <c r="L20" s="184"/>
    </row>
    <row r="21" spans="1:19" s="179" customFormat="1" x14ac:dyDescent="0.25">
      <c r="A21" s="8"/>
      <c r="B21" s="346" t="str">
        <f>IF(Intro!$G$27="English",O21,P21)</f>
        <v>Dans son énoncé des motifs, publié le 30 octobre 2020, l'Agence des services frontaliers du Canada (ASFC) a fourni les renseignements additionels suivants sur le produit :</v>
      </c>
      <c r="C21" s="347"/>
      <c r="D21" s="347"/>
      <c r="E21" s="347"/>
      <c r="F21" s="347"/>
      <c r="G21" s="347"/>
      <c r="H21" s="347"/>
      <c r="I21" s="347"/>
      <c r="J21" s="347"/>
      <c r="K21" s="347"/>
      <c r="L21" s="362"/>
      <c r="O21" s="32" t="s">
        <v>321</v>
      </c>
      <c r="P21" s="32" t="s">
        <v>322</v>
      </c>
    </row>
    <row r="22" spans="1:19" s="179" customFormat="1" x14ac:dyDescent="0.25">
      <c r="A22" s="8"/>
      <c r="B22" s="346"/>
      <c r="C22" s="347"/>
      <c r="D22" s="347"/>
      <c r="E22" s="347"/>
      <c r="F22" s="347"/>
      <c r="G22" s="347"/>
      <c r="H22" s="347"/>
      <c r="I22" s="347"/>
      <c r="J22" s="347"/>
      <c r="K22" s="347"/>
      <c r="L22" s="362"/>
      <c r="O22" s="32"/>
      <c r="P22" s="48"/>
    </row>
    <row r="23" spans="1:19" s="179" customFormat="1" x14ac:dyDescent="0.25">
      <c r="A23" s="8"/>
      <c r="B23" s="363" t="str">
        <f>IF(Intro!$G$27="English",O23,P23)</f>
        <v>La définition du produit comprend les feuilles d’acier résistant à la corrosion dont le substrat est revêtu ou plaqué d’un matériau résistant à la corrosion comme le zinc, l’aluminium ou d’autres alliages. Le revêtement peut être appliqué par divers moyens dont la galvanisation par immersion à chaud et l’électrozingage.</v>
      </c>
      <c r="C23" s="364"/>
      <c r="D23" s="364"/>
      <c r="E23" s="364"/>
      <c r="F23" s="364"/>
      <c r="G23" s="364"/>
      <c r="H23" s="364"/>
      <c r="I23" s="364"/>
      <c r="J23" s="364"/>
      <c r="K23" s="364"/>
      <c r="L23" s="365"/>
      <c r="O23" s="32" t="s">
        <v>323</v>
      </c>
      <c r="P23" s="48" t="s">
        <v>324</v>
      </c>
    </row>
    <row r="24" spans="1:19" s="179" customFormat="1" x14ac:dyDescent="0.25">
      <c r="A24" s="8"/>
      <c r="B24" s="363"/>
      <c r="C24" s="364"/>
      <c r="D24" s="364"/>
      <c r="E24" s="364"/>
      <c r="F24" s="364"/>
      <c r="G24" s="364"/>
      <c r="H24" s="364"/>
      <c r="I24" s="364"/>
      <c r="J24" s="364"/>
      <c r="K24" s="364"/>
      <c r="L24" s="365"/>
      <c r="O24" s="32"/>
      <c r="P24" s="48"/>
    </row>
    <row r="25" spans="1:19" s="179" customFormat="1" x14ac:dyDescent="0.25">
      <c r="A25" s="8"/>
      <c r="B25" s="346"/>
      <c r="C25" s="347"/>
      <c r="D25" s="347"/>
      <c r="E25" s="347"/>
      <c r="F25" s="347"/>
      <c r="G25" s="347"/>
      <c r="H25" s="347"/>
      <c r="I25" s="347"/>
      <c r="J25" s="347"/>
      <c r="K25" s="347"/>
      <c r="L25" s="362"/>
      <c r="O25" s="32"/>
      <c r="P25" s="48"/>
    </row>
    <row r="26" spans="1:19" s="179" customFormat="1" x14ac:dyDescent="0.25">
      <c r="A26" s="8"/>
      <c r="B26" s="363" t="str">
        <f>IF(Intro!$G$27="English",O26,P26)</f>
        <v>La définition du produit comprend l’acier recuit après galvanisation. Cet acier passe dans un four de recuit après la galvanisation par immersion à chaud pendant que le zinc est encore liquide. Les couches de zinc et de fer se diffusent alors l’une dans l’autre, créant un revêtement d’alliage zinc-fer.</v>
      </c>
      <c r="C26" s="364"/>
      <c r="D26" s="364"/>
      <c r="E26" s="364"/>
      <c r="F26" s="364"/>
      <c r="G26" s="364"/>
      <c r="H26" s="364"/>
      <c r="I26" s="364"/>
      <c r="J26" s="364"/>
      <c r="K26" s="364"/>
      <c r="L26" s="365"/>
      <c r="O26" s="32" t="s">
        <v>325</v>
      </c>
      <c r="P26" s="48" t="s">
        <v>326</v>
      </c>
    </row>
    <row r="27" spans="1:19" s="179" customFormat="1" x14ac:dyDescent="0.25">
      <c r="A27" s="8"/>
      <c r="B27" s="363"/>
      <c r="C27" s="364"/>
      <c r="D27" s="364"/>
      <c r="E27" s="364"/>
      <c r="F27" s="364"/>
      <c r="G27" s="364"/>
      <c r="H27" s="364"/>
      <c r="I27" s="364"/>
      <c r="J27" s="364"/>
      <c r="K27" s="364"/>
      <c r="L27" s="365"/>
      <c r="O27" s="32"/>
      <c r="P27" s="48"/>
    </row>
    <row r="28" spans="1:19" s="179" customFormat="1" x14ac:dyDescent="0.25">
      <c r="A28" s="8"/>
      <c r="B28" s="346"/>
      <c r="C28" s="347"/>
      <c r="D28" s="347"/>
      <c r="E28" s="347"/>
      <c r="F28" s="347"/>
      <c r="G28" s="347"/>
      <c r="H28" s="347"/>
      <c r="I28" s="347"/>
      <c r="J28" s="347"/>
      <c r="K28" s="347"/>
      <c r="L28" s="362"/>
      <c r="O28" s="32"/>
      <c r="P28" s="48"/>
    </row>
    <row r="29" spans="1:19" s="179" customFormat="1" x14ac:dyDescent="0.25">
      <c r="A29" s="8"/>
      <c r="B29" s="363" t="str">
        <f>IF(Intro!$G$27="English",O29,P29)</f>
        <v>La passivation consiste à rendre un matériau « passif », c’est-à-dire moins susceptible d’être affecté ou corrodé par l’environnement où il servira. Elle implique de créer une couche extérieure d’un matériau bouclier, soit appliqué comme micro-revêtement, soit créé par réaction chimique avec le matériau de base, soit généré par oxydation spontanée au contact de l’air. En tant que technique, la passivation est l’utilisation d’un revêtement léger ou d’un matériau protecteur pour donner une couche anticorrosion.</v>
      </c>
      <c r="C29" s="364"/>
      <c r="D29" s="364"/>
      <c r="E29" s="364"/>
      <c r="F29" s="364"/>
      <c r="G29" s="364"/>
      <c r="H29" s="364"/>
      <c r="I29" s="364"/>
      <c r="J29" s="364"/>
      <c r="K29" s="364"/>
      <c r="L29" s="365"/>
      <c r="O29" s="32" t="s">
        <v>327</v>
      </c>
      <c r="P29" s="48" t="s">
        <v>328</v>
      </c>
    </row>
    <row r="30" spans="1:19" s="179" customFormat="1" x14ac:dyDescent="0.25">
      <c r="A30" s="8"/>
      <c r="B30" s="363"/>
      <c r="C30" s="364"/>
      <c r="D30" s="364"/>
      <c r="E30" s="364"/>
      <c r="F30" s="364"/>
      <c r="G30" s="364"/>
      <c r="H30" s="364"/>
      <c r="I30" s="364"/>
      <c r="J30" s="364"/>
      <c r="K30" s="364"/>
      <c r="L30" s="365"/>
      <c r="O30" s="32"/>
      <c r="P30" s="48"/>
    </row>
    <row r="31" spans="1:19" s="179" customFormat="1" x14ac:dyDescent="0.25">
      <c r="A31" s="8"/>
      <c r="B31" s="363"/>
      <c r="C31" s="364"/>
      <c r="D31" s="364"/>
      <c r="E31" s="364"/>
      <c r="F31" s="364"/>
      <c r="G31" s="364"/>
      <c r="H31" s="364"/>
      <c r="I31" s="364"/>
      <c r="J31" s="364"/>
      <c r="K31" s="364"/>
      <c r="L31" s="365"/>
      <c r="O31" s="32"/>
      <c r="P31" s="48"/>
    </row>
    <row r="32" spans="1:19" s="179" customFormat="1" x14ac:dyDescent="0.25">
      <c r="A32" s="8"/>
      <c r="B32" s="346"/>
      <c r="C32" s="347"/>
      <c r="D32" s="347"/>
      <c r="E32" s="347"/>
      <c r="F32" s="347"/>
      <c r="G32" s="347"/>
      <c r="H32" s="347"/>
      <c r="I32" s="347"/>
      <c r="J32" s="347"/>
      <c r="K32" s="347"/>
      <c r="L32" s="362"/>
      <c r="O32" s="32"/>
      <c r="P32" s="48"/>
    </row>
    <row r="33" spans="1:16" s="179" customFormat="1" x14ac:dyDescent="0.25">
      <c r="A33" s="8"/>
      <c r="B33" s="363" t="str">
        <f>IF(Intro!$G$27="English",O33,P33)</f>
        <v>La définition du produit comprend en outre l’acier résistant à la corrosion avec revêtement anti-empreintes digitales (que ce soit dans le cadre d’un traitement de passivation ou séparément).</v>
      </c>
      <c r="C33" s="364"/>
      <c r="D33" s="364"/>
      <c r="E33" s="364"/>
      <c r="F33" s="364"/>
      <c r="G33" s="364"/>
      <c r="H33" s="364"/>
      <c r="I33" s="364"/>
      <c r="J33" s="364"/>
      <c r="K33" s="364"/>
      <c r="L33" s="365"/>
      <c r="O33" s="32" t="s">
        <v>329</v>
      </c>
      <c r="P33" s="48" t="s">
        <v>330</v>
      </c>
    </row>
    <row r="34" spans="1:16" s="179" customFormat="1" x14ac:dyDescent="0.25">
      <c r="A34" s="8"/>
      <c r="B34" s="346"/>
      <c r="C34" s="347"/>
      <c r="D34" s="347"/>
      <c r="E34" s="347"/>
      <c r="F34" s="347"/>
      <c r="G34" s="347"/>
      <c r="H34" s="347"/>
      <c r="I34" s="347"/>
      <c r="J34" s="347"/>
      <c r="K34" s="347"/>
      <c r="L34" s="362"/>
      <c r="O34" s="32"/>
      <c r="P34" s="48"/>
    </row>
    <row r="35" spans="1:16" s="179" customFormat="1" x14ac:dyDescent="0.25">
      <c r="A35" s="8"/>
      <c r="B35" s="363" t="str">
        <f>IF(Intro!$G$27="English",O35,P35)</f>
        <v>La feuille d’acier résistant à la corrosion est produite généralement à partir de feuille d’acier au carbone laminé à froid, et parfois à chaud. Cependant l’ajout de certains éléments comme le titane, le vanadium, le niobium ou le bore dans le processus sidérurgique permet de classer l’acier comme « allié »; c’est pourquoi la définition des marchandises en cause comprend l’acier résistant à la corrosion, peu importe qu’il ait été produit à partir d’acier au carbone ou d’acier allié.</v>
      </c>
      <c r="C35" s="364"/>
      <c r="D35" s="364"/>
      <c r="E35" s="364"/>
      <c r="F35" s="364"/>
      <c r="G35" s="364"/>
      <c r="H35" s="364"/>
      <c r="I35" s="364"/>
      <c r="J35" s="364"/>
      <c r="K35" s="364"/>
      <c r="L35" s="365"/>
      <c r="O35" s="32" t="s">
        <v>331</v>
      </c>
      <c r="P35" s="48" t="s">
        <v>332</v>
      </c>
    </row>
    <row r="36" spans="1:16" s="179" customFormat="1" x14ac:dyDescent="0.25">
      <c r="A36" s="8"/>
      <c r="B36" s="363"/>
      <c r="C36" s="364"/>
      <c r="D36" s="364"/>
      <c r="E36" s="364"/>
      <c r="F36" s="364"/>
      <c r="G36" s="364"/>
      <c r="H36" s="364"/>
      <c r="I36" s="364"/>
      <c r="J36" s="364"/>
      <c r="K36" s="364"/>
      <c r="L36" s="365"/>
      <c r="O36" s="32"/>
      <c r="P36" s="48"/>
    </row>
    <row r="37" spans="1:16" s="179" customFormat="1" x14ac:dyDescent="0.25">
      <c r="A37" s="8"/>
      <c r="B37" s="363"/>
      <c r="C37" s="364"/>
      <c r="D37" s="364"/>
      <c r="E37" s="364"/>
      <c r="F37" s="364"/>
      <c r="G37" s="364"/>
      <c r="H37" s="364"/>
      <c r="I37" s="364"/>
      <c r="J37" s="364"/>
      <c r="K37" s="364"/>
      <c r="L37" s="365"/>
      <c r="O37" s="32"/>
      <c r="P37" s="48"/>
    </row>
    <row r="38" spans="1:16" s="179" customFormat="1" x14ac:dyDescent="0.25">
      <c r="A38" s="8"/>
      <c r="B38" s="346"/>
      <c r="C38" s="347"/>
      <c r="D38" s="347"/>
      <c r="E38" s="347"/>
      <c r="F38" s="347"/>
      <c r="G38" s="347"/>
      <c r="H38" s="347"/>
      <c r="I38" s="347"/>
      <c r="J38" s="347"/>
      <c r="K38" s="347"/>
      <c r="L38" s="362"/>
      <c r="O38" s="32"/>
      <c r="P38" s="48"/>
    </row>
    <row r="39" spans="1:16" s="179" customFormat="1" x14ac:dyDescent="0.25">
      <c r="A39" s="8"/>
      <c r="B39" s="363" t="str">
        <f>IF(Intro!$G$27="English",O39,P39)</f>
        <v>Les marchandises en cause (et les marchandises similaires produites par la branche de production nationale) sont appelées à se conformer à certaines spécifications de l’American Society for Testing and Materials (ASTM) ou de la Society of Automotive Engineering (SAE), ou à des spécifications équivalentes, dont voici une liste non exhaustive :</v>
      </c>
      <c r="C39" s="364"/>
      <c r="D39" s="364"/>
      <c r="E39" s="364"/>
      <c r="F39" s="364"/>
      <c r="G39" s="364"/>
      <c r="H39" s="364"/>
      <c r="I39" s="364"/>
      <c r="J39" s="364"/>
      <c r="K39" s="364"/>
      <c r="L39" s="365"/>
      <c r="O39" s="32" t="s">
        <v>333</v>
      </c>
      <c r="P39" s="48" t="s">
        <v>334</v>
      </c>
    </row>
    <row r="40" spans="1:16" s="179" customFormat="1" x14ac:dyDescent="0.25">
      <c r="A40" s="8"/>
      <c r="B40" s="363"/>
      <c r="C40" s="364"/>
      <c r="D40" s="364"/>
      <c r="E40" s="364"/>
      <c r="F40" s="364"/>
      <c r="G40" s="364"/>
      <c r="H40" s="364"/>
      <c r="I40" s="364"/>
      <c r="J40" s="364"/>
      <c r="K40" s="364"/>
      <c r="L40" s="365"/>
      <c r="O40" s="32"/>
      <c r="P40" s="48"/>
    </row>
    <row r="41" spans="1:16" s="179" customFormat="1" x14ac:dyDescent="0.25">
      <c r="A41" s="8"/>
      <c r="B41" s="391" t="str">
        <f>IF(Intro!$G$27="English",O41,P41)</f>
        <v>•	ASTM A653/653M
•	ASTM A792/A792M
•	SAE J403
•	SAE J1392
•	SAE J2329
•	SAE J1562</v>
      </c>
      <c r="C41" s="392"/>
      <c r="D41" s="392"/>
      <c r="E41" s="392"/>
      <c r="F41" s="392"/>
      <c r="G41" s="392"/>
      <c r="H41" s="392"/>
      <c r="I41" s="392"/>
      <c r="J41" s="392"/>
      <c r="K41" s="392"/>
      <c r="L41" s="393"/>
      <c r="O41" s="32" t="s">
        <v>335</v>
      </c>
      <c r="P41" s="32" t="s">
        <v>335</v>
      </c>
    </row>
    <row r="42" spans="1:16" s="179" customFormat="1" x14ac:dyDescent="0.25">
      <c r="A42" s="8"/>
      <c r="B42" s="391"/>
      <c r="C42" s="392"/>
      <c r="D42" s="392"/>
      <c r="E42" s="392"/>
      <c r="F42" s="392"/>
      <c r="G42" s="392"/>
      <c r="H42" s="392"/>
      <c r="I42" s="392"/>
      <c r="J42" s="392"/>
      <c r="K42" s="392"/>
      <c r="L42" s="393"/>
      <c r="O42" s="180"/>
      <c r="P42" s="48"/>
    </row>
    <row r="43" spans="1:16" s="179" customFormat="1" x14ac:dyDescent="0.25">
      <c r="A43" s="8"/>
      <c r="B43" s="391"/>
      <c r="C43" s="392"/>
      <c r="D43" s="392"/>
      <c r="E43" s="392"/>
      <c r="F43" s="392"/>
      <c r="G43" s="392"/>
      <c r="H43" s="392"/>
      <c r="I43" s="392"/>
      <c r="J43" s="392"/>
      <c r="K43" s="392"/>
      <c r="L43" s="393"/>
      <c r="O43" s="180"/>
      <c r="P43" s="48"/>
    </row>
    <row r="44" spans="1:16" s="179" customFormat="1" x14ac:dyDescent="0.25">
      <c r="A44" s="8"/>
      <c r="B44" s="391"/>
      <c r="C44" s="392"/>
      <c r="D44" s="392"/>
      <c r="E44" s="392"/>
      <c r="F44" s="392"/>
      <c r="G44" s="392"/>
      <c r="H44" s="392"/>
      <c r="I44" s="392"/>
      <c r="J44" s="392"/>
      <c r="K44" s="392"/>
      <c r="L44" s="393"/>
      <c r="O44" s="180"/>
      <c r="P44" s="48"/>
    </row>
    <row r="45" spans="1:16" s="179" customFormat="1" x14ac:dyDescent="0.25">
      <c r="A45" s="8"/>
      <c r="B45" s="391"/>
      <c r="C45" s="392"/>
      <c r="D45" s="392"/>
      <c r="E45" s="392"/>
      <c r="F45" s="392"/>
      <c r="G45" s="392"/>
      <c r="H45" s="392"/>
      <c r="I45" s="392"/>
      <c r="J45" s="392"/>
      <c r="K45" s="392"/>
      <c r="L45" s="393"/>
      <c r="O45" s="180"/>
      <c r="P45" s="48"/>
    </row>
    <row r="46" spans="1:16" s="179" customFormat="1" x14ac:dyDescent="0.25">
      <c r="A46" s="8"/>
      <c r="B46" s="391"/>
      <c r="C46" s="392"/>
      <c r="D46" s="392"/>
      <c r="E46" s="392"/>
      <c r="F46" s="392"/>
      <c r="G46" s="392"/>
      <c r="H46" s="392"/>
      <c r="I46" s="392"/>
      <c r="J46" s="392"/>
      <c r="K46" s="392"/>
      <c r="L46" s="393"/>
      <c r="O46" s="180"/>
      <c r="P46" s="48"/>
    </row>
    <row r="47" spans="1:16" s="179" customFormat="1" x14ac:dyDescent="0.25">
      <c r="A47" s="8"/>
      <c r="B47" s="346"/>
      <c r="C47" s="347"/>
      <c r="D47" s="347"/>
      <c r="E47" s="347"/>
      <c r="F47" s="347"/>
      <c r="G47" s="347"/>
      <c r="H47" s="347"/>
      <c r="I47" s="347"/>
      <c r="J47" s="347"/>
      <c r="K47" s="347"/>
      <c r="L47" s="362"/>
      <c r="O47" s="32"/>
      <c r="P47" s="48"/>
    </row>
    <row r="48" spans="1:16" s="179" customFormat="1" x14ac:dyDescent="0.25">
      <c r="A48" s="8"/>
      <c r="B48" s="363" t="str">
        <f>IF(Intro!$G$27="English",O48,P48)</f>
        <v>La définition du produit comprend les marchandises dites « de second choix », c’est-à-dire qui se vendent à rabais parce que ne respectant pas intégralement la spécification d’origine, par exemple par leurs dimensions, leur nuance ou leur revêtement; les marchandises de second choix peuvent inclure aussi les bobines endommagées. Une telle marchandise peut respecter des spécifications ASTM, SAE ou autres, ou bien être recertifiée pour se conformer à une norme. Supposons par exemple une bobine de second choix parce qu’endommagée sur le bord : si l’on en coupait le bord endommagé, on pourrait ensuite la classer comme de premier choix, taillée dans une nouvelle largeur. Les marchandises de second choix sont nuancées et vendues sur une échelle de cinq.</v>
      </c>
      <c r="C48" s="364"/>
      <c r="D48" s="364"/>
      <c r="E48" s="364"/>
      <c r="F48" s="364"/>
      <c r="G48" s="364"/>
      <c r="H48" s="364"/>
      <c r="I48" s="364"/>
      <c r="J48" s="364"/>
      <c r="K48" s="364"/>
      <c r="L48" s="365"/>
      <c r="O48" s="32" t="s">
        <v>336</v>
      </c>
      <c r="P48" s="48" t="s">
        <v>337</v>
      </c>
    </row>
    <row r="49" spans="1:19" s="179" customFormat="1" x14ac:dyDescent="0.25">
      <c r="A49" s="8"/>
      <c r="B49" s="363"/>
      <c r="C49" s="364"/>
      <c r="D49" s="364"/>
      <c r="E49" s="364"/>
      <c r="F49" s="364"/>
      <c r="G49" s="364"/>
      <c r="H49" s="364"/>
      <c r="I49" s="364"/>
      <c r="J49" s="364"/>
      <c r="K49" s="364"/>
      <c r="L49" s="365"/>
      <c r="O49" s="32"/>
      <c r="P49" s="48"/>
    </row>
    <row r="50" spans="1:19" s="179" customFormat="1" x14ac:dyDescent="0.25">
      <c r="A50" s="8"/>
      <c r="B50" s="363"/>
      <c r="C50" s="364"/>
      <c r="D50" s="364"/>
      <c r="E50" s="364"/>
      <c r="F50" s="364"/>
      <c r="G50" s="364"/>
      <c r="H50" s="364"/>
      <c r="I50" s="364"/>
      <c r="J50" s="364"/>
      <c r="K50" s="364"/>
      <c r="L50" s="365"/>
      <c r="O50" s="32"/>
      <c r="P50" s="48"/>
    </row>
    <row r="51" spans="1:19" s="179" customFormat="1" x14ac:dyDescent="0.25">
      <c r="A51" s="8"/>
      <c r="B51" s="363"/>
      <c r="C51" s="364"/>
      <c r="D51" s="364"/>
      <c r="E51" s="364"/>
      <c r="F51" s="364"/>
      <c r="G51" s="364"/>
      <c r="H51" s="364"/>
      <c r="I51" s="364"/>
      <c r="J51" s="364"/>
      <c r="K51" s="364"/>
      <c r="L51" s="365"/>
      <c r="O51" s="32"/>
      <c r="P51" s="48"/>
    </row>
    <row r="52" spans="1:19" s="179" customFormat="1" x14ac:dyDescent="0.25">
      <c r="A52" s="8"/>
      <c r="B52" s="346"/>
      <c r="C52" s="347"/>
      <c r="D52" s="347"/>
      <c r="E52" s="347"/>
      <c r="F52" s="347"/>
      <c r="G52" s="347"/>
      <c r="H52" s="347"/>
      <c r="I52" s="347"/>
      <c r="J52" s="347"/>
      <c r="K52" s="347"/>
      <c r="L52" s="362"/>
      <c r="O52" s="32"/>
      <c r="P52" s="48"/>
    </row>
    <row r="53" spans="1:19" s="179" customFormat="1" x14ac:dyDescent="0.25">
      <c r="A53" s="8"/>
      <c r="B53" s="363" t="str">
        <f>IF(Intro!$G$27="English",O53,P53)</f>
        <v>Il est entendu que la définition du produit ne comprend pas :</v>
      </c>
      <c r="C53" s="364"/>
      <c r="D53" s="364"/>
      <c r="E53" s="364"/>
      <c r="F53" s="364"/>
      <c r="G53" s="364"/>
      <c r="H53" s="364"/>
      <c r="I53" s="364"/>
      <c r="J53" s="364"/>
      <c r="K53" s="364"/>
      <c r="L53" s="365"/>
      <c r="O53" s="32" t="s">
        <v>338</v>
      </c>
      <c r="P53" s="48" t="s">
        <v>339</v>
      </c>
    </row>
    <row r="54" spans="1:19" s="179" customFormat="1" x14ac:dyDescent="0.25">
      <c r="A54" s="8"/>
      <c r="B54" s="391" t="str">
        <f>IF(Intro!$G$27="English",O54,P54)</f>
        <v>L’acier résistant à la corrosion destiné aux automobiles et pièces d’automobiles, ci-après désigné comme « pour automobiles ». Les utilisateurs finaux comprennent les fabricants d’équipement d’origine (« OEM ») et les fabricants de pièces d’automobiles. Ces marchandises exclues pourront relever du numéro tarifaire 9959.00.00.</v>
      </c>
      <c r="C54" s="392"/>
      <c r="D54" s="392"/>
      <c r="E54" s="392"/>
      <c r="F54" s="392"/>
      <c r="G54" s="392"/>
      <c r="H54" s="392"/>
      <c r="I54" s="392"/>
      <c r="J54" s="392"/>
      <c r="K54" s="392"/>
      <c r="L54" s="393"/>
      <c r="O54" s="32" t="s">
        <v>340</v>
      </c>
      <c r="P54" s="48" t="s">
        <v>341</v>
      </c>
    </row>
    <row r="55" spans="1:19" s="179" customFormat="1" x14ac:dyDescent="0.25">
      <c r="A55" s="8"/>
      <c r="B55" s="391"/>
      <c r="C55" s="392"/>
      <c r="D55" s="392"/>
      <c r="E55" s="392"/>
      <c r="F55" s="392"/>
      <c r="G55" s="392"/>
      <c r="H55" s="392"/>
      <c r="I55" s="392"/>
      <c r="J55" s="392"/>
      <c r="K55" s="392"/>
      <c r="L55" s="393"/>
      <c r="O55" s="32"/>
      <c r="P55" s="48"/>
    </row>
    <row r="56" spans="1:19" s="179" customFormat="1" ht="3.75" customHeight="1" x14ac:dyDescent="0.25">
      <c r="A56" s="8"/>
      <c r="B56" s="185"/>
      <c r="C56" s="186"/>
      <c r="D56" s="186"/>
      <c r="E56" s="186"/>
      <c r="F56" s="186"/>
      <c r="G56" s="186"/>
      <c r="H56" s="186"/>
      <c r="I56" s="186"/>
      <c r="J56" s="186"/>
      <c r="K56" s="186"/>
      <c r="L56" s="187"/>
      <c r="O56" s="32"/>
      <c r="P56" s="48"/>
    </row>
    <row r="57" spans="1:19" s="179" customFormat="1" x14ac:dyDescent="0.25">
      <c r="A57" s="8"/>
      <c r="B57" s="391" t="str">
        <f>IF(Intro!$G$27="English",O57,P57)</f>
        <v>L’acier déjà peint et l’acier revêtu de plastique de façon permanente. L’acier déjà peint est l’acier sur lequel de la peinture a été appliquée au moyen d’un revêtement en continu à l’usine de fabrication. La peinture peut être appliquée sur un ou deux côtés. Elle peut être appliquée sous forme de liquide, de pâte, de poudre, de vernis ou de laque. Les peintures peuvent comprendre notamment les apprêts, les couches de finition, les polymères polyesters, les peintures plastisol, les polyuréthanes, les polyfluorures de vinylidène et les époxydes. L’acier revêtu de plastique de façon permanente est l’acier auquel sont fixées en permanence des matières plastiques, y compris des pellicules ou des stratifiés.</v>
      </c>
      <c r="C57" s="392"/>
      <c r="D57" s="392"/>
      <c r="E57" s="392"/>
      <c r="F57" s="392"/>
      <c r="G57" s="392"/>
      <c r="H57" s="392"/>
      <c r="I57" s="392"/>
      <c r="J57" s="392"/>
      <c r="K57" s="392"/>
      <c r="L57" s="393"/>
      <c r="O57" s="32" t="s">
        <v>342</v>
      </c>
      <c r="P57" s="48" t="s">
        <v>343</v>
      </c>
    </row>
    <row r="58" spans="1:19" s="179" customFormat="1" x14ac:dyDescent="0.25">
      <c r="A58" s="8"/>
      <c r="B58" s="391"/>
      <c r="C58" s="392"/>
      <c r="D58" s="392"/>
      <c r="E58" s="392"/>
      <c r="F58" s="392"/>
      <c r="G58" s="392"/>
      <c r="H58" s="392"/>
      <c r="I58" s="392"/>
      <c r="J58" s="392"/>
      <c r="K58" s="392"/>
      <c r="L58" s="393"/>
    </row>
    <row r="59" spans="1:19" s="179" customFormat="1" x14ac:dyDescent="0.25">
      <c r="A59" s="8"/>
      <c r="B59" s="391"/>
      <c r="C59" s="392"/>
      <c r="D59" s="392"/>
      <c r="E59" s="392"/>
      <c r="F59" s="392"/>
      <c r="G59" s="392"/>
      <c r="H59" s="392"/>
      <c r="I59" s="392"/>
      <c r="J59" s="392"/>
      <c r="K59" s="392"/>
      <c r="L59" s="393"/>
    </row>
    <row r="60" spans="1:19" s="179" customFormat="1" x14ac:dyDescent="0.25">
      <c r="A60" s="8"/>
      <c r="B60" s="391"/>
      <c r="C60" s="392"/>
      <c r="D60" s="392"/>
      <c r="E60" s="392"/>
      <c r="F60" s="392"/>
      <c r="G60" s="392"/>
      <c r="H60" s="392"/>
      <c r="I60" s="392"/>
      <c r="J60" s="392"/>
      <c r="K60" s="392"/>
      <c r="L60" s="393"/>
    </row>
    <row r="61" spans="1:19" s="179" customFormat="1" x14ac:dyDescent="0.25">
      <c r="A61" s="8"/>
      <c r="B61" s="15"/>
      <c r="C61" s="16"/>
      <c r="D61" s="16"/>
      <c r="E61" s="17"/>
      <c r="F61" s="17"/>
      <c r="G61" s="17"/>
      <c r="H61" s="17"/>
      <c r="I61" s="17"/>
      <c r="J61" s="17"/>
      <c r="K61" s="17"/>
      <c r="L61" s="18"/>
    </row>
    <row r="62" spans="1:19" s="25" customFormat="1" ht="15" x14ac:dyDescent="0.25">
      <c r="A62" s="85"/>
      <c r="B62" s="350" t="str">
        <f>IF(Intro!G27="English",HYPERLINK(Variables!B17),IF(Intro!G27="Français",HYPERLINK(Variables!C17),""))</f>
        <v>https://www.cbsa-asfc.gc.ca/sima-lmsi/mif-mev/cor2-fra.html</v>
      </c>
      <c r="C62" s="351"/>
      <c r="D62" s="351"/>
      <c r="E62" s="351"/>
      <c r="F62" s="351"/>
      <c r="G62" s="351"/>
      <c r="H62" s="351"/>
      <c r="I62" s="351"/>
      <c r="J62" s="351"/>
      <c r="K62" s="351"/>
      <c r="L62" s="352"/>
      <c r="N62" s="49"/>
      <c r="O62" s="168"/>
      <c r="P62" s="168"/>
      <c r="Q62" s="49"/>
      <c r="R62" s="49"/>
      <c r="S62" s="49"/>
    </row>
    <row r="63" spans="1:19" s="25" customFormat="1" ht="15" x14ac:dyDescent="0.25">
      <c r="A63" s="85"/>
      <c r="B63" s="169"/>
      <c r="C63" s="97"/>
      <c r="D63" s="97"/>
      <c r="E63" s="97"/>
      <c r="F63" s="170"/>
      <c r="G63" s="97"/>
      <c r="H63" s="97"/>
      <c r="I63" s="97"/>
      <c r="J63" s="97"/>
      <c r="K63" s="97"/>
      <c r="L63" s="98"/>
      <c r="N63" s="49"/>
      <c r="O63" s="168"/>
      <c r="P63" s="168"/>
      <c r="Q63" s="49"/>
      <c r="R63" s="49"/>
      <c r="S63" s="49"/>
    </row>
    <row r="64" spans="1:19" s="6" customFormat="1" x14ac:dyDescent="0.25">
      <c r="A64" s="11"/>
      <c r="B64" s="13"/>
      <c r="C64" s="13"/>
      <c r="D64" s="13"/>
      <c r="E64" s="14"/>
      <c r="F64" s="14"/>
      <c r="G64" s="14"/>
      <c r="H64" s="14"/>
      <c r="I64" s="14"/>
      <c r="J64" s="14"/>
      <c r="K64" s="14"/>
      <c r="L64" s="14"/>
      <c r="O64" s="12"/>
      <c r="P64" s="12"/>
    </row>
    <row r="65" spans="1:19" s="5" customFormat="1" x14ac:dyDescent="0.25">
      <c r="A65" s="11"/>
      <c r="B65" s="311" t="str">
        <f>IF(Intro!$G$27="English",O65,P65)</f>
        <v>TARIF DES DOUANES</v>
      </c>
      <c r="C65" s="312" t="str">
        <f>UPPER(IF(Intro!$G$27="English",P65,Q65))</f>
        <v/>
      </c>
      <c r="D65" s="312"/>
      <c r="E65" s="312" t="str">
        <f>UPPER(IF(Intro!$G$27="English",Q65,R65))</f>
        <v/>
      </c>
      <c r="F65" s="312" t="str">
        <f>UPPER(IF(Intro!$G$27="English",R65,S65))</f>
        <v/>
      </c>
      <c r="G65" s="312" t="str">
        <f>UPPER(IF(Intro!$G$27="English",S65,T65))</f>
        <v/>
      </c>
      <c r="H65" s="312" t="str">
        <f>UPPER(IF(Intro!$G$27="English",T65,U65))</f>
        <v/>
      </c>
      <c r="I65" s="312" t="str">
        <f>UPPER(IF(Intro!$G$27="English",U65,V65))</f>
        <v/>
      </c>
      <c r="J65" s="312" t="str">
        <f>UPPER(IF(Intro!$G$27="English",V65,W65))</f>
        <v/>
      </c>
      <c r="K65" s="312" t="str">
        <f>UPPER(IF(Intro!$G$27="English",W65,X65))</f>
        <v/>
      </c>
      <c r="L65" s="313" t="str">
        <f>UPPER(IF(Intro!$G$27="English",X65,Y65))</f>
        <v/>
      </c>
      <c r="M65" s="6"/>
      <c r="N65" s="3"/>
      <c r="O65" s="4" t="s">
        <v>40</v>
      </c>
      <c r="P65" s="4" t="s">
        <v>41</v>
      </c>
    </row>
    <row r="66" spans="1:19" x14ac:dyDescent="0.25">
      <c r="B66" s="15"/>
      <c r="C66" s="16"/>
      <c r="D66" s="16"/>
      <c r="E66" s="17"/>
      <c r="F66" s="17"/>
      <c r="G66" s="17"/>
      <c r="H66" s="17"/>
      <c r="I66" s="17"/>
      <c r="J66" s="17"/>
      <c r="K66" s="17"/>
      <c r="L66" s="18"/>
    </row>
    <row r="67" spans="1:19" s="25" customFormat="1" x14ac:dyDescent="0.25">
      <c r="A67" s="85"/>
      <c r="B67" s="331" t="str">
        <f>IF(Intro!$G$27="English",O67,P67)</f>
        <v>Les marchandises sont généralement classées dans le Tarif des douanes sous les numéros suivants du Système harmonisé de désignation et de codification des marchandises (SH) :</v>
      </c>
      <c r="C67" s="332"/>
      <c r="D67" s="332"/>
      <c r="E67" s="332"/>
      <c r="F67" s="332"/>
      <c r="G67" s="332"/>
      <c r="H67" s="332"/>
      <c r="I67" s="332"/>
      <c r="J67" s="332"/>
      <c r="K67" s="332"/>
      <c r="L67" s="333"/>
      <c r="N67" s="49"/>
      <c r="O67" s="75" t="s">
        <v>240</v>
      </c>
      <c r="P67" s="75" t="s">
        <v>241</v>
      </c>
      <c r="Q67" s="49"/>
      <c r="R67" s="49"/>
      <c r="S67" s="49"/>
    </row>
    <row r="68" spans="1:19" s="25" customFormat="1" x14ac:dyDescent="0.25">
      <c r="A68" s="85"/>
      <c r="B68" s="331"/>
      <c r="C68" s="332"/>
      <c r="D68" s="332"/>
      <c r="E68" s="332"/>
      <c r="F68" s="332"/>
      <c r="G68" s="332"/>
      <c r="H68" s="332"/>
      <c r="I68" s="332"/>
      <c r="J68" s="332"/>
      <c r="K68" s="332"/>
      <c r="L68" s="333"/>
      <c r="N68" s="49"/>
      <c r="O68" s="75"/>
      <c r="P68" s="75"/>
      <c r="Q68" s="49"/>
      <c r="R68" s="49"/>
      <c r="S68" s="49"/>
    </row>
    <row r="69" spans="1:19" s="66" customFormat="1" x14ac:dyDescent="0.25">
      <c r="A69" s="131"/>
      <c r="B69" s="366"/>
      <c r="C69" s="367"/>
      <c r="D69" s="368" t="str">
        <f>Variables!B21</f>
        <v>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v>
      </c>
      <c r="E69" s="369"/>
      <c r="F69" s="369"/>
      <c r="G69" s="369"/>
      <c r="H69" s="369"/>
      <c r="I69" s="369"/>
      <c r="J69" s="370"/>
      <c r="K69" s="129"/>
      <c r="L69" s="130"/>
      <c r="O69" s="48" t="str">
        <f>"Beginning "&amp;Variables!B19&amp;":"</f>
        <v>Beginning January 1, 2022:</v>
      </c>
      <c r="P69" s="48" t="str">
        <f>"À partir du "&amp;Variables!C19&amp;" :"</f>
        <v>À partir du 1er janvier 2022 :</v>
      </c>
      <c r="R69" s="25"/>
    </row>
    <row r="70" spans="1:19" s="66" customFormat="1" x14ac:dyDescent="0.25">
      <c r="A70" s="131"/>
      <c r="B70" s="366"/>
      <c r="C70" s="367"/>
      <c r="D70" s="371"/>
      <c r="E70" s="372"/>
      <c r="F70" s="372"/>
      <c r="G70" s="372"/>
      <c r="H70" s="372"/>
      <c r="I70" s="372"/>
      <c r="J70" s="373"/>
      <c r="K70" s="129"/>
      <c r="L70" s="130"/>
      <c r="O70" s="48"/>
      <c r="P70" s="132"/>
      <c r="R70" s="25"/>
    </row>
    <row r="71" spans="1:19" s="66" customFormat="1" x14ac:dyDescent="0.25">
      <c r="A71" s="131"/>
      <c r="B71" s="366"/>
      <c r="C71" s="367"/>
      <c r="D71" s="371"/>
      <c r="E71" s="372"/>
      <c r="F71" s="372"/>
      <c r="G71" s="372"/>
      <c r="H71" s="372"/>
      <c r="I71" s="372"/>
      <c r="J71" s="373"/>
      <c r="K71" s="129"/>
      <c r="L71" s="130"/>
      <c r="O71" s="48"/>
      <c r="P71" s="132"/>
      <c r="R71" s="25"/>
    </row>
    <row r="72" spans="1:19" s="66" customFormat="1" x14ac:dyDescent="0.25">
      <c r="A72" s="131"/>
      <c r="B72" s="366"/>
      <c r="C72" s="367"/>
      <c r="D72" s="371"/>
      <c r="E72" s="372"/>
      <c r="F72" s="372"/>
      <c r="G72" s="372"/>
      <c r="H72" s="372"/>
      <c r="I72" s="372"/>
      <c r="J72" s="373"/>
      <c r="K72" s="129"/>
      <c r="L72" s="130"/>
      <c r="O72" s="133"/>
      <c r="P72" s="132"/>
      <c r="R72" s="25"/>
    </row>
    <row r="73" spans="1:19" s="66" customFormat="1" x14ac:dyDescent="0.25">
      <c r="A73" s="131"/>
      <c r="B73" s="366"/>
      <c r="C73" s="367"/>
      <c r="D73" s="374"/>
      <c r="E73" s="375"/>
      <c r="F73" s="375"/>
      <c r="G73" s="375"/>
      <c r="H73" s="375"/>
      <c r="I73" s="375"/>
      <c r="J73" s="376"/>
      <c r="K73" s="129"/>
      <c r="L73" s="130"/>
      <c r="O73" s="133"/>
      <c r="P73" s="132"/>
      <c r="R73" s="25"/>
    </row>
    <row r="74" spans="1:19" s="25" customFormat="1" x14ac:dyDescent="0.25">
      <c r="A74" s="85"/>
      <c r="B74" s="96"/>
      <c r="C74" s="97"/>
      <c r="D74" s="97"/>
      <c r="E74" s="97"/>
      <c r="F74" s="97"/>
      <c r="G74" s="97"/>
      <c r="H74" s="97"/>
      <c r="I74" s="97"/>
      <c r="J74" s="97"/>
      <c r="K74" s="97"/>
      <c r="L74" s="98"/>
      <c r="N74" s="49"/>
      <c r="O74" s="49"/>
      <c r="P74" s="49"/>
      <c r="Q74" s="49"/>
      <c r="R74" s="49"/>
      <c r="S74" s="49"/>
    </row>
    <row r="75" spans="1:19" s="6" customFormat="1" x14ac:dyDescent="0.25">
      <c r="A75" s="11"/>
      <c r="B75" s="13"/>
      <c r="C75" s="13"/>
      <c r="D75" s="13"/>
      <c r="E75" s="14"/>
      <c r="F75" s="14"/>
      <c r="G75" s="14"/>
      <c r="H75" s="14"/>
      <c r="I75" s="14"/>
      <c r="J75" s="14"/>
      <c r="K75" s="14"/>
      <c r="L75" s="14"/>
      <c r="O75" s="12"/>
      <c r="P75" s="12"/>
    </row>
    <row r="76" spans="1:19" s="5" customFormat="1" x14ac:dyDescent="0.25">
      <c r="A76" s="11"/>
      <c r="B76" s="311" t="str">
        <f>IF(Intro!$G$27="English",O76,P76)</f>
        <v>GLOSSAIRE</v>
      </c>
      <c r="C76" s="312" t="s">
        <v>137</v>
      </c>
      <c r="D76" s="312"/>
      <c r="E76" s="312" t="s">
        <v>138</v>
      </c>
      <c r="F76" s="312" t="s">
        <v>138</v>
      </c>
      <c r="G76" s="312" t="s">
        <v>138</v>
      </c>
      <c r="H76" s="312" t="s">
        <v>138</v>
      </c>
      <c r="I76" s="312" t="s">
        <v>138</v>
      </c>
      <c r="J76" s="312" t="s">
        <v>138</v>
      </c>
      <c r="K76" s="312" t="s">
        <v>138</v>
      </c>
      <c r="L76" s="313" t="s">
        <v>138</v>
      </c>
      <c r="M76" s="6"/>
      <c r="N76" s="6"/>
      <c r="O76" s="6" t="s">
        <v>242</v>
      </c>
      <c r="P76" s="6" t="s">
        <v>137</v>
      </c>
    </row>
    <row r="77" spans="1:19" x14ac:dyDescent="0.25">
      <c r="B77" s="377" t="str">
        <f>IF(Intro!$G$27="English",O77,P77)</f>
        <v>Valeur de vente nette rendue</v>
      </c>
      <c r="C77" s="378"/>
      <c r="D77" s="278" t="str">
        <f>IF(Intro!$G$27="English",O78,P78)</f>
        <v>La valeur de vos ventes après déduction des escomptes au comptant, des remises sur quantité et des escomptes reportés, des rabais, des taxes, des ristournes et des primes, qu’ils soient indiqués ou non sur la facture. Incluez le coût de livraison.</v>
      </c>
      <c r="E77" s="278"/>
      <c r="F77" s="278"/>
      <c r="G77" s="278"/>
      <c r="H77" s="278"/>
      <c r="I77" s="278"/>
      <c r="J77" s="278"/>
      <c r="K77" s="278"/>
      <c r="L77" s="381"/>
      <c r="M77" s="6"/>
      <c r="N77" s="6"/>
      <c r="O77" s="75" t="s">
        <v>205</v>
      </c>
      <c r="P77" s="75" t="s">
        <v>206</v>
      </c>
    </row>
    <row r="78" spans="1:19" x14ac:dyDescent="0.25">
      <c r="B78" s="379"/>
      <c r="C78" s="380"/>
      <c r="D78" s="291"/>
      <c r="E78" s="291"/>
      <c r="F78" s="291"/>
      <c r="G78" s="291"/>
      <c r="H78" s="291"/>
      <c r="I78" s="291"/>
      <c r="J78" s="291"/>
      <c r="K78" s="291"/>
      <c r="L78" s="382"/>
      <c r="O78" s="75" t="s">
        <v>207</v>
      </c>
      <c r="P78" s="75" t="s">
        <v>208</v>
      </c>
    </row>
    <row r="79" spans="1:19" x14ac:dyDescent="0.25">
      <c r="B79" s="379"/>
      <c r="C79" s="380"/>
      <c r="D79" s="291"/>
      <c r="E79" s="291"/>
      <c r="F79" s="291"/>
      <c r="G79" s="291"/>
      <c r="H79" s="291"/>
      <c r="I79" s="291"/>
      <c r="J79" s="291"/>
      <c r="K79" s="291"/>
      <c r="L79" s="382"/>
    </row>
    <row r="80" spans="1:19" x14ac:dyDescent="0.25">
      <c r="B80" s="379"/>
      <c r="C80" s="380"/>
      <c r="D80" s="291"/>
      <c r="E80" s="291"/>
      <c r="F80" s="291"/>
      <c r="G80" s="291"/>
      <c r="H80" s="291"/>
      <c r="I80" s="291"/>
      <c r="J80" s="291"/>
      <c r="K80" s="291"/>
      <c r="L80" s="382"/>
    </row>
    <row r="81" spans="1:19" s="25" customFormat="1" x14ac:dyDescent="0.25">
      <c r="A81" s="85"/>
      <c r="B81" s="383" t="str">
        <f>IF(Intro!$G$27="English",O81,P81)</f>
        <v xml:space="preserve">La capacité pratique des usines
</v>
      </c>
      <c r="C81" s="384"/>
      <c r="D81" s="387" t="str">
        <f>IF(Intro!$G$27="English",O82,P82)</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81" s="387"/>
      <c r="F81" s="387"/>
      <c r="G81" s="387"/>
      <c r="H81" s="387"/>
      <c r="I81" s="387"/>
      <c r="J81" s="387"/>
      <c r="K81" s="387"/>
      <c r="L81" s="388"/>
      <c r="N81" s="49"/>
      <c r="O81" s="75" t="s">
        <v>132</v>
      </c>
      <c r="P81" s="75" t="s">
        <v>133</v>
      </c>
      <c r="S81" s="49"/>
    </row>
    <row r="82" spans="1:19" s="25" customFormat="1" x14ac:dyDescent="0.25">
      <c r="A82" s="85"/>
      <c r="B82" s="383"/>
      <c r="C82" s="384"/>
      <c r="D82" s="387"/>
      <c r="E82" s="387"/>
      <c r="F82" s="387"/>
      <c r="G82" s="387"/>
      <c r="H82" s="387"/>
      <c r="I82" s="387"/>
      <c r="J82" s="387"/>
      <c r="K82" s="387"/>
      <c r="L82" s="388"/>
      <c r="N82" s="49"/>
      <c r="O82" s="75" t="s">
        <v>211</v>
      </c>
      <c r="P82" s="75" t="s">
        <v>282</v>
      </c>
      <c r="Q82" s="75"/>
      <c r="R82" s="75"/>
      <c r="S82" s="49"/>
    </row>
    <row r="83" spans="1:19" x14ac:dyDescent="0.25">
      <c r="B83" s="383"/>
      <c r="C83" s="384"/>
      <c r="D83" s="387"/>
      <c r="E83" s="387"/>
      <c r="F83" s="387"/>
      <c r="G83" s="387"/>
      <c r="H83" s="387"/>
      <c r="I83" s="387"/>
      <c r="J83" s="387"/>
      <c r="K83" s="387"/>
      <c r="L83" s="388"/>
    </row>
    <row r="84" spans="1:19" x14ac:dyDescent="0.25">
      <c r="B84" s="383"/>
      <c r="C84" s="384"/>
      <c r="D84" s="387"/>
      <c r="E84" s="387"/>
      <c r="F84" s="387"/>
      <c r="G84" s="387"/>
      <c r="H84" s="387"/>
      <c r="I84" s="387"/>
      <c r="J84" s="387"/>
      <c r="K84" s="387"/>
      <c r="L84" s="388"/>
    </row>
    <row r="85" spans="1:19" s="25" customFormat="1" x14ac:dyDescent="0.25">
      <c r="A85" s="85"/>
      <c r="B85" s="383" t="str">
        <f>IF(Intro!$G$27="English",O85,P85)</f>
        <v>Entreprises affiliées</v>
      </c>
      <c r="C85" s="384"/>
      <c r="D85" s="387" t="str">
        <f>IF(Intro!$G$27="English",O86,P86)</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85" s="387"/>
      <c r="F85" s="387"/>
      <c r="G85" s="387"/>
      <c r="H85" s="387"/>
      <c r="I85" s="387"/>
      <c r="J85" s="387"/>
      <c r="K85" s="387"/>
      <c r="L85" s="388"/>
      <c r="N85" s="49"/>
      <c r="O85" s="75" t="s">
        <v>212</v>
      </c>
      <c r="P85" s="75" t="s">
        <v>213</v>
      </c>
      <c r="Q85" s="75"/>
      <c r="R85" s="75"/>
      <c r="S85" s="49"/>
    </row>
    <row r="86" spans="1:19" s="25" customFormat="1" x14ac:dyDescent="0.25">
      <c r="A86" s="85"/>
      <c r="B86" s="383"/>
      <c r="C86" s="384"/>
      <c r="D86" s="387"/>
      <c r="E86" s="387"/>
      <c r="F86" s="387"/>
      <c r="G86" s="387"/>
      <c r="H86" s="387"/>
      <c r="I86" s="387"/>
      <c r="J86" s="387"/>
      <c r="K86" s="387"/>
      <c r="L86" s="388"/>
      <c r="N86" s="49"/>
      <c r="O86" s="75" t="s">
        <v>209</v>
      </c>
      <c r="P86" s="75" t="s">
        <v>210</v>
      </c>
      <c r="Q86" s="75"/>
      <c r="R86" s="75"/>
      <c r="S86" s="49"/>
    </row>
    <row r="87" spans="1:19" s="25" customFormat="1" x14ac:dyDescent="0.25">
      <c r="A87" s="85"/>
      <c r="B87" s="383"/>
      <c r="C87" s="384"/>
      <c r="D87" s="387"/>
      <c r="E87" s="387"/>
      <c r="F87" s="387"/>
      <c r="G87" s="387"/>
      <c r="H87" s="387"/>
      <c r="I87" s="387"/>
      <c r="J87" s="387"/>
      <c r="K87" s="387"/>
      <c r="L87" s="388"/>
      <c r="N87" s="49"/>
      <c r="O87" s="75"/>
      <c r="P87" s="75"/>
      <c r="Q87" s="75"/>
      <c r="R87" s="75"/>
      <c r="S87" s="49"/>
    </row>
    <row r="88" spans="1:19" s="25" customFormat="1" x14ac:dyDescent="0.25">
      <c r="A88" s="85"/>
      <c r="B88" s="385"/>
      <c r="C88" s="386"/>
      <c r="D88" s="389"/>
      <c r="E88" s="389"/>
      <c r="F88" s="389"/>
      <c r="G88" s="389"/>
      <c r="H88" s="389"/>
      <c r="I88" s="389"/>
      <c r="J88" s="389"/>
      <c r="K88" s="389"/>
      <c r="L88" s="390"/>
      <c r="N88" s="49"/>
      <c r="O88" s="75"/>
      <c r="P88" s="75"/>
      <c r="Q88" s="75"/>
      <c r="R88" s="75"/>
      <c r="S88" s="49"/>
    </row>
  </sheetData>
  <sheetProtection algorithmName="SHA-512" hashValue="NAa/9tPgcfEvtSUK2yRb0vuDU8nYoWxpU3Uzv3oRx6EMQebY6xoqUwJsN1/S0SpIlPBnee5oYXqBJomy4ywLng==" saltValue="ob5AUYdjRBrLqFvKr7Q+HQ==" spinCount="100000" sheet="1" objects="1" scenarios="1" selectLockedCells="1"/>
  <mergeCells count="40">
    <mergeCell ref="B48:L51"/>
    <mergeCell ref="B52:L52"/>
    <mergeCell ref="B53:L53"/>
    <mergeCell ref="B54:L55"/>
    <mergeCell ref="B57:L60"/>
    <mergeCell ref="B35:L37"/>
    <mergeCell ref="B38:L38"/>
    <mergeCell ref="B39:L40"/>
    <mergeCell ref="B41:L46"/>
    <mergeCell ref="B47:L47"/>
    <mergeCell ref="B28:L28"/>
    <mergeCell ref="B29:L31"/>
    <mergeCell ref="B32:L32"/>
    <mergeCell ref="B33:L33"/>
    <mergeCell ref="B34:L34"/>
    <mergeCell ref="B69:C73"/>
    <mergeCell ref="D69:J73"/>
    <mergeCell ref="B77:C80"/>
    <mergeCell ref="D77:L80"/>
    <mergeCell ref="B85:C88"/>
    <mergeCell ref="B81:C84"/>
    <mergeCell ref="D85:L88"/>
    <mergeCell ref="D81:L84"/>
    <mergeCell ref="B76:L76"/>
    <mergeCell ref="B19:L19"/>
    <mergeCell ref="B67:L68"/>
    <mergeCell ref="B65:L65"/>
    <mergeCell ref="B62:L62"/>
    <mergeCell ref="B4:L4"/>
    <mergeCell ref="B5:L5"/>
    <mergeCell ref="B6:L6"/>
    <mergeCell ref="B12:L13"/>
    <mergeCell ref="B15:L16"/>
    <mergeCell ref="B8:L8"/>
    <mergeCell ref="B10:L10"/>
    <mergeCell ref="B21:L21"/>
    <mergeCell ref="B22:L22"/>
    <mergeCell ref="B23:L24"/>
    <mergeCell ref="B25:L25"/>
    <mergeCell ref="B26:L27"/>
  </mergeCells>
  <printOptions horizontalCentered="1"/>
  <pageMargins left="0.25" right="0.25" top="0.75" bottom="0.75" header="0.3" footer="0.3"/>
  <pageSetup scale="64" fitToHeight="0" orientation="portrait" r:id="rId1"/>
  <headerFooter>
    <oddFooter>&amp;L&amp;A</oddFooter>
  </headerFooter>
  <rowBreaks count="1" manualBreakCount="1">
    <brk id="64"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56"/>
  <sheetViews>
    <sheetView showGridLines="0" zoomScaleNormal="100" workbookViewId="0"/>
  </sheetViews>
  <sheetFormatPr defaultColWidth="9.42578125" defaultRowHeight="14.25" x14ac:dyDescent="0.25"/>
  <cols>
    <col min="1" max="1" width="1.5703125" style="8" customWidth="1"/>
    <col min="2" max="12" width="14.5703125" style="70" customWidth="1"/>
    <col min="13" max="13" width="6.42578125" style="75" customWidth="1"/>
    <col min="14" max="14" width="11.5703125" style="125" customWidth="1"/>
    <col min="15" max="15" width="36.140625" style="75" hidden="1" customWidth="1"/>
    <col min="16" max="16" width="44.5703125" style="75" hidden="1" customWidth="1"/>
    <col min="17" max="17" width="11.5703125" style="75" customWidth="1"/>
    <col min="18" max="16384" width="9.42578125" style="75"/>
  </cols>
  <sheetData>
    <row r="1" spans="1:17" x14ac:dyDescent="0.25">
      <c r="O1" s="147" t="s">
        <v>295</v>
      </c>
      <c r="P1" s="147" t="s">
        <v>295</v>
      </c>
    </row>
    <row r="2" spans="1:17" x14ac:dyDescent="0.25">
      <c r="B2" s="10" t="s">
        <v>0</v>
      </c>
      <c r="C2" s="10"/>
      <c r="D2" s="10"/>
      <c r="O2" s="9" t="s">
        <v>61</v>
      </c>
      <c r="P2" s="9" t="s">
        <v>73</v>
      </c>
    </row>
    <row r="3" spans="1:17" x14ac:dyDescent="0.25">
      <c r="B3" s="2"/>
      <c r="C3" s="2"/>
      <c r="D3" s="2"/>
      <c r="O3" s="5"/>
      <c r="P3" s="5"/>
    </row>
    <row r="4" spans="1:17" s="5" customFormat="1" x14ac:dyDescent="0.25">
      <c r="A4" s="11"/>
      <c r="B4" s="335" t="str">
        <f>Info!B4</f>
        <v>QUESTIONNAIRE À L'INTENTION DES PRODUCTEURS ÉTRANGERS</v>
      </c>
      <c r="C4" s="336"/>
      <c r="D4" s="336"/>
      <c r="E4" s="336"/>
      <c r="F4" s="336"/>
      <c r="G4" s="336"/>
      <c r="H4" s="336"/>
      <c r="I4" s="336"/>
      <c r="J4" s="336"/>
      <c r="K4" s="336"/>
      <c r="L4" s="337"/>
      <c r="M4" s="3"/>
      <c r="N4" s="189"/>
      <c r="O4" s="334" t="s">
        <v>283</v>
      </c>
      <c r="P4" s="334"/>
    </row>
    <row r="5" spans="1:17" s="5" customFormat="1" x14ac:dyDescent="0.25">
      <c r="A5" s="11"/>
      <c r="B5" s="338" t="str">
        <f>Info!B5</f>
        <v>RR-2025-004</v>
      </c>
      <c r="C5" s="339"/>
      <c r="D5" s="339"/>
      <c r="E5" s="339"/>
      <c r="F5" s="339"/>
      <c r="G5" s="339"/>
      <c r="H5" s="339"/>
      <c r="I5" s="339"/>
      <c r="J5" s="339"/>
      <c r="K5" s="339"/>
      <c r="L5" s="340"/>
      <c r="M5" s="3"/>
      <c r="N5" s="189"/>
      <c r="O5" s="334"/>
      <c r="P5" s="334"/>
    </row>
    <row r="6" spans="1:17" s="6" customFormat="1" x14ac:dyDescent="0.25">
      <c r="A6" s="11"/>
      <c r="B6" s="338" t="str">
        <f>Info!B6</f>
        <v>FEUILLES D'ACIER RÉSISTANT À LA CORROSION II</v>
      </c>
      <c r="C6" s="339"/>
      <c r="D6" s="339"/>
      <c r="E6" s="339"/>
      <c r="F6" s="339"/>
      <c r="G6" s="339"/>
      <c r="H6" s="339"/>
      <c r="I6" s="339"/>
      <c r="J6" s="339"/>
      <c r="K6" s="339"/>
      <c r="L6" s="340"/>
      <c r="N6" s="177"/>
      <c r="O6" s="334"/>
      <c r="P6" s="334"/>
    </row>
    <row r="7" spans="1:17" s="6" customFormat="1" x14ac:dyDescent="0.25">
      <c r="A7" s="11"/>
      <c r="B7" s="420"/>
      <c r="C7" s="421"/>
      <c r="D7" s="421"/>
      <c r="E7" s="421"/>
      <c r="F7" s="421"/>
      <c r="G7" s="421"/>
      <c r="H7" s="421"/>
      <c r="I7" s="421"/>
      <c r="J7" s="421"/>
      <c r="K7" s="421"/>
      <c r="L7" s="422"/>
      <c r="N7" s="177"/>
      <c r="O7" s="334"/>
      <c r="P7" s="334"/>
    </row>
    <row r="8" spans="1:17" s="6" customFormat="1" ht="14.25" customHeight="1" x14ac:dyDescent="0.25">
      <c r="A8" s="11"/>
      <c r="B8" s="429" t="str">
        <f>IF(Intro!$G$27="English",O8,P8)</f>
        <v>Les marchandises dans les questions suivantes font référence aux feuilles d'acier résistant à la corrosion comme définies dans la description du produit de l'onglet Intro.</v>
      </c>
      <c r="C8" s="430"/>
      <c r="D8" s="430"/>
      <c r="E8" s="430"/>
      <c r="F8" s="430"/>
      <c r="G8" s="430"/>
      <c r="H8" s="430"/>
      <c r="I8" s="430"/>
      <c r="J8" s="430"/>
      <c r="K8" s="430"/>
      <c r="L8" s="431"/>
      <c r="M8" s="177"/>
      <c r="N8" s="177"/>
      <c r="O8" s="12" t="str">
        <f>"The goods in the following questions refer to "&amp;Variables!D3&amp;" as defined in the product description on the Intro tab."</f>
        <v>The goods in the following questions refer to corrosion-resistant steel sheet as defined in the product description on the Intro tab.</v>
      </c>
      <c r="P8" s="12" t="str">
        <f>"Les marchandises dans les questions suivantes font référence aux "&amp;Variables!E3&amp; " comme définies dans la description du produit de l'onglet Intro."</f>
        <v>Les marchandises dans les questions suivantes font référence aux feuilles d'acier résistant à la corrosion comme définies dans la description du produit de l'onglet Intro.</v>
      </c>
    </row>
    <row r="9" spans="1:17" s="6" customFormat="1" x14ac:dyDescent="0.25">
      <c r="A9" s="11"/>
      <c r="B9" s="414" t="str">
        <f>IF(Intro!$G$27="English",O9,P9)</f>
        <v>Des informations sur le produit et un glossaire de termes sont disponibles dans l'onglet Info.</v>
      </c>
      <c r="C9" s="415"/>
      <c r="D9" s="415"/>
      <c r="E9" s="415"/>
      <c r="F9" s="415"/>
      <c r="G9" s="415"/>
      <c r="H9" s="415"/>
      <c r="I9" s="415"/>
      <c r="J9" s="415"/>
      <c r="K9" s="415"/>
      <c r="L9" s="416"/>
      <c r="M9" s="176"/>
      <c r="N9" s="177"/>
      <c r="O9" s="12" t="s">
        <v>185</v>
      </c>
      <c r="P9" s="6" t="s">
        <v>84</v>
      </c>
    </row>
    <row r="10" spans="1:17" s="6" customFormat="1" x14ac:dyDescent="0.25">
      <c r="A10" s="11"/>
      <c r="B10" s="417" t="str">
        <f>IF(Intro!$G$27="English",O10,P10)</f>
        <v>Utilisez l'onglet AddPub si vous avez besoin de plus d'espace.</v>
      </c>
      <c r="C10" s="418"/>
      <c r="D10" s="418"/>
      <c r="E10" s="418"/>
      <c r="F10" s="418"/>
      <c r="G10" s="418"/>
      <c r="H10" s="418"/>
      <c r="I10" s="418"/>
      <c r="J10" s="418"/>
      <c r="K10" s="418"/>
      <c r="L10" s="419"/>
      <c r="N10" s="177"/>
      <c r="O10" s="12" t="s">
        <v>186</v>
      </c>
      <c r="P10" s="12" t="s">
        <v>85</v>
      </c>
    </row>
    <row r="11" spans="1:17" s="6" customFormat="1" x14ac:dyDescent="0.25">
      <c r="A11" s="11"/>
      <c r="B11" s="13"/>
      <c r="C11" s="13"/>
      <c r="D11" s="13"/>
      <c r="E11" s="14"/>
      <c r="F11" s="14"/>
      <c r="G11" s="14"/>
      <c r="H11" s="14"/>
      <c r="I11" s="14"/>
      <c r="J11" s="14"/>
      <c r="K11" s="14"/>
      <c r="L11" s="14"/>
      <c r="N11" s="177"/>
      <c r="O11" s="12"/>
      <c r="P11" s="12"/>
    </row>
    <row r="12" spans="1:17" x14ac:dyDescent="0.25">
      <c r="B12" s="267" t="str">
        <f>IF(Intro!$G$27="English",O12,P12)</f>
        <v>INFORMATIONS GÉNÉRALES SUR L'ENTREPRISE</v>
      </c>
      <c r="C12" s="268"/>
      <c r="D12" s="268"/>
      <c r="E12" s="268"/>
      <c r="F12" s="268"/>
      <c r="G12" s="268"/>
      <c r="H12" s="268"/>
      <c r="I12" s="268"/>
      <c r="J12" s="268"/>
      <c r="K12" s="268"/>
      <c r="L12" s="269"/>
      <c r="M12" s="25"/>
      <c r="O12" s="103" t="s">
        <v>243</v>
      </c>
      <c r="P12" s="103" t="s">
        <v>244</v>
      </c>
    </row>
    <row r="13" spans="1:17" x14ac:dyDescent="0.25">
      <c r="B13" s="426" t="s">
        <v>22</v>
      </c>
      <c r="C13" s="427"/>
      <c r="D13" s="427"/>
      <c r="E13" s="427"/>
      <c r="F13" s="427"/>
      <c r="G13" s="427"/>
      <c r="H13" s="427"/>
      <c r="I13" s="427"/>
      <c r="J13" s="427"/>
      <c r="K13" s="427"/>
      <c r="L13" s="428"/>
    </row>
    <row r="14" spans="1:17" x14ac:dyDescent="0.25">
      <c r="B14" s="15"/>
      <c r="C14" s="16"/>
      <c r="D14" s="16"/>
      <c r="E14" s="17"/>
      <c r="F14" s="17"/>
      <c r="G14" s="17"/>
      <c r="H14" s="17"/>
      <c r="I14" s="17"/>
      <c r="J14" s="17"/>
      <c r="K14" s="17"/>
      <c r="L14" s="18"/>
    </row>
    <row r="15" spans="1:17" x14ac:dyDescent="0.25">
      <c r="B15" s="270" t="str">
        <f>IF(Intro!$G$27="English",O15,P15)</f>
        <v>Donnez un bref historique de votre entreprise, en insistant plus particulièrement sur les activités entourant les marchandises.</v>
      </c>
      <c r="C15" s="271"/>
      <c r="D15" s="271"/>
      <c r="E15" s="271"/>
      <c r="F15" s="271"/>
      <c r="G15" s="271"/>
      <c r="H15" s="271"/>
      <c r="I15" s="271"/>
      <c r="J15" s="271"/>
      <c r="K15" s="271"/>
      <c r="L15" s="272"/>
      <c r="O15" s="71" t="s">
        <v>43</v>
      </c>
      <c r="P15" s="75" t="s">
        <v>44</v>
      </c>
    </row>
    <row r="16" spans="1:17" s="25" customFormat="1" x14ac:dyDescent="0.25">
      <c r="A16" s="85"/>
      <c r="B16" s="95"/>
      <c r="C16" s="86"/>
      <c r="D16" s="86"/>
      <c r="E16" s="86"/>
      <c r="F16" s="86"/>
      <c r="G16" s="86"/>
      <c r="H16" s="86"/>
      <c r="I16" s="86"/>
      <c r="J16" s="86"/>
      <c r="K16" s="86"/>
      <c r="L16" s="87"/>
      <c r="N16" s="176"/>
      <c r="O16" s="75"/>
      <c r="P16" s="75"/>
      <c r="Q16" s="75"/>
    </row>
    <row r="17" spans="1:17" s="9" customFormat="1" x14ac:dyDescent="0.25">
      <c r="A17" s="8"/>
      <c r="B17" s="394"/>
      <c r="C17" s="395"/>
      <c r="D17" s="395"/>
      <c r="E17" s="395"/>
      <c r="F17" s="395"/>
      <c r="G17" s="395"/>
      <c r="H17" s="395"/>
      <c r="I17" s="395"/>
      <c r="J17" s="395"/>
      <c r="K17" s="395"/>
      <c r="L17" s="396"/>
      <c r="M17" s="25"/>
      <c r="N17" s="190"/>
    </row>
    <row r="18" spans="1:17" s="9" customFormat="1" x14ac:dyDescent="0.25">
      <c r="A18" s="8"/>
      <c r="B18" s="394"/>
      <c r="C18" s="395"/>
      <c r="D18" s="395"/>
      <c r="E18" s="395"/>
      <c r="F18" s="395"/>
      <c r="G18" s="395"/>
      <c r="H18" s="395"/>
      <c r="I18" s="395"/>
      <c r="J18" s="395"/>
      <c r="K18" s="395"/>
      <c r="L18" s="396"/>
      <c r="M18" s="25"/>
      <c r="N18" s="190"/>
    </row>
    <row r="19" spans="1:17" s="9" customFormat="1" x14ac:dyDescent="0.25">
      <c r="A19" s="8"/>
      <c r="B19" s="394"/>
      <c r="C19" s="395"/>
      <c r="D19" s="395"/>
      <c r="E19" s="395"/>
      <c r="F19" s="395"/>
      <c r="G19" s="395"/>
      <c r="H19" s="395"/>
      <c r="I19" s="395"/>
      <c r="J19" s="395"/>
      <c r="K19" s="395"/>
      <c r="L19" s="396"/>
      <c r="M19" s="25"/>
      <c r="N19" s="190"/>
    </row>
    <row r="20" spans="1:17" s="9" customFormat="1" x14ac:dyDescent="0.25">
      <c r="A20" s="8"/>
      <c r="B20" s="394"/>
      <c r="C20" s="395"/>
      <c r="D20" s="395"/>
      <c r="E20" s="395"/>
      <c r="F20" s="395"/>
      <c r="G20" s="395"/>
      <c r="H20" s="395"/>
      <c r="I20" s="395"/>
      <c r="J20" s="395"/>
      <c r="K20" s="395"/>
      <c r="L20" s="396"/>
      <c r="M20" s="25"/>
      <c r="N20" s="190"/>
    </row>
    <row r="21" spans="1:17" s="9" customFormat="1" x14ac:dyDescent="0.25">
      <c r="A21" s="8"/>
      <c r="B21" s="394"/>
      <c r="C21" s="395"/>
      <c r="D21" s="395"/>
      <c r="E21" s="395"/>
      <c r="F21" s="395"/>
      <c r="G21" s="395"/>
      <c r="H21" s="395"/>
      <c r="I21" s="395"/>
      <c r="J21" s="395"/>
      <c r="K21" s="395"/>
      <c r="L21" s="396"/>
      <c r="M21" s="25"/>
      <c r="N21" s="190"/>
    </row>
    <row r="22" spans="1:17" s="9" customFormat="1" x14ac:dyDescent="0.25">
      <c r="A22" s="8"/>
      <c r="B22" s="394"/>
      <c r="C22" s="395"/>
      <c r="D22" s="395"/>
      <c r="E22" s="395"/>
      <c r="F22" s="395"/>
      <c r="G22" s="395"/>
      <c r="H22" s="395"/>
      <c r="I22" s="395"/>
      <c r="J22" s="395"/>
      <c r="K22" s="395"/>
      <c r="L22" s="396"/>
      <c r="M22" s="25"/>
      <c r="N22" s="190"/>
    </row>
    <row r="23" spans="1:17" s="9" customFormat="1" x14ac:dyDescent="0.25">
      <c r="A23" s="8"/>
      <c r="B23" s="394"/>
      <c r="C23" s="395"/>
      <c r="D23" s="395"/>
      <c r="E23" s="395"/>
      <c r="F23" s="395"/>
      <c r="G23" s="395"/>
      <c r="H23" s="395"/>
      <c r="I23" s="395"/>
      <c r="J23" s="395"/>
      <c r="K23" s="395"/>
      <c r="L23" s="396"/>
      <c r="M23" s="25"/>
      <c r="N23" s="190"/>
    </row>
    <row r="24" spans="1:17" s="9" customFormat="1" x14ac:dyDescent="0.25">
      <c r="A24" s="8"/>
      <c r="B24" s="394"/>
      <c r="C24" s="395"/>
      <c r="D24" s="395"/>
      <c r="E24" s="395"/>
      <c r="F24" s="395"/>
      <c r="G24" s="395"/>
      <c r="H24" s="395"/>
      <c r="I24" s="395"/>
      <c r="J24" s="395"/>
      <c r="K24" s="395"/>
      <c r="L24" s="396"/>
      <c r="M24" s="25"/>
      <c r="N24" s="190"/>
    </row>
    <row r="25" spans="1:17" s="25" customFormat="1" x14ac:dyDescent="0.25">
      <c r="A25" s="85"/>
      <c r="B25" s="96"/>
      <c r="C25" s="97"/>
      <c r="D25" s="97"/>
      <c r="E25" s="97"/>
      <c r="F25" s="97"/>
      <c r="G25" s="97"/>
      <c r="H25" s="97"/>
      <c r="I25" s="97"/>
      <c r="J25" s="97"/>
      <c r="K25" s="97"/>
      <c r="L25" s="98"/>
      <c r="N25" s="176"/>
      <c r="O25" s="75"/>
      <c r="P25" s="75"/>
      <c r="Q25" s="75"/>
    </row>
    <row r="26" spans="1:17" x14ac:dyDescent="0.25">
      <c r="B26" s="423" t="s">
        <v>23</v>
      </c>
      <c r="C26" s="424"/>
      <c r="D26" s="424"/>
      <c r="E26" s="424"/>
      <c r="F26" s="424"/>
      <c r="G26" s="424"/>
      <c r="H26" s="424"/>
      <c r="I26" s="424"/>
      <c r="J26" s="424"/>
      <c r="K26" s="424"/>
      <c r="L26" s="425"/>
    </row>
    <row r="27" spans="1:17" x14ac:dyDescent="0.25">
      <c r="B27" s="15"/>
      <c r="C27" s="16"/>
      <c r="D27" s="16"/>
      <c r="E27" s="17"/>
      <c r="F27" s="17"/>
      <c r="G27" s="17"/>
      <c r="H27" s="17"/>
      <c r="I27" s="17"/>
      <c r="J27" s="17"/>
      <c r="K27" s="17"/>
      <c r="L27" s="18"/>
    </row>
    <row r="28" spans="1:17" x14ac:dyDescent="0.25">
      <c r="B28" s="270" t="str">
        <f>IF(Intro!$G$27="English",O28,P28)</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c r="C28" s="271"/>
      <c r="D28" s="271"/>
      <c r="E28" s="271"/>
      <c r="F28" s="271"/>
      <c r="G28" s="271"/>
      <c r="H28" s="271"/>
      <c r="I28" s="271"/>
      <c r="J28" s="271"/>
      <c r="K28" s="271"/>
      <c r="L28" s="272"/>
      <c r="O28" s="261"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262"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270"/>
      <c r="C29" s="271"/>
      <c r="D29" s="271"/>
      <c r="E29" s="271"/>
      <c r="F29" s="271"/>
      <c r="G29" s="271"/>
      <c r="H29" s="271"/>
      <c r="I29" s="271"/>
      <c r="J29" s="271"/>
      <c r="K29" s="271"/>
      <c r="L29" s="272"/>
      <c r="O29" s="261"/>
      <c r="P29" s="262"/>
    </row>
    <row r="30" spans="1:17" s="25" customFormat="1" x14ac:dyDescent="0.25">
      <c r="A30" s="85"/>
      <c r="B30" s="95"/>
      <c r="C30" s="86"/>
      <c r="D30" s="86"/>
      <c r="E30" s="86"/>
      <c r="F30" s="86"/>
      <c r="G30" s="86"/>
      <c r="H30" s="86"/>
      <c r="I30" s="86"/>
      <c r="J30" s="86"/>
      <c r="K30" s="86"/>
      <c r="L30" s="87"/>
      <c r="N30" s="176"/>
      <c r="O30" s="75"/>
      <c r="P30" s="75"/>
      <c r="Q30" s="75"/>
    </row>
    <row r="31" spans="1:17" s="9" customFormat="1" x14ac:dyDescent="0.25">
      <c r="A31" s="8"/>
      <c r="B31" s="394"/>
      <c r="C31" s="395"/>
      <c r="D31" s="395"/>
      <c r="E31" s="395"/>
      <c r="F31" s="395"/>
      <c r="G31" s="395"/>
      <c r="H31" s="395"/>
      <c r="I31" s="395"/>
      <c r="J31" s="395"/>
      <c r="K31" s="395"/>
      <c r="L31" s="396"/>
      <c r="M31" s="25"/>
      <c r="N31" s="190"/>
    </row>
    <row r="32" spans="1:17" s="9" customFormat="1" x14ac:dyDescent="0.25">
      <c r="A32" s="8"/>
      <c r="B32" s="394"/>
      <c r="C32" s="395"/>
      <c r="D32" s="395"/>
      <c r="E32" s="395"/>
      <c r="F32" s="395"/>
      <c r="G32" s="395"/>
      <c r="H32" s="395"/>
      <c r="I32" s="395"/>
      <c r="J32" s="395"/>
      <c r="K32" s="395"/>
      <c r="L32" s="396"/>
      <c r="M32" s="25"/>
      <c r="N32" s="190"/>
    </row>
    <row r="33" spans="1:17" s="9" customFormat="1" x14ac:dyDescent="0.25">
      <c r="A33" s="8"/>
      <c r="B33" s="394"/>
      <c r="C33" s="395"/>
      <c r="D33" s="395"/>
      <c r="E33" s="395"/>
      <c r="F33" s="395"/>
      <c r="G33" s="395"/>
      <c r="H33" s="395"/>
      <c r="I33" s="395"/>
      <c r="J33" s="395"/>
      <c r="K33" s="395"/>
      <c r="L33" s="396"/>
      <c r="M33" s="25"/>
      <c r="N33" s="190"/>
    </row>
    <row r="34" spans="1:17" s="9" customFormat="1" x14ac:dyDescent="0.25">
      <c r="A34" s="8"/>
      <c r="B34" s="394"/>
      <c r="C34" s="395"/>
      <c r="D34" s="395"/>
      <c r="E34" s="395"/>
      <c r="F34" s="395"/>
      <c r="G34" s="395"/>
      <c r="H34" s="395"/>
      <c r="I34" s="395"/>
      <c r="J34" s="395"/>
      <c r="K34" s="395"/>
      <c r="L34" s="396"/>
      <c r="M34" s="25"/>
      <c r="N34" s="190"/>
    </row>
    <row r="35" spans="1:17" s="9" customFormat="1" x14ac:dyDescent="0.25">
      <c r="A35" s="8"/>
      <c r="B35" s="394"/>
      <c r="C35" s="395"/>
      <c r="D35" s="395"/>
      <c r="E35" s="395"/>
      <c r="F35" s="395"/>
      <c r="G35" s="395"/>
      <c r="H35" s="395"/>
      <c r="I35" s="395"/>
      <c r="J35" s="395"/>
      <c r="K35" s="395"/>
      <c r="L35" s="396"/>
      <c r="M35" s="25"/>
      <c r="N35" s="190"/>
    </row>
    <row r="36" spans="1:17" s="9" customFormat="1" x14ac:dyDescent="0.25">
      <c r="A36" s="8"/>
      <c r="B36" s="394"/>
      <c r="C36" s="395"/>
      <c r="D36" s="395"/>
      <c r="E36" s="395"/>
      <c r="F36" s="395"/>
      <c r="G36" s="395"/>
      <c r="H36" s="395"/>
      <c r="I36" s="395"/>
      <c r="J36" s="395"/>
      <c r="K36" s="395"/>
      <c r="L36" s="396"/>
      <c r="M36" s="25"/>
      <c r="N36" s="190"/>
    </row>
    <row r="37" spans="1:17" s="9" customFormat="1" x14ac:dyDescent="0.25">
      <c r="A37" s="8"/>
      <c r="B37" s="394"/>
      <c r="C37" s="395"/>
      <c r="D37" s="395"/>
      <c r="E37" s="395"/>
      <c r="F37" s="395"/>
      <c r="G37" s="395"/>
      <c r="H37" s="395"/>
      <c r="I37" s="395"/>
      <c r="J37" s="395"/>
      <c r="K37" s="395"/>
      <c r="L37" s="396"/>
      <c r="M37" s="25"/>
      <c r="N37" s="190"/>
    </row>
    <row r="38" spans="1:17" s="9" customFormat="1" x14ac:dyDescent="0.25">
      <c r="A38" s="8"/>
      <c r="B38" s="394"/>
      <c r="C38" s="395"/>
      <c r="D38" s="395"/>
      <c r="E38" s="395"/>
      <c r="F38" s="395"/>
      <c r="G38" s="395"/>
      <c r="H38" s="395"/>
      <c r="I38" s="395"/>
      <c r="J38" s="395"/>
      <c r="K38" s="395"/>
      <c r="L38" s="396"/>
      <c r="M38" s="25"/>
      <c r="N38" s="190"/>
    </row>
    <row r="39" spans="1:17" s="25" customFormat="1" x14ac:dyDescent="0.25">
      <c r="A39" s="85"/>
      <c r="B39" s="96"/>
      <c r="C39" s="97"/>
      <c r="D39" s="97"/>
      <c r="E39" s="97"/>
      <c r="F39" s="97"/>
      <c r="G39" s="97"/>
      <c r="H39" s="97"/>
      <c r="I39" s="97"/>
      <c r="J39" s="97"/>
      <c r="K39" s="97"/>
      <c r="L39" s="98"/>
      <c r="N39" s="176"/>
      <c r="O39" s="75"/>
      <c r="P39" s="75"/>
      <c r="Q39" s="75"/>
    </row>
    <row r="40" spans="1:17" s="9" customFormat="1" x14ac:dyDescent="0.25">
      <c r="A40" s="8"/>
      <c r="B40" s="423" t="s">
        <v>24</v>
      </c>
      <c r="C40" s="424"/>
      <c r="D40" s="424"/>
      <c r="E40" s="424"/>
      <c r="F40" s="424"/>
      <c r="G40" s="424"/>
      <c r="H40" s="424"/>
      <c r="I40" s="424"/>
      <c r="J40" s="424"/>
      <c r="K40" s="424"/>
      <c r="L40" s="425"/>
      <c r="M40" s="94"/>
      <c r="N40" s="190"/>
    </row>
    <row r="41" spans="1:17" s="25" customFormat="1" x14ac:dyDescent="0.25">
      <c r="A41" s="85"/>
      <c r="B41" s="95"/>
      <c r="C41" s="86"/>
      <c r="D41" s="86"/>
      <c r="E41" s="86"/>
      <c r="F41" s="86"/>
      <c r="G41" s="86"/>
      <c r="H41" s="86"/>
      <c r="I41" s="86"/>
      <c r="J41" s="86"/>
      <c r="K41" s="86"/>
      <c r="L41" s="87"/>
      <c r="N41" s="176"/>
      <c r="O41" s="75"/>
      <c r="P41" s="75"/>
      <c r="Q41" s="75"/>
    </row>
    <row r="42" spans="1:17" s="25" customFormat="1" x14ac:dyDescent="0.25">
      <c r="A42" s="85"/>
      <c r="B42" s="331" t="str">
        <f>IF(Intro!$G$27="English",O42,P42)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332"/>
      <c r="D42" s="332"/>
      <c r="E42" s="332"/>
      <c r="F42" s="332"/>
      <c r="G42" s="332"/>
      <c r="H42" s="332"/>
      <c r="I42" s="332"/>
      <c r="J42" s="332"/>
      <c r="K42" s="332"/>
      <c r="L42" s="333"/>
      <c r="N42" s="176"/>
      <c r="O42" s="66" t="s">
        <v>214</v>
      </c>
      <c r="P42" s="66" t="s">
        <v>215</v>
      </c>
      <c r="Q42" s="75"/>
    </row>
    <row r="43" spans="1:17" s="25" customFormat="1" x14ac:dyDescent="0.25">
      <c r="A43" s="85"/>
      <c r="B43" s="331"/>
      <c r="C43" s="332"/>
      <c r="D43" s="332"/>
      <c r="E43" s="332"/>
      <c r="F43" s="332"/>
      <c r="G43" s="332"/>
      <c r="H43" s="332"/>
      <c r="I43" s="332"/>
      <c r="J43" s="332"/>
      <c r="K43" s="332"/>
      <c r="L43" s="333"/>
      <c r="N43" s="176"/>
      <c r="O43" s="75"/>
      <c r="P43" s="75"/>
      <c r="Q43" s="75"/>
    </row>
    <row r="44" spans="1:17" s="25" customFormat="1" x14ac:dyDescent="0.25">
      <c r="A44" s="85"/>
      <c r="B44" s="331"/>
      <c r="C44" s="332"/>
      <c r="D44" s="332"/>
      <c r="E44" s="332"/>
      <c r="F44" s="332"/>
      <c r="G44" s="332"/>
      <c r="H44" s="332"/>
      <c r="I44" s="332"/>
      <c r="J44" s="332"/>
      <c r="K44" s="332"/>
      <c r="L44" s="333"/>
      <c r="N44" s="176"/>
      <c r="O44" s="75"/>
      <c r="P44" s="75"/>
      <c r="Q44" s="75"/>
    </row>
    <row r="45" spans="1:17" s="25" customFormat="1" x14ac:dyDescent="0.25">
      <c r="A45" s="85"/>
      <c r="B45" s="95"/>
      <c r="C45" s="86"/>
      <c r="D45" s="86"/>
      <c r="E45" s="86"/>
      <c r="F45" s="86"/>
      <c r="G45" s="86"/>
      <c r="H45" s="86"/>
      <c r="I45" s="86"/>
      <c r="J45" s="86"/>
      <c r="K45" s="86"/>
      <c r="L45" s="87"/>
      <c r="N45" s="176"/>
      <c r="O45" s="75"/>
      <c r="P45" s="75"/>
      <c r="Q45" s="75"/>
    </row>
    <row r="46" spans="1:17" x14ac:dyDescent="0.25">
      <c r="B46" s="35"/>
      <c r="C46" s="432" t="str">
        <f>IF(Intro!$G$27="English",O48,P48)</f>
        <v xml:space="preserve">Dénomination sociale de l'entreprise </v>
      </c>
      <c r="D46" s="370"/>
      <c r="E46" s="432" t="str">
        <f>IF(Intro!$G$27="English",O50,P50)</f>
        <v>Adresse de l'entreprise</v>
      </c>
      <c r="F46" s="370"/>
      <c r="G46" s="432" t="str">
        <f>IF(Intro!$G$27="English",O52,P52)</f>
        <v>Type d'affiliation</v>
      </c>
      <c r="H46" s="369"/>
      <c r="I46" s="370"/>
      <c r="J46" s="432" t="str">
        <f>IF(Intro!$G$27="English",O54,P54)</f>
        <v>Rôle dans l'industrie</v>
      </c>
      <c r="K46" s="369"/>
      <c r="L46" s="433"/>
      <c r="O46" s="71"/>
    </row>
    <row r="47" spans="1:17" x14ac:dyDescent="0.25">
      <c r="B47" s="35"/>
      <c r="C47" s="374"/>
      <c r="D47" s="376"/>
      <c r="E47" s="374"/>
      <c r="F47" s="376"/>
      <c r="G47" s="374"/>
      <c r="H47" s="375"/>
      <c r="I47" s="376"/>
      <c r="J47" s="374"/>
      <c r="K47" s="375"/>
      <c r="L47" s="434"/>
      <c r="O47" s="71"/>
    </row>
    <row r="48" spans="1:17" x14ac:dyDescent="0.25">
      <c r="B48" s="397">
        <v>1</v>
      </c>
      <c r="C48" s="288"/>
      <c r="D48" s="288"/>
      <c r="E48" s="288"/>
      <c r="F48" s="288"/>
      <c r="G48" s="288"/>
      <c r="H48" s="288"/>
      <c r="I48" s="288"/>
      <c r="J48" s="288"/>
      <c r="K48" s="288"/>
      <c r="L48" s="289"/>
      <c r="O48" s="75" t="s">
        <v>45</v>
      </c>
      <c r="P48" s="75" t="s">
        <v>47</v>
      </c>
    </row>
    <row r="49" spans="2:16" x14ac:dyDescent="0.25">
      <c r="B49" s="397"/>
      <c r="C49" s="288"/>
      <c r="D49" s="288"/>
      <c r="E49" s="288"/>
      <c r="F49" s="288"/>
      <c r="G49" s="288"/>
      <c r="H49" s="288"/>
      <c r="I49" s="288"/>
      <c r="J49" s="288"/>
      <c r="K49" s="288"/>
      <c r="L49" s="289"/>
    </row>
    <row r="50" spans="2:16" x14ac:dyDescent="0.25">
      <c r="B50" s="397">
        <v>2</v>
      </c>
      <c r="C50" s="288"/>
      <c r="D50" s="288"/>
      <c r="E50" s="288"/>
      <c r="F50" s="288"/>
      <c r="G50" s="288"/>
      <c r="H50" s="288"/>
      <c r="I50" s="288"/>
      <c r="J50" s="288"/>
      <c r="K50" s="288"/>
      <c r="L50" s="289"/>
      <c r="O50" s="75" t="s">
        <v>9</v>
      </c>
      <c r="P50" s="75" t="s">
        <v>10</v>
      </c>
    </row>
    <row r="51" spans="2:16" x14ac:dyDescent="0.25">
      <c r="B51" s="397"/>
      <c r="C51" s="288"/>
      <c r="D51" s="288"/>
      <c r="E51" s="288"/>
      <c r="F51" s="288"/>
      <c r="G51" s="288"/>
      <c r="H51" s="288"/>
      <c r="I51" s="288"/>
      <c r="J51" s="288"/>
      <c r="K51" s="288"/>
      <c r="L51" s="289"/>
    </row>
    <row r="52" spans="2:16" x14ac:dyDescent="0.25">
      <c r="B52" s="397">
        <v>3</v>
      </c>
      <c r="C52" s="288"/>
      <c r="D52" s="288"/>
      <c r="E52" s="288"/>
      <c r="F52" s="288"/>
      <c r="G52" s="288"/>
      <c r="H52" s="288"/>
      <c r="I52" s="288"/>
      <c r="J52" s="288"/>
      <c r="K52" s="288"/>
      <c r="L52" s="289"/>
      <c r="O52" s="75" t="s">
        <v>142</v>
      </c>
      <c r="P52" s="75" t="s">
        <v>280</v>
      </c>
    </row>
    <row r="53" spans="2:16" x14ac:dyDescent="0.25">
      <c r="B53" s="397"/>
      <c r="C53" s="288"/>
      <c r="D53" s="288"/>
      <c r="E53" s="288"/>
      <c r="F53" s="288"/>
      <c r="G53" s="288"/>
      <c r="H53" s="288"/>
      <c r="I53" s="288"/>
      <c r="J53" s="288"/>
      <c r="K53" s="288"/>
      <c r="L53" s="289"/>
    </row>
    <row r="54" spans="2:16" x14ac:dyDescent="0.25">
      <c r="B54" s="397">
        <v>4</v>
      </c>
      <c r="C54" s="288"/>
      <c r="D54" s="288"/>
      <c r="E54" s="288"/>
      <c r="F54" s="288"/>
      <c r="G54" s="288"/>
      <c r="H54" s="288"/>
      <c r="I54" s="288"/>
      <c r="J54" s="288"/>
      <c r="K54" s="288"/>
      <c r="L54" s="289"/>
      <c r="O54" s="75" t="s">
        <v>46</v>
      </c>
      <c r="P54" s="75" t="s">
        <v>48</v>
      </c>
    </row>
    <row r="55" spans="2:16" x14ac:dyDescent="0.25">
      <c r="B55" s="397"/>
      <c r="C55" s="288"/>
      <c r="D55" s="288"/>
      <c r="E55" s="288"/>
      <c r="F55" s="288"/>
      <c r="G55" s="288"/>
      <c r="H55" s="288"/>
      <c r="I55" s="288"/>
      <c r="J55" s="288"/>
      <c r="K55" s="288"/>
      <c r="L55" s="289"/>
    </row>
    <row r="56" spans="2:16" x14ac:dyDescent="0.25">
      <c r="B56" s="397">
        <v>5</v>
      </c>
      <c r="C56" s="288"/>
      <c r="D56" s="288"/>
      <c r="E56" s="288"/>
      <c r="F56" s="288"/>
      <c r="G56" s="288"/>
      <c r="H56" s="288"/>
      <c r="I56" s="288"/>
      <c r="J56" s="288"/>
      <c r="K56" s="288"/>
      <c r="L56" s="289"/>
      <c r="O56" s="75" t="s">
        <v>45</v>
      </c>
      <c r="P56" s="75" t="s">
        <v>47</v>
      </c>
    </row>
    <row r="57" spans="2:16" x14ac:dyDescent="0.25">
      <c r="B57" s="397"/>
      <c r="C57" s="288"/>
      <c r="D57" s="288"/>
      <c r="E57" s="288"/>
      <c r="F57" s="288"/>
      <c r="G57" s="288"/>
      <c r="H57" s="288"/>
      <c r="I57" s="288"/>
      <c r="J57" s="288"/>
      <c r="K57" s="288"/>
      <c r="L57" s="289"/>
    </row>
    <row r="58" spans="2:16" x14ac:dyDescent="0.25">
      <c r="B58" s="397">
        <v>6</v>
      </c>
      <c r="C58" s="288"/>
      <c r="D58" s="288"/>
      <c r="E58" s="288"/>
      <c r="F58" s="288"/>
      <c r="G58" s="288"/>
      <c r="H58" s="288"/>
      <c r="I58" s="288"/>
      <c r="J58" s="288"/>
      <c r="K58" s="288"/>
      <c r="L58" s="289"/>
      <c r="O58" s="75" t="s">
        <v>9</v>
      </c>
      <c r="P58" s="75" t="s">
        <v>10</v>
      </c>
    </row>
    <row r="59" spans="2:16" x14ac:dyDescent="0.25">
      <c r="B59" s="397"/>
      <c r="C59" s="288"/>
      <c r="D59" s="288"/>
      <c r="E59" s="288"/>
      <c r="F59" s="288"/>
      <c r="G59" s="288"/>
      <c r="H59" s="288"/>
      <c r="I59" s="288"/>
      <c r="J59" s="288"/>
      <c r="K59" s="288"/>
      <c r="L59" s="289"/>
    </row>
    <row r="60" spans="2:16" x14ac:dyDescent="0.25">
      <c r="B60" s="397">
        <v>7</v>
      </c>
      <c r="C60" s="288"/>
      <c r="D60" s="288"/>
      <c r="E60" s="288"/>
      <c r="F60" s="288"/>
      <c r="G60" s="288"/>
      <c r="H60" s="288"/>
      <c r="I60" s="288"/>
      <c r="J60" s="288"/>
      <c r="K60" s="288"/>
      <c r="L60" s="289"/>
      <c r="O60" s="75" t="s">
        <v>142</v>
      </c>
      <c r="P60" s="75" t="s">
        <v>280</v>
      </c>
    </row>
    <row r="61" spans="2:16" x14ac:dyDescent="0.25">
      <c r="B61" s="397"/>
      <c r="C61" s="288"/>
      <c r="D61" s="288"/>
      <c r="E61" s="288"/>
      <c r="F61" s="288"/>
      <c r="G61" s="288"/>
      <c r="H61" s="288"/>
      <c r="I61" s="288"/>
      <c r="J61" s="288"/>
      <c r="K61" s="288"/>
      <c r="L61" s="289"/>
    </row>
    <row r="62" spans="2:16" x14ac:dyDescent="0.25">
      <c r="B62" s="397">
        <v>8</v>
      </c>
      <c r="C62" s="288"/>
      <c r="D62" s="288"/>
      <c r="E62" s="288"/>
      <c r="F62" s="288"/>
      <c r="G62" s="288"/>
      <c r="H62" s="288"/>
      <c r="I62" s="288"/>
      <c r="J62" s="288"/>
      <c r="K62" s="288"/>
      <c r="L62" s="289"/>
      <c r="O62" s="75" t="s">
        <v>46</v>
      </c>
      <c r="P62" s="75" t="s">
        <v>48</v>
      </c>
    </row>
    <row r="63" spans="2:16" x14ac:dyDescent="0.25">
      <c r="B63" s="397"/>
      <c r="C63" s="288"/>
      <c r="D63" s="288"/>
      <c r="E63" s="288"/>
      <c r="F63" s="288"/>
      <c r="G63" s="288"/>
      <c r="H63" s="288"/>
      <c r="I63" s="288"/>
      <c r="J63" s="288"/>
      <c r="K63" s="288"/>
      <c r="L63" s="289"/>
    </row>
    <row r="64" spans="2:16" x14ac:dyDescent="0.25">
      <c r="B64" s="397">
        <v>9</v>
      </c>
      <c r="C64" s="288"/>
      <c r="D64" s="288"/>
      <c r="E64" s="288"/>
      <c r="F64" s="288"/>
      <c r="G64" s="288"/>
      <c r="H64" s="288"/>
      <c r="I64" s="288"/>
      <c r="J64" s="288"/>
      <c r="K64" s="288"/>
      <c r="L64" s="289"/>
      <c r="O64" s="75" t="s">
        <v>142</v>
      </c>
      <c r="P64" s="75" t="s">
        <v>280</v>
      </c>
    </row>
    <row r="65" spans="1:17" x14ac:dyDescent="0.25">
      <c r="B65" s="397"/>
      <c r="C65" s="288"/>
      <c r="D65" s="288"/>
      <c r="E65" s="288"/>
      <c r="F65" s="288"/>
      <c r="G65" s="288"/>
      <c r="H65" s="288"/>
      <c r="I65" s="288"/>
      <c r="J65" s="288"/>
      <c r="K65" s="288"/>
      <c r="L65" s="289"/>
    </row>
    <row r="66" spans="1:17" x14ac:dyDescent="0.25">
      <c r="B66" s="397">
        <v>10</v>
      </c>
      <c r="C66" s="288"/>
      <c r="D66" s="288"/>
      <c r="E66" s="288"/>
      <c r="F66" s="288"/>
      <c r="G66" s="288"/>
      <c r="H66" s="288"/>
      <c r="I66" s="288"/>
      <c r="J66" s="288"/>
      <c r="K66" s="288"/>
      <c r="L66" s="289"/>
      <c r="O66" s="75" t="s">
        <v>46</v>
      </c>
      <c r="P66" s="75" t="s">
        <v>48</v>
      </c>
    </row>
    <row r="67" spans="1:17" x14ac:dyDescent="0.25">
      <c r="B67" s="397"/>
      <c r="C67" s="288"/>
      <c r="D67" s="288"/>
      <c r="E67" s="288"/>
      <c r="F67" s="288"/>
      <c r="G67" s="288"/>
      <c r="H67" s="288"/>
      <c r="I67" s="288"/>
      <c r="J67" s="288"/>
      <c r="K67" s="288"/>
      <c r="L67" s="289"/>
    </row>
    <row r="68" spans="1:17" s="25" customFormat="1" x14ac:dyDescent="0.25">
      <c r="A68" s="85"/>
      <c r="B68" s="96"/>
      <c r="C68" s="97"/>
      <c r="D68" s="97"/>
      <c r="E68" s="97"/>
      <c r="F68" s="97"/>
      <c r="G68" s="97"/>
      <c r="H68" s="97"/>
      <c r="I68" s="97"/>
      <c r="J68" s="97"/>
      <c r="K68" s="97"/>
      <c r="L68" s="98"/>
      <c r="N68" s="176"/>
      <c r="O68" s="75"/>
      <c r="P68" s="75"/>
      <c r="Q68" s="75"/>
    </row>
    <row r="69" spans="1:17" s="6" customFormat="1" x14ac:dyDescent="0.25">
      <c r="A69" s="11"/>
      <c r="B69" s="13"/>
      <c r="C69" s="13"/>
      <c r="D69" s="13"/>
      <c r="E69" s="14"/>
      <c r="F69" s="14"/>
      <c r="G69" s="14"/>
      <c r="H69" s="14"/>
      <c r="I69" s="14"/>
      <c r="J69" s="14"/>
      <c r="K69" s="14"/>
      <c r="L69" s="14"/>
      <c r="N69" s="177"/>
      <c r="O69" s="12"/>
      <c r="P69" s="12"/>
    </row>
    <row r="70" spans="1:17" x14ac:dyDescent="0.25">
      <c r="B70" s="267" t="s">
        <v>245</v>
      </c>
      <c r="C70" s="268"/>
      <c r="D70" s="268"/>
      <c r="E70" s="268"/>
      <c r="F70" s="268"/>
      <c r="G70" s="268"/>
      <c r="H70" s="268"/>
      <c r="I70" s="268"/>
      <c r="J70" s="268"/>
      <c r="K70" s="268"/>
      <c r="L70" s="269"/>
      <c r="M70" s="25"/>
    </row>
    <row r="71" spans="1:17" s="9" customFormat="1" x14ac:dyDescent="0.25">
      <c r="A71" s="8"/>
      <c r="B71" s="411" t="s">
        <v>25</v>
      </c>
      <c r="C71" s="412"/>
      <c r="D71" s="412"/>
      <c r="E71" s="412"/>
      <c r="F71" s="412"/>
      <c r="G71" s="412"/>
      <c r="H71" s="412"/>
      <c r="I71" s="412"/>
      <c r="J71" s="412"/>
      <c r="K71" s="412"/>
      <c r="L71" s="413"/>
      <c r="M71" s="94"/>
      <c r="N71" s="190"/>
    </row>
    <row r="72" spans="1:17" s="25" customFormat="1" x14ac:dyDescent="0.25">
      <c r="A72" s="85"/>
      <c r="B72" s="95"/>
      <c r="C72" s="86"/>
      <c r="D72" s="86"/>
      <c r="E72" s="86"/>
      <c r="F72" s="86"/>
      <c r="G72" s="86"/>
      <c r="H72" s="86"/>
      <c r="I72" s="86"/>
      <c r="J72" s="86"/>
      <c r="K72" s="86"/>
      <c r="L72" s="87"/>
      <c r="M72" s="94"/>
      <c r="N72" s="190"/>
      <c r="O72" s="174"/>
      <c r="P72" s="172" t="str">
        <f>"Fournissez les informations suivantes concernant la production de tous les marchandises de votre entreprise aux pays sujets ("&amp;Variables!C4&amp;")."</f>
        <v>Fournissez les informations suivantes concernant la production de tous les marchandises de votre entreprise aux pays sujets (le dumping et le subventionnement).</v>
      </c>
      <c r="Q72" s="75"/>
    </row>
    <row r="73" spans="1:17" s="25" customFormat="1" x14ac:dyDescent="0.25">
      <c r="A73" s="85"/>
      <c r="B73" s="408" t="str">
        <f>IF(Intro!$G$27="English",O73,P73)</f>
        <v>Fournissez les informations suivantes concernant la production de tous les produits de votre entreprise dans les pays sujets (de la Türkiye et du Vietnam).</v>
      </c>
      <c r="C73" s="409"/>
      <c r="D73" s="409"/>
      <c r="E73" s="409"/>
      <c r="F73" s="409"/>
      <c r="G73" s="409"/>
      <c r="H73" s="409"/>
      <c r="I73" s="409"/>
      <c r="J73" s="409"/>
      <c r="K73" s="409"/>
      <c r="L73" s="410"/>
      <c r="M73" s="94"/>
      <c r="N73" s="190"/>
      <c r="O73" s="75" t="str">
        <f>"Provide the following information about the production of all of your firm's products in "&amp;Variables!B5&amp;"."</f>
        <v>Provide the following information about the production of all of your firm's products in Türkiye and Vietnam.</v>
      </c>
      <c r="P73" s="75" t="str">
        <f>"Fournissez les informations suivantes concernant la production de tous les produits de votre entreprise dans les pays sujets ("&amp;Variables!C5&amp;")."</f>
        <v>Fournissez les informations suivantes concernant la production de tous les produits de votre entreprise dans les pays sujets (de la Türkiye et du Vietnam).</v>
      </c>
      <c r="Q73" s="75"/>
    </row>
    <row r="74" spans="1:17" s="25" customFormat="1" x14ac:dyDescent="0.25">
      <c r="A74" s="85"/>
      <c r="B74" s="95"/>
      <c r="C74" s="86"/>
      <c r="D74" s="86"/>
      <c r="E74" s="86"/>
      <c r="F74" s="86"/>
      <c r="G74" s="86"/>
      <c r="H74" s="86"/>
      <c r="I74" s="86"/>
      <c r="J74" s="86"/>
      <c r="K74" s="86"/>
      <c r="L74" s="87"/>
      <c r="M74" s="94"/>
      <c r="N74" s="190"/>
      <c r="O74" s="75"/>
      <c r="P74" s="75"/>
      <c r="Q74" s="75"/>
    </row>
    <row r="75" spans="1:17" x14ac:dyDescent="0.25">
      <c r="B75" s="60"/>
      <c r="C75" s="405" t="str">
        <f>IF(Intro!$G$27="English",O75,P75)</f>
        <v xml:space="preserve">Dénomination sociale et emplacement de l'établissement </v>
      </c>
      <c r="D75" s="405"/>
      <c r="E75" s="405" t="str">
        <f>IF(Intro!$G$27="English",O81,P81)</f>
        <v>Expliquez si cette installation produit les marchandises destinées au marché canadien et/ou à d'autres marchés d'exportation.</v>
      </c>
      <c r="F75" s="405"/>
      <c r="G75" s="405" t="str">
        <f>IF(Intro!$G$27="English",O91,P91)</f>
        <v>Description et spécifications des marchandises produites</v>
      </c>
      <c r="H75" s="405"/>
      <c r="I75" s="405" t="str">
        <f>IF(Intro!$G$27="English",O101,P101)</f>
        <v>Si cette installation ne produit pas les marchandises, quelles modifications seraient nécessaires pour pouvoir produire les marchandises?</v>
      </c>
      <c r="J75" s="405"/>
      <c r="K75" s="405" t="str">
        <f>IF(Intro!$G$27="English",O111,P111)</f>
        <v>Quels autres produits, le cas échéant, pourraient être fabriqués à l’aide du même outillage utilisé pour la production des marchandises?</v>
      </c>
      <c r="L75" s="405"/>
      <c r="M75" s="94"/>
      <c r="N75" s="190"/>
      <c r="O75" s="75" t="s">
        <v>49</v>
      </c>
      <c r="P75" s="75" t="s">
        <v>50</v>
      </c>
    </row>
    <row r="76" spans="1:17" x14ac:dyDescent="0.25">
      <c r="B76" s="60"/>
      <c r="C76" s="406"/>
      <c r="D76" s="406"/>
      <c r="E76" s="406"/>
      <c r="F76" s="406"/>
      <c r="G76" s="406"/>
      <c r="H76" s="406"/>
      <c r="I76" s="406"/>
      <c r="J76" s="406"/>
      <c r="K76" s="406"/>
      <c r="L76" s="406"/>
      <c r="M76" s="94"/>
      <c r="N76" s="190"/>
    </row>
    <row r="77" spans="1:17" x14ac:dyDescent="0.25">
      <c r="B77" s="60"/>
      <c r="C77" s="406"/>
      <c r="D77" s="406"/>
      <c r="E77" s="406"/>
      <c r="F77" s="406"/>
      <c r="G77" s="406"/>
      <c r="H77" s="406"/>
      <c r="I77" s="406"/>
      <c r="J77" s="406"/>
      <c r="K77" s="406"/>
      <c r="L77" s="406"/>
      <c r="M77" s="94"/>
    </row>
    <row r="78" spans="1:17" x14ac:dyDescent="0.25">
      <c r="B78" s="60"/>
      <c r="C78" s="406"/>
      <c r="D78" s="406"/>
      <c r="E78" s="406"/>
      <c r="F78" s="406"/>
      <c r="G78" s="406"/>
      <c r="H78" s="406"/>
      <c r="I78" s="406"/>
      <c r="J78" s="406"/>
      <c r="K78" s="406"/>
      <c r="L78" s="406"/>
      <c r="M78" s="94"/>
    </row>
    <row r="79" spans="1:17" x14ac:dyDescent="0.25">
      <c r="B79" s="60"/>
      <c r="C79" s="406"/>
      <c r="D79" s="406"/>
      <c r="E79" s="406"/>
      <c r="F79" s="406"/>
      <c r="G79" s="406"/>
      <c r="H79" s="406"/>
      <c r="I79" s="406"/>
      <c r="J79" s="406"/>
      <c r="K79" s="406"/>
      <c r="L79" s="406"/>
    </row>
    <row r="80" spans="1:17" x14ac:dyDescent="0.25">
      <c r="B80" s="60"/>
      <c r="C80" s="407"/>
      <c r="D80" s="407"/>
      <c r="E80" s="407"/>
      <c r="F80" s="407"/>
      <c r="G80" s="407"/>
      <c r="H80" s="407"/>
      <c r="I80" s="407"/>
      <c r="J80" s="407"/>
      <c r="K80" s="407"/>
      <c r="L80" s="407"/>
    </row>
    <row r="81" spans="1:16" x14ac:dyDescent="0.25">
      <c r="B81" s="397">
        <v>1</v>
      </c>
      <c r="C81" s="398"/>
      <c r="D81" s="398"/>
      <c r="E81" s="288"/>
      <c r="F81" s="288"/>
      <c r="G81" s="288"/>
      <c r="H81" s="288"/>
      <c r="I81" s="288"/>
      <c r="J81" s="288"/>
      <c r="K81" s="288"/>
      <c r="L81" s="288"/>
      <c r="O81" s="75" t="s">
        <v>143</v>
      </c>
      <c r="P81" s="75" t="s">
        <v>144</v>
      </c>
    </row>
    <row r="82" spans="1:16" s="120" customFormat="1" x14ac:dyDescent="0.25">
      <c r="A82" s="8"/>
      <c r="B82" s="397"/>
      <c r="C82" s="398"/>
      <c r="D82" s="398"/>
      <c r="E82" s="288"/>
      <c r="F82" s="288"/>
      <c r="G82" s="288"/>
      <c r="H82" s="288"/>
      <c r="I82" s="288"/>
      <c r="J82" s="288"/>
      <c r="K82" s="288"/>
      <c r="L82" s="288"/>
      <c r="N82" s="125"/>
    </row>
    <row r="83" spans="1:16" s="120" customFormat="1" x14ac:dyDescent="0.25">
      <c r="A83" s="8"/>
      <c r="B83" s="397"/>
      <c r="C83" s="398"/>
      <c r="D83" s="398"/>
      <c r="E83" s="288"/>
      <c r="F83" s="288"/>
      <c r="G83" s="288"/>
      <c r="H83" s="288"/>
      <c r="I83" s="288"/>
      <c r="J83" s="288"/>
      <c r="K83" s="288"/>
      <c r="L83" s="288"/>
      <c r="N83" s="125"/>
    </row>
    <row r="84" spans="1:16" s="120" customFormat="1" x14ac:dyDescent="0.25">
      <c r="A84" s="8"/>
      <c r="B84" s="397"/>
      <c r="C84" s="398"/>
      <c r="D84" s="398"/>
      <c r="E84" s="288"/>
      <c r="F84" s="288"/>
      <c r="G84" s="288"/>
      <c r="H84" s="288"/>
      <c r="I84" s="288"/>
      <c r="J84" s="288"/>
      <c r="K84" s="288"/>
      <c r="L84" s="288"/>
      <c r="N84" s="125"/>
    </row>
    <row r="85" spans="1:16" s="120" customFormat="1" x14ac:dyDescent="0.25">
      <c r="A85" s="8"/>
      <c r="B85" s="397"/>
      <c r="C85" s="398"/>
      <c r="D85" s="398"/>
      <c r="E85" s="288"/>
      <c r="F85" s="288"/>
      <c r="G85" s="288"/>
      <c r="H85" s="288"/>
      <c r="I85" s="288"/>
      <c r="J85" s="288"/>
      <c r="K85" s="288"/>
      <c r="L85" s="288"/>
      <c r="N85" s="125"/>
    </row>
    <row r="86" spans="1:16" x14ac:dyDescent="0.25">
      <c r="B86" s="397"/>
      <c r="C86" s="398"/>
      <c r="D86" s="398"/>
      <c r="E86" s="288"/>
      <c r="F86" s="288"/>
      <c r="G86" s="288"/>
      <c r="H86" s="288"/>
      <c r="I86" s="288"/>
      <c r="J86" s="288"/>
      <c r="K86" s="288"/>
      <c r="L86" s="288"/>
    </row>
    <row r="87" spans="1:16" x14ac:dyDescent="0.25">
      <c r="B87" s="397"/>
      <c r="C87" s="398"/>
      <c r="D87" s="398"/>
      <c r="E87" s="288"/>
      <c r="F87" s="288"/>
      <c r="G87" s="288"/>
      <c r="H87" s="288"/>
      <c r="I87" s="288"/>
      <c r="J87" s="288"/>
      <c r="K87" s="288"/>
      <c r="L87" s="288"/>
    </row>
    <row r="88" spans="1:16" x14ac:dyDescent="0.25">
      <c r="B88" s="397"/>
      <c r="C88" s="398"/>
      <c r="D88" s="398"/>
      <c r="E88" s="288"/>
      <c r="F88" s="288"/>
      <c r="G88" s="288"/>
      <c r="H88" s="288"/>
      <c r="I88" s="288"/>
      <c r="J88" s="288"/>
      <c r="K88" s="288"/>
      <c r="L88" s="288"/>
    </row>
    <row r="89" spans="1:16" x14ac:dyDescent="0.25">
      <c r="B89" s="397"/>
      <c r="C89" s="398"/>
      <c r="D89" s="398"/>
      <c r="E89" s="288"/>
      <c r="F89" s="288"/>
      <c r="G89" s="288"/>
      <c r="H89" s="288"/>
      <c r="I89" s="288"/>
      <c r="J89" s="288"/>
      <c r="K89" s="288"/>
      <c r="L89" s="288"/>
    </row>
    <row r="90" spans="1:16" x14ac:dyDescent="0.25">
      <c r="B90" s="397"/>
      <c r="C90" s="398"/>
      <c r="D90" s="398"/>
      <c r="E90" s="288"/>
      <c r="F90" s="288"/>
      <c r="G90" s="288"/>
      <c r="H90" s="288"/>
      <c r="I90" s="288"/>
      <c r="J90" s="288"/>
      <c r="K90" s="288"/>
      <c r="L90" s="288"/>
    </row>
    <row r="91" spans="1:16" x14ac:dyDescent="0.25">
      <c r="B91" s="397">
        <v>2</v>
      </c>
      <c r="C91" s="398"/>
      <c r="D91" s="398"/>
      <c r="E91" s="288"/>
      <c r="F91" s="288"/>
      <c r="G91" s="288"/>
      <c r="H91" s="288"/>
      <c r="I91" s="288"/>
      <c r="J91" s="288"/>
      <c r="K91" s="288"/>
      <c r="L91" s="288"/>
      <c r="O91" s="75" t="s">
        <v>121</v>
      </c>
      <c r="P91" s="75" t="s">
        <v>122</v>
      </c>
    </row>
    <row r="92" spans="1:16" x14ac:dyDescent="0.25">
      <c r="B92" s="397"/>
      <c r="C92" s="398"/>
      <c r="D92" s="398"/>
      <c r="E92" s="288"/>
      <c r="F92" s="288"/>
      <c r="G92" s="288"/>
      <c r="H92" s="288"/>
      <c r="I92" s="288"/>
      <c r="J92" s="288"/>
      <c r="K92" s="288"/>
      <c r="L92" s="288"/>
    </row>
    <row r="93" spans="1:16" s="120" customFormat="1" x14ac:dyDescent="0.25">
      <c r="A93" s="8"/>
      <c r="B93" s="397"/>
      <c r="C93" s="398"/>
      <c r="D93" s="398"/>
      <c r="E93" s="288"/>
      <c r="F93" s="288"/>
      <c r="G93" s="288"/>
      <c r="H93" s="288"/>
      <c r="I93" s="288"/>
      <c r="J93" s="288"/>
      <c r="K93" s="288"/>
      <c r="L93" s="288"/>
      <c r="N93" s="125"/>
    </row>
    <row r="94" spans="1:16" s="120" customFormat="1" x14ac:dyDescent="0.25">
      <c r="A94" s="8"/>
      <c r="B94" s="397"/>
      <c r="C94" s="398"/>
      <c r="D94" s="398"/>
      <c r="E94" s="288"/>
      <c r="F94" s="288"/>
      <c r="G94" s="288"/>
      <c r="H94" s="288"/>
      <c r="I94" s="288"/>
      <c r="J94" s="288"/>
      <c r="K94" s="288"/>
      <c r="L94" s="288"/>
      <c r="N94" s="125"/>
    </row>
    <row r="95" spans="1:16" s="120" customFormat="1" x14ac:dyDescent="0.25">
      <c r="A95" s="8"/>
      <c r="B95" s="397"/>
      <c r="C95" s="398"/>
      <c r="D95" s="398"/>
      <c r="E95" s="288"/>
      <c r="F95" s="288"/>
      <c r="G95" s="288"/>
      <c r="H95" s="288"/>
      <c r="I95" s="288"/>
      <c r="J95" s="288"/>
      <c r="K95" s="288"/>
      <c r="L95" s="288"/>
      <c r="N95" s="125"/>
    </row>
    <row r="96" spans="1:16" s="120" customFormat="1" x14ac:dyDescent="0.25">
      <c r="A96" s="8"/>
      <c r="B96" s="397"/>
      <c r="C96" s="398"/>
      <c r="D96" s="398"/>
      <c r="E96" s="288"/>
      <c r="F96" s="288"/>
      <c r="G96" s="288"/>
      <c r="H96" s="288"/>
      <c r="I96" s="288"/>
      <c r="J96" s="288"/>
      <c r="K96" s="288"/>
      <c r="L96" s="288"/>
      <c r="N96" s="125"/>
    </row>
    <row r="97" spans="1:16" x14ac:dyDescent="0.25">
      <c r="B97" s="397"/>
      <c r="C97" s="398"/>
      <c r="D97" s="398"/>
      <c r="E97" s="288"/>
      <c r="F97" s="288"/>
      <c r="G97" s="288"/>
      <c r="H97" s="288"/>
      <c r="I97" s="288"/>
      <c r="J97" s="288"/>
      <c r="K97" s="288"/>
      <c r="L97" s="288"/>
    </row>
    <row r="98" spans="1:16" x14ac:dyDescent="0.25">
      <c r="B98" s="397"/>
      <c r="C98" s="398"/>
      <c r="D98" s="398"/>
      <c r="E98" s="288"/>
      <c r="F98" s="288"/>
      <c r="G98" s="288"/>
      <c r="H98" s="288"/>
      <c r="I98" s="288"/>
      <c r="J98" s="288"/>
      <c r="K98" s="288"/>
      <c r="L98" s="288"/>
    </row>
    <row r="99" spans="1:16" x14ac:dyDescent="0.25">
      <c r="B99" s="397"/>
      <c r="C99" s="398"/>
      <c r="D99" s="398"/>
      <c r="E99" s="288"/>
      <c r="F99" s="288"/>
      <c r="G99" s="288"/>
      <c r="H99" s="288"/>
      <c r="I99" s="288"/>
      <c r="J99" s="288"/>
      <c r="K99" s="288"/>
      <c r="L99" s="288"/>
    </row>
    <row r="100" spans="1:16" x14ac:dyDescent="0.25">
      <c r="B100" s="397"/>
      <c r="C100" s="398"/>
      <c r="D100" s="398"/>
      <c r="E100" s="288"/>
      <c r="F100" s="288"/>
      <c r="G100" s="288"/>
      <c r="H100" s="288"/>
      <c r="I100" s="288"/>
      <c r="J100" s="288"/>
      <c r="K100" s="288"/>
      <c r="L100" s="288"/>
    </row>
    <row r="101" spans="1:16" x14ac:dyDescent="0.25">
      <c r="B101" s="397">
        <v>3</v>
      </c>
      <c r="C101" s="398"/>
      <c r="D101" s="398"/>
      <c r="E101" s="288"/>
      <c r="F101" s="288"/>
      <c r="G101" s="288"/>
      <c r="H101" s="288"/>
      <c r="I101" s="288"/>
      <c r="J101" s="288"/>
      <c r="K101" s="288"/>
      <c r="L101" s="288"/>
      <c r="O101" s="75" t="s">
        <v>124</v>
      </c>
      <c r="P101" s="75" t="s">
        <v>123</v>
      </c>
    </row>
    <row r="102" spans="1:16" x14ac:dyDescent="0.25">
      <c r="B102" s="397"/>
      <c r="C102" s="398"/>
      <c r="D102" s="398"/>
      <c r="E102" s="288"/>
      <c r="F102" s="288"/>
      <c r="G102" s="288"/>
      <c r="H102" s="288"/>
      <c r="I102" s="288"/>
      <c r="J102" s="288"/>
      <c r="K102" s="288"/>
      <c r="L102" s="288"/>
    </row>
    <row r="103" spans="1:16" s="120" customFormat="1" x14ac:dyDescent="0.25">
      <c r="A103" s="8"/>
      <c r="B103" s="397"/>
      <c r="C103" s="398"/>
      <c r="D103" s="398"/>
      <c r="E103" s="288"/>
      <c r="F103" s="288"/>
      <c r="G103" s="288"/>
      <c r="H103" s="288"/>
      <c r="I103" s="288"/>
      <c r="J103" s="288"/>
      <c r="K103" s="288"/>
      <c r="L103" s="288"/>
      <c r="N103" s="125"/>
    </row>
    <row r="104" spans="1:16" s="120" customFormat="1" x14ac:dyDescent="0.25">
      <c r="A104" s="8"/>
      <c r="B104" s="397"/>
      <c r="C104" s="398"/>
      <c r="D104" s="398"/>
      <c r="E104" s="288"/>
      <c r="F104" s="288"/>
      <c r="G104" s="288"/>
      <c r="H104" s="288"/>
      <c r="I104" s="288"/>
      <c r="J104" s="288"/>
      <c r="K104" s="288"/>
      <c r="L104" s="288"/>
      <c r="N104" s="125"/>
    </row>
    <row r="105" spans="1:16" s="120" customFormat="1" x14ac:dyDescent="0.25">
      <c r="A105" s="8"/>
      <c r="B105" s="397"/>
      <c r="C105" s="398"/>
      <c r="D105" s="398"/>
      <c r="E105" s="288"/>
      <c r="F105" s="288"/>
      <c r="G105" s="288"/>
      <c r="H105" s="288"/>
      <c r="I105" s="288"/>
      <c r="J105" s="288"/>
      <c r="K105" s="288"/>
      <c r="L105" s="288"/>
      <c r="N105" s="125"/>
    </row>
    <row r="106" spans="1:16" s="120" customFormat="1" x14ac:dyDescent="0.25">
      <c r="A106" s="8"/>
      <c r="B106" s="397"/>
      <c r="C106" s="398"/>
      <c r="D106" s="398"/>
      <c r="E106" s="288"/>
      <c r="F106" s="288"/>
      <c r="G106" s="288"/>
      <c r="H106" s="288"/>
      <c r="I106" s="288"/>
      <c r="J106" s="288"/>
      <c r="K106" s="288"/>
      <c r="L106" s="288"/>
      <c r="N106" s="125"/>
    </row>
    <row r="107" spans="1:16" x14ac:dyDescent="0.25">
      <c r="B107" s="397"/>
      <c r="C107" s="398"/>
      <c r="D107" s="398"/>
      <c r="E107" s="288"/>
      <c r="F107" s="288"/>
      <c r="G107" s="288"/>
      <c r="H107" s="288"/>
      <c r="I107" s="288"/>
      <c r="J107" s="288"/>
      <c r="K107" s="288"/>
      <c r="L107" s="288"/>
    </row>
    <row r="108" spans="1:16" x14ac:dyDescent="0.25">
      <c r="B108" s="397"/>
      <c r="C108" s="398"/>
      <c r="D108" s="398"/>
      <c r="E108" s="288"/>
      <c r="F108" s="288"/>
      <c r="G108" s="288"/>
      <c r="H108" s="288"/>
      <c r="I108" s="288"/>
      <c r="J108" s="288"/>
      <c r="K108" s="288"/>
      <c r="L108" s="288"/>
    </row>
    <row r="109" spans="1:16" x14ac:dyDescent="0.25">
      <c r="B109" s="397"/>
      <c r="C109" s="398"/>
      <c r="D109" s="398"/>
      <c r="E109" s="288"/>
      <c r="F109" s="288"/>
      <c r="G109" s="288"/>
      <c r="H109" s="288"/>
      <c r="I109" s="288"/>
      <c r="J109" s="288"/>
      <c r="K109" s="288"/>
      <c r="L109" s="288"/>
    </row>
    <row r="110" spans="1:16" x14ac:dyDescent="0.25">
      <c r="B110" s="397"/>
      <c r="C110" s="398"/>
      <c r="D110" s="398"/>
      <c r="E110" s="288"/>
      <c r="F110" s="288"/>
      <c r="G110" s="288"/>
      <c r="H110" s="288"/>
      <c r="I110" s="288"/>
      <c r="J110" s="288"/>
      <c r="K110" s="288"/>
      <c r="L110" s="288"/>
    </row>
    <row r="111" spans="1:16" x14ac:dyDescent="0.25">
      <c r="B111" s="397">
        <v>4</v>
      </c>
      <c r="C111" s="398"/>
      <c r="D111" s="398"/>
      <c r="E111" s="288"/>
      <c r="F111" s="288"/>
      <c r="G111" s="288"/>
      <c r="H111" s="288"/>
      <c r="I111" s="288"/>
      <c r="J111" s="288"/>
      <c r="K111" s="288"/>
      <c r="L111" s="288"/>
      <c r="O111" s="75" t="s">
        <v>28</v>
      </c>
      <c r="P111" s="75" t="s">
        <v>29</v>
      </c>
    </row>
    <row r="112" spans="1:16" x14ac:dyDescent="0.25">
      <c r="B112" s="397"/>
      <c r="C112" s="398"/>
      <c r="D112" s="398"/>
      <c r="E112" s="288"/>
      <c r="F112" s="288"/>
      <c r="G112" s="288"/>
      <c r="H112" s="288"/>
      <c r="I112" s="288"/>
      <c r="J112" s="288"/>
      <c r="K112" s="288"/>
      <c r="L112" s="288"/>
    </row>
    <row r="113" spans="1:14" x14ac:dyDescent="0.25">
      <c r="B113" s="397"/>
      <c r="C113" s="398"/>
      <c r="D113" s="398"/>
      <c r="E113" s="288"/>
      <c r="F113" s="288"/>
      <c r="G113" s="288"/>
      <c r="H113" s="288"/>
      <c r="I113" s="288"/>
      <c r="J113" s="288"/>
      <c r="K113" s="288"/>
      <c r="L113" s="288"/>
    </row>
    <row r="114" spans="1:14" s="120" customFormat="1" x14ac:dyDescent="0.25">
      <c r="A114" s="8"/>
      <c r="B114" s="397"/>
      <c r="C114" s="398"/>
      <c r="D114" s="398"/>
      <c r="E114" s="288"/>
      <c r="F114" s="288"/>
      <c r="G114" s="288"/>
      <c r="H114" s="288"/>
      <c r="I114" s="288"/>
      <c r="J114" s="288"/>
      <c r="K114" s="288"/>
      <c r="L114" s="288"/>
      <c r="N114" s="125"/>
    </row>
    <row r="115" spans="1:14" s="120" customFormat="1" x14ac:dyDescent="0.25">
      <c r="A115" s="8"/>
      <c r="B115" s="397"/>
      <c r="C115" s="398"/>
      <c r="D115" s="398"/>
      <c r="E115" s="288"/>
      <c r="F115" s="288"/>
      <c r="G115" s="288"/>
      <c r="H115" s="288"/>
      <c r="I115" s="288"/>
      <c r="J115" s="288"/>
      <c r="K115" s="288"/>
      <c r="L115" s="288"/>
      <c r="N115" s="125"/>
    </row>
    <row r="116" spans="1:14" s="120" customFormat="1" x14ac:dyDescent="0.25">
      <c r="A116" s="8"/>
      <c r="B116" s="397"/>
      <c r="C116" s="398"/>
      <c r="D116" s="398"/>
      <c r="E116" s="288"/>
      <c r="F116" s="288"/>
      <c r="G116" s="288"/>
      <c r="H116" s="288"/>
      <c r="I116" s="288"/>
      <c r="J116" s="288"/>
      <c r="K116" s="288"/>
      <c r="L116" s="288"/>
      <c r="N116" s="125"/>
    </row>
    <row r="117" spans="1:14" s="120" customFormat="1" x14ac:dyDescent="0.25">
      <c r="A117" s="8"/>
      <c r="B117" s="397"/>
      <c r="C117" s="398"/>
      <c r="D117" s="398"/>
      <c r="E117" s="288"/>
      <c r="F117" s="288"/>
      <c r="G117" s="288"/>
      <c r="H117" s="288"/>
      <c r="I117" s="288"/>
      <c r="J117" s="288"/>
      <c r="K117" s="288"/>
      <c r="L117" s="288"/>
      <c r="N117" s="125"/>
    </row>
    <row r="118" spans="1:14" x14ac:dyDescent="0.25">
      <c r="B118" s="397"/>
      <c r="C118" s="398"/>
      <c r="D118" s="398"/>
      <c r="E118" s="288"/>
      <c r="F118" s="288"/>
      <c r="G118" s="288"/>
      <c r="H118" s="288"/>
      <c r="I118" s="288"/>
      <c r="J118" s="288"/>
      <c r="K118" s="288"/>
      <c r="L118" s="288"/>
    </row>
    <row r="119" spans="1:14" x14ac:dyDescent="0.25">
      <c r="B119" s="397"/>
      <c r="C119" s="398"/>
      <c r="D119" s="398"/>
      <c r="E119" s="288"/>
      <c r="F119" s="288"/>
      <c r="G119" s="288"/>
      <c r="H119" s="288"/>
      <c r="I119" s="288"/>
      <c r="J119" s="288"/>
      <c r="K119" s="288"/>
      <c r="L119" s="288"/>
    </row>
    <row r="120" spans="1:14" x14ac:dyDescent="0.25">
      <c r="B120" s="397"/>
      <c r="C120" s="398"/>
      <c r="D120" s="398"/>
      <c r="E120" s="288"/>
      <c r="F120" s="288"/>
      <c r="G120" s="288"/>
      <c r="H120" s="288"/>
      <c r="I120" s="288"/>
      <c r="J120" s="288"/>
      <c r="K120" s="288"/>
      <c r="L120" s="288"/>
    </row>
    <row r="121" spans="1:14" x14ac:dyDescent="0.25">
      <c r="B121" s="397">
        <v>5</v>
      </c>
      <c r="C121" s="398"/>
      <c r="D121" s="398"/>
      <c r="E121" s="288"/>
      <c r="F121" s="288"/>
      <c r="G121" s="288"/>
      <c r="H121" s="288"/>
      <c r="I121" s="288"/>
      <c r="J121" s="288"/>
      <c r="K121" s="288"/>
      <c r="L121" s="288"/>
    </row>
    <row r="122" spans="1:14" x14ac:dyDescent="0.25">
      <c r="B122" s="397"/>
      <c r="C122" s="398"/>
      <c r="D122" s="398"/>
      <c r="E122" s="288"/>
      <c r="F122" s="288"/>
      <c r="G122" s="288"/>
      <c r="H122" s="288"/>
      <c r="I122" s="288"/>
      <c r="J122" s="288"/>
      <c r="K122" s="288"/>
      <c r="L122" s="288"/>
    </row>
    <row r="123" spans="1:14" s="120" customFormat="1" x14ac:dyDescent="0.25">
      <c r="A123" s="8"/>
      <c r="B123" s="397"/>
      <c r="C123" s="398"/>
      <c r="D123" s="398"/>
      <c r="E123" s="288"/>
      <c r="F123" s="288"/>
      <c r="G123" s="288"/>
      <c r="H123" s="288"/>
      <c r="I123" s="288"/>
      <c r="J123" s="288"/>
      <c r="K123" s="288"/>
      <c r="L123" s="288"/>
      <c r="N123" s="125"/>
    </row>
    <row r="124" spans="1:14" s="120" customFormat="1" x14ac:dyDescent="0.25">
      <c r="A124" s="8"/>
      <c r="B124" s="397"/>
      <c r="C124" s="398"/>
      <c r="D124" s="398"/>
      <c r="E124" s="288"/>
      <c r="F124" s="288"/>
      <c r="G124" s="288"/>
      <c r="H124" s="288"/>
      <c r="I124" s="288"/>
      <c r="J124" s="288"/>
      <c r="K124" s="288"/>
      <c r="L124" s="288"/>
      <c r="N124" s="125"/>
    </row>
    <row r="125" spans="1:14" s="120" customFormat="1" x14ac:dyDescent="0.25">
      <c r="A125" s="8"/>
      <c r="B125" s="397"/>
      <c r="C125" s="398"/>
      <c r="D125" s="398"/>
      <c r="E125" s="288"/>
      <c r="F125" s="288"/>
      <c r="G125" s="288"/>
      <c r="H125" s="288"/>
      <c r="I125" s="288"/>
      <c r="J125" s="288"/>
      <c r="K125" s="288"/>
      <c r="L125" s="288"/>
      <c r="N125" s="125"/>
    </row>
    <row r="126" spans="1:14" s="120" customFormat="1" x14ac:dyDescent="0.25">
      <c r="A126" s="8"/>
      <c r="B126" s="397"/>
      <c r="C126" s="398"/>
      <c r="D126" s="398"/>
      <c r="E126" s="288"/>
      <c r="F126" s="288"/>
      <c r="G126" s="288"/>
      <c r="H126" s="288"/>
      <c r="I126" s="288"/>
      <c r="J126" s="288"/>
      <c r="K126" s="288"/>
      <c r="L126" s="288"/>
      <c r="N126" s="125"/>
    </row>
    <row r="127" spans="1:14" x14ac:dyDescent="0.25">
      <c r="B127" s="397"/>
      <c r="C127" s="398"/>
      <c r="D127" s="398"/>
      <c r="E127" s="288"/>
      <c r="F127" s="288"/>
      <c r="G127" s="288"/>
      <c r="H127" s="288"/>
      <c r="I127" s="288"/>
      <c r="J127" s="288"/>
      <c r="K127" s="288"/>
      <c r="L127" s="288"/>
    </row>
    <row r="128" spans="1:14" x14ac:dyDescent="0.25">
      <c r="B128" s="397"/>
      <c r="C128" s="398"/>
      <c r="D128" s="398"/>
      <c r="E128" s="288"/>
      <c r="F128" s="288"/>
      <c r="G128" s="288"/>
      <c r="H128" s="288"/>
      <c r="I128" s="288"/>
      <c r="J128" s="288"/>
      <c r="K128" s="288"/>
      <c r="L128" s="288"/>
    </row>
    <row r="129" spans="1:14" x14ac:dyDescent="0.25">
      <c r="B129" s="397"/>
      <c r="C129" s="398"/>
      <c r="D129" s="398"/>
      <c r="E129" s="288"/>
      <c r="F129" s="288"/>
      <c r="G129" s="288"/>
      <c r="H129" s="288"/>
      <c r="I129" s="288"/>
      <c r="J129" s="288"/>
      <c r="K129" s="288"/>
      <c r="L129" s="288"/>
    </row>
    <row r="130" spans="1:14" x14ac:dyDescent="0.25">
      <c r="B130" s="397"/>
      <c r="C130" s="398"/>
      <c r="D130" s="398"/>
      <c r="E130" s="288"/>
      <c r="F130" s="288"/>
      <c r="G130" s="288"/>
      <c r="H130" s="288"/>
      <c r="I130" s="288"/>
      <c r="J130" s="288"/>
      <c r="K130" s="288"/>
      <c r="L130" s="288"/>
    </row>
    <row r="131" spans="1:14" x14ac:dyDescent="0.25">
      <c r="B131" s="397">
        <v>6</v>
      </c>
      <c r="C131" s="398"/>
      <c r="D131" s="398"/>
      <c r="E131" s="288"/>
      <c r="F131" s="288"/>
      <c r="G131" s="288"/>
      <c r="H131" s="288"/>
      <c r="I131" s="288"/>
      <c r="J131" s="288"/>
      <c r="K131" s="288"/>
      <c r="L131" s="288"/>
    </row>
    <row r="132" spans="1:14" x14ac:dyDescent="0.25">
      <c r="B132" s="397"/>
      <c r="C132" s="398"/>
      <c r="D132" s="398"/>
      <c r="E132" s="288"/>
      <c r="F132" s="288"/>
      <c r="G132" s="288"/>
      <c r="H132" s="288"/>
      <c r="I132" s="288"/>
      <c r="J132" s="288"/>
      <c r="K132" s="288"/>
      <c r="L132" s="288"/>
    </row>
    <row r="133" spans="1:14" x14ac:dyDescent="0.25">
      <c r="B133" s="397"/>
      <c r="C133" s="398"/>
      <c r="D133" s="398"/>
      <c r="E133" s="288"/>
      <c r="F133" s="288"/>
      <c r="G133" s="288"/>
      <c r="H133" s="288"/>
      <c r="I133" s="288"/>
      <c r="J133" s="288"/>
      <c r="K133" s="288"/>
      <c r="L133" s="288"/>
    </row>
    <row r="134" spans="1:14" s="120" customFormat="1" x14ac:dyDescent="0.25">
      <c r="A134" s="8"/>
      <c r="B134" s="397"/>
      <c r="C134" s="398"/>
      <c r="D134" s="398"/>
      <c r="E134" s="288"/>
      <c r="F134" s="288"/>
      <c r="G134" s="288"/>
      <c r="H134" s="288"/>
      <c r="I134" s="288"/>
      <c r="J134" s="288"/>
      <c r="K134" s="288"/>
      <c r="L134" s="288"/>
      <c r="N134" s="125"/>
    </row>
    <row r="135" spans="1:14" s="120" customFormat="1" x14ac:dyDescent="0.25">
      <c r="A135" s="8"/>
      <c r="B135" s="397"/>
      <c r="C135" s="398"/>
      <c r="D135" s="398"/>
      <c r="E135" s="288"/>
      <c r="F135" s="288"/>
      <c r="G135" s="288"/>
      <c r="H135" s="288"/>
      <c r="I135" s="288"/>
      <c r="J135" s="288"/>
      <c r="K135" s="288"/>
      <c r="L135" s="288"/>
      <c r="N135" s="125"/>
    </row>
    <row r="136" spans="1:14" s="120" customFormat="1" x14ac:dyDescent="0.25">
      <c r="A136" s="8"/>
      <c r="B136" s="397"/>
      <c r="C136" s="398"/>
      <c r="D136" s="398"/>
      <c r="E136" s="288"/>
      <c r="F136" s="288"/>
      <c r="G136" s="288"/>
      <c r="H136" s="288"/>
      <c r="I136" s="288"/>
      <c r="J136" s="288"/>
      <c r="K136" s="288"/>
      <c r="L136" s="288"/>
      <c r="N136" s="125"/>
    </row>
    <row r="137" spans="1:14" s="120" customFormat="1" x14ac:dyDescent="0.25">
      <c r="A137" s="8"/>
      <c r="B137" s="397"/>
      <c r="C137" s="398"/>
      <c r="D137" s="398"/>
      <c r="E137" s="288"/>
      <c r="F137" s="288"/>
      <c r="G137" s="288"/>
      <c r="H137" s="288"/>
      <c r="I137" s="288"/>
      <c r="J137" s="288"/>
      <c r="K137" s="288"/>
      <c r="L137" s="288"/>
      <c r="N137" s="125"/>
    </row>
    <row r="138" spans="1:14" x14ac:dyDescent="0.25">
      <c r="B138" s="397"/>
      <c r="C138" s="398"/>
      <c r="D138" s="398"/>
      <c r="E138" s="288"/>
      <c r="F138" s="288"/>
      <c r="G138" s="288"/>
      <c r="H138" s="288"/>
      <c r="I138" s="288"/>
      <c r="J138" s="288"/>
      <c r="K138" s="288"/>
      <c r="L138" s="288"/>
    </row>
    <row r="139" spans="1:14" x14ac:dyDescent="0.25">
      <c r="B139" s="397"/>
      <c r="C139" s="398"/>
      <c r="D139" s="398"/>
      <c r="E139" s="288"/>
      <c r="F139" s="288"/>
      <c r="G139" s="288"/>
      <c r="H139" s="288"/>
      <c r="I139" s="288"/>
      <c r="J139" s="288"/>
      <c r="K139" s="288"/>
      <c r="L139" s="288"/>
    </row>
    <row r="140" spans="1:14" x14ac:dyDescent="0.25">
      <c r="B140" s="397"/>
      <c r="C140" s="398"/>
      <c r="D140" s="398"/>
      <c r="E140" s="288"/>
      <c r="F140" s="288"/>
      <c r="G140" s="288"/>
      <c r="H140" s="288"/>
      <c r="I140" s="288"/>
      <c r="J140" s="288"/>
      <c r="K140" s="288"/>
      <c r="L140" s="288"/>
    </row>
    <row r="141" spans="1:14" x14ac:dyDescent="0.25">
      <c r="B141" s="397">
        <v>7</v>
      </c>
      <c r="C141" s="398"/>
      <c r="D141" s="398"/>
      <c r="E141" s="288"/>
      <c r="F141" s="288"/>
      <c r="G141" s="288"/>
      <c r="H141" s="288"/>
      <c r="I141" s="288"/>
      <c r="J141" s="288"/>
      <c r="K141" s="288"/>
      <c r="L141" s="288"/>
    </row>
    <row r="142" spans="1:14" x14ac:dyDescent="0.25">
      <c r="B142" s="397"/>
      <c r="C142" s="398"/>
      <c r="D142" s="398"/>
      <c r="E142" s="288"/>
      <c r="F142" s="288"/>
      <c r="G142" s="288"/>
      <c r="H142" s="288"/>
      <c r="I142" s="288"/>
      <c r="J142" s="288"/>
      <c r="K142" s="288"/>
      <c r="L142" s="288"/>
    </row>
    <row r="143" spans="1:14" x14ac:dyDescent="0.25">
      <c r="B143" s="397"/>
      <c r="C143" s="398"/>
      <c r="D143" s="398"/>
      <c r="E143" s="288"/>
      <c r="F143" s="288"/>
      <c r="G143" s="288"/>
      <c r="H143" s="288"/>
      <c r="I143" s="288"/>
      <c r="J143" s="288"/>
      <c r="K143" s="288"/>
      <c r="L143" s="288"/>
    </row>
    <row r="144" spans="1:14" s="120" customFormat="1" x14ac:dyDescent="0.25">
      <c r="A144" s="8"/>
      <c r="B144" s="397"/>
      <c r="C144" s="398"/>
      <c r="D144" s="398"/>
      <c r="E144" s="288"/>
      <c r="F144" s="288"/>
      <c r="G144" s="288"/>
      <c r="H144" s="288"/>
      <c r="I144" s="288"/>
      <c r="J144" s="288"/>
      <c r="K144" s="288"/>
      <c r="L144" s="288"/>
      <c r="N144" s="125"/>
    </row>
    <row r="145" spans="1:14" s="120" customFormat="1" x14ac:dyDescent="0.25">
      <c r="A145" s="8"/>
      <c r="B145" s="397"/>
      <c r="C145" s="398"/>
      <c r="D145" s="398"/>
      <c r="E145" s="288"/>
      <c r="F145" s="288"/>
      <c r="G145" s="288"/>
      <c r="H145" s="288"/>
      <c r="I145" s="288"/>
      <c r="J145" s="288"/>
      <c r="K145" s="288"/>
      <c r="L145" s="288"/>
      <c r="N145" s="125"/>
    </row>
    <row r="146" spans="1:14" s="120" customFormat="1" x14ac:dyDescent="0.25">
      <c r="A146" s="8"/>
      <c r="B146" s="397"/>
      <c r="C146" s="398"/>
      <c r="D146" s="398"/>
      <c r="E146" s="288"/>
      <c r="F146" s="288"/>
      <c r="G146" s="288"/>
      <c r="H146" s="288"/>
      <c r="I146" s="288"/>
      <c r="J146" s="288"/>
      <c r="K146" s="288"/>
      <c r="L146" s="288"/>
      <c r="N146" s="125"/>
    </row>
    <row r="147" spans="1:14" s="120" customFormat="1" x14ac:dyDescent="0.25">
      <c r="A147" s="8"/>
      <c r="B147" s="397"/>
      <c r="C147" s="398"/>
      <c r="D147" s="398"/>
      <c r="E147" s="288"/>
      <c r="F147" s="288"/>
      <c r="G147" s="288"/>
      <c r="H147" s="288"/>
      <c r="I147" s="288"/>
      <c r="J147" s="288"/>
      <c r="K147" s="288"/>
      <c r="L147" s="288"/>
      <c r="N147" s="125"/>
    </row>
    <row r="148" spans="1:14" x14ac:dyDescent="0.25">
      <c r="B148" s="397"/>
      <c r="C148" s="398"/>
      <c r="D148" s="398"/>
      <c r="E148" s="288"/>
      <c r="F148" s="288"/>
      <c r="G148" s="288"/>
      <c r="H148" s="288"/>
      <c r="I148" s="288"/>
      <c r="J148" s="288"/>
      <c r="K148" s="288"/>
      <c r="L148" s="288"/>
    </row>
    <row r="149" spans="1:14" x14ac:dyDescent="0.25">
      <c r="B149" s="397"/>
      <c r="C149" s="398"/>
      <c r="D149" s="398"/>
      <c r="E149" s="288"/>
      <c r="F149" s="288"/>
      <c r="G149" s="288"/>
      <c r="H149" s="288"/>
      <c r="I149" s="288"/>
      <c r="J149" s="288"/>
      <c r="K149" s="288"/>
      <c r="L149" s="288"/>
    </row>
    <row r="150" spans="1:14" x14ac:dyDescent="0.25">
      <c r="B150" s="397"/>
      <c r="C150" s="398"/>
      <c r="D150" s="398"/>
      <c r="E150" s="288"/>
      <c r="F150" s="288"/>
      <c r="G150" s="288"/>
      <c r="H150" s="288"/>
      <c r="I150" s="288"/>
      <c r="J150" s="288"/>
      <c r="K150" s="288"/>
      <c r="L150" s="288"/>
    </row>
    <row r="151" spans="1:14" x14ac:dyDescent="0.25">
      <c r="B151" s="397">
        <v>8</v>
      </c>
      <c r="C151" s="398"/>
      <c r="D151" s="398"/>
      <c r="E151" s="288"/>
      <c r="F151" s="288"/>
      <c r="G151" s="288"/>
      <c r="H151" s="288"/>
      <c r="I151" s="288"/>
      <c r="J151" s="288"/>
      <c r="K151" s="288"/>
      <c r="L151" s="288"/>
    </row>
    <row r="152" spans="1:14" x14ac:dyDescent="0.25">
      <c r="B152" s="397"/>
      <c r="C152" s="398"/>
      <c r="D152" s="398"/>
      <c r="E152" s="288"/>
      <c r="F152" s="288"/>
      <c r="G152" s="288"/>
      <c r="H152" s="288"/>
      <c r="I152" s="288"/>
      <c r="J152" s="288"/>
      <c r="K152" s="288"/>
      <c r="L152" s="288"/>
    </row>
    <row r="153" spans="1:14" x14ac:dyDescent="0.25">
      <c r="B153" s="397"/>
      <c r="C153" s="398"/>
      <c r="D153" s="398"/>
      <c r="E153" s="288"/>
      <c r="F153" s="288"/>
      <c r="G153" s="288"/>
      <c r="H153" s="288"/>
      <c r="I153" s="288"/>
      <c r="J153" s="288"/>
      <c r="K153" s="288"/>
      <c r="L153" s="288"/>
    </row>
    <row r="154" spans="1:14" s="120" customFormat="1" x14ac:dyDescent="0.25">
      <c r="A154" s="8"/>
      <c r="B154" s="397"/>
      <c r="C154" s="398"/>
      <c r="D154" s="398"/>
      <c r="E154" s="288"/>
      <c r="F154" s="288"/>
      <c r="G154" s="288"/>
      <c r="H154" s="288"/>
      <c r="I154" s="288"/>
      <c r="J154" s="288"/>
      <c r="K154" s="288"/>
      <c r="L154" s="288"/>
      <c r="N154" s="125"/>
    </row>
    <row r="155" spans="1:14" s="120" customFormat="1" x14ac:dyDescent="0.25">
      <c r="A155" s="8"/>
      <c r="B155" s="397"/>
      <c r="C155" s="398"/>
      <c r="D155" s="398"/>
      <c r="E155" s="288"/>
      <c r="F155" s="288"/>
      <c r="G155" s="288"/>
      <c r="H155" s="288"/>
      <c r="I155" s="288"/>
      <c r="J155" s="288"/>
      <c r="K155" s="288"/>
      <c r="L155" s="288"/>
      <c r="N155" s="125"/>
    </row>
    <row r="156" spans="1:14" s="120" customFormat="1" x14ac:dyDescent="0.25">
      <c r="A156" s="8"/>
      <c r="B156" s="397"/>
      <c r="C156" s="398"/>
      <c r="D156" s="398"/>
      <c r="E156" s="288"/>
      <c r="F156" s="288"/>
      <c r="G156" s="288"/>
      <c r="H156" s="288"/>
      <c r="I156" s="288"/>
      <c r="J156" s="288"/>
      <c r="K156" s="288"/>
      <c r="L156" s="288"/>
      <c r="N156" s="125"/>
    </row>
    <row r="157" spans="1:14" s="120" customFormat="1" x14ac:dyDescent="0.25">
      <c r="A157" s="8"/>
      <c r="B157" s="397"/>
      <c r="C157" s="398"/>
      <c r="D157" s="398"/>
      <c r="E157" s="288"/>
      <c r="F157" s="288"/>
      <c r="G157" s="288"/>
      <c r="H157" s="288"/>
      <c r="I157" s="288"/>
      <c r="J157" s="288"/>
      <c r="K157" s="288"/>
      <c r="L157" s="288"/>
      <c r="N157" s="125"/>
    </row>
    <row r="158" spans="1:14" x14ac:dyDescent="0.25">
      <c r="B158" s="397"/>
      <c r="C158" s="398"/>
      <c r="D158" s="398"/>
      <c r="E158" s="288"/>
      <c r="F158" s="288"/>
      <c r="G158" s="288"/>
      <c r="H158" s="288"/>
      <c r="I158" s="288"/>
      <c r="J158" s="288"/>
      <c r="K158" s="288"/>
      <c r="L158" s="288"/>
    </row>
    <row r="159" spans="1:14" x14ac:dyDescent="0.25">
      <c r="B159" s="397"/>
      <c r="C159" s="398"/>
      <c r="D159" s="398"/>
      <c r="E159" s="288"/>
      <c r="F159" s="288"/>
      <c r="G159" s="288"/>
      <c r="H159" s="288"/>
      <c r="I159" s="288"/>
      <c r="J159" s="288"/>
      <c r="K159" s="288"/>
      <c r="L159" s="288"/>
    </row>
    <row r="160" spans="1:14" x14ac:dyDescent="0.25">
      <c r="B160" s="397"/>
      <c r="C160" s="398"/>
      <c r="D160" s="398"/>
      <c r="E160" s="288"/>
      <c r="F160" s="288"/>
      <c r="G160" s="288"/>
      <c r="H160" s="288"/>
      <c r="I160" s="288"/>
      <c r="J160" s="288"/>
      <c r="K160" s="288"/>
      <c r="L160" s="288"/>
    </row>
    <row r="161" spans="1:14" x14ac:dyDescent="0.25">
      <c r="B161" s="397">
        <v>9</v>
      </c>
      <c r="C161" s="398"/>
      <c r="D161" s="398"/>
      <c r="E161" s="288"/>
      <c r="F161" s="288"/>
      <c r="G161" s="288"/>
      <c r="H161" s="288"/>
      <c r="I161" s="288"/>
      <c r="J161" s="288"/>
      <c r="K161" s="288"/>
      <c r="L161" s="288"/>
    </row>
    <row r="162" spans="1:14" x14ac:dyDescent="0.25">
      <c r="B162" s="397"/>
      <c r="C162" s="398"/>
      <c r="D162" s="398"/>
      <c r="E162" s="288"/>
      <c r="F162" s="288"/>
      <c r="G162" s="288"/>
      <c r="H162" s="288"/>
      <c r="I162" s="288"/>
      <c r="J162" s="288"/>
      <c r="K162" s="288"/>
      <c r="L162" s="288"/>
    </row>
    <row r="163" spans="1:14" x14ac:dyDescent="0.25">
      <c r="B163" s="397"/>
      <c r="C163" s="398"/>
      <c r="D163" s="398"/>
      <c r="E163" s="288"/>
      <c r="F163" s="288"/>
      <c r="G163" s="288"/>
      <c r="H163" s="288"/>
      <c r="I163" s="288"/>
      <c r="J163" s="288"/>
      <c r="K163" s="288"/>
      <c r="L163" s="288"/>
    </row>
    <row r="164" spans="1:14" s="120" customFormat="1" x14ac:dyDescent="0.25">
      <c r="A164" s="8"/>
      <c r="B164" s="397"/>
      <c r="C164" s="398"/>
      <c r="D164" s="398"/>
      <c r="E164" s="288"/>
      <c r="F164" s="288"/>
      <c r="G164" s="288"/>
      <c r="H164" s="288"/>
      <c r="I164" s="288"/>
      <c r="J164" s="288"/>
      <c r="K164" s="288"/>
      <c r="L164" s="288"/>
      <c r="N164" s="125"/>
    </row>
    <row r="165" spans="1:14" s="120" customFormat="1" x14ac:dyDescent="0.25">
      <c r="A165" s="8"/>
      <c r="B165" s="397"/>
      <c r="C165" s="398"/>
      <c r="D165" s="398"/>
      <c r="E165" s="288"/>
      <c r="F165" s="288"/>
      <c r="G165" s="288"/>
      <c r="H165" s="288"/>
      <c r="I165" s="288"/>
      <c r="J165" s="288"/>
      <c r="K165" s="288"/>
      <c r="L165" s="288"/>
      <c r="N165" s="125"/>
    </row>
    <row r="166" spans="1:14" s="120" customFormat="1" x14ac:dyDescent="0.25">
      <c r="A166" s="8"/>
      <c r="B166" s="397"/>
      <c r="C166" s="398"/>
      <c r="D166" s="398"/>
      <c r="E166" s="288"/>
      <c r="F166" s="288"/>
      <c r="G166" s="288"/>
      <c r="H166" s="288"/>
      <c r="I166" s="288"/>
      <c r="J166" s="288"/>
      <c r="K166" s="288"/>
      <c r="L166" s="288"/>
      <c r="N166" s="125"/>
    </row>
    <row r="167" spans="1:14" s="120" customFormat="1" x14ac:dyDescent="0.25">
      <c r="A167" s="8"/>
      <c r="B167" s="397"/>
      <c r="C167" s="398"/>
      <c r="D167" s="398"/>
      <c r="E167" s="288"/>
      <c r="F167" s="288"/>
      <c r="G167" s="288"/>
      <c r="H167" s="288"/>
      <c r="I167" s="288"/>
      <c r="J167" s="288"/>
      <c r="K167" s="288"/>
      <c r="L167" s="288"/>
      <c r="N167" s="125"/>
    </row>
    <row r="168" spans="1:14" x14ac:dyDescent="0.25">
      <c r="B168" s="397"/>
      <c r="C168" s="398"/>
      <c r="D168" s="398"/>
      <c r="E168" s="288"/>
      <c r="F168" s="288"/>
      <c r="G168" s="288"/>
      <c r="H168" s="288"/>
      <c r="I168" s="288"/>
      <c r="J168" s="288"/>
      <c r="K168" s="288"/>
      <c r="L168" s="288"/>
    </row>
    <row r="169" spans="1:14" x14ac:dyDescent="0.25">
      <c r="B169" s="397"/>
      <c r="C169" s="398"/>
      <c r="D169" s="398"/>
      <c r="E169" s="288"/>
      <c r="F169" s="288"/>
      <c r="G169" s="288"/>
      <c r="H169" s="288"/>
      <c r="I169" s="288"/>
      <c r="J169" s="288"/>
      <c r="K169" s="288"/>
      <c r="L169" s="288"/>
    </row>
    <row r="170" spans="1:14" x14ac:dyDescent="0.25">
      <c r="B170" s="397"/>
      <c r="C170" s="398"/>
      <c r="D170" s="398"/>
      <c r="E170" s="288"/>
      <c r="F170" s="288"/>
      <c r="G170" s="288"/>
      <c r="H170" s="288"/>
      <c r="I170" s="288"/>
      <c r="J170" s="288"/>
      <c r="K170" s="288"/>
      <c r="L170" s="288"/>
    </row>
    <row r="171" spans="1:14" x14ac:dyDescent="0.25">
      <c r="B171" s="397">
        <v>10</v>
      </c>
      <c r="C171" s="398"/>
      <c r="D171" s="398"/>
      <c r="E171" s="288"/>
      <c r="F171" s="288"/>
      <c r="G171" s="288"/>
      <c r="H171" s="288"/>
      <c r="I171" s="288"/>
      <c r="J171" s="288"/>
      <c r="K171" s="288"/>
      <c r="L171" s="288"/>
    </row>
    <row r="172" spans="1:14" x14ac:dyDescent="0.25">
      <c r="B172" s="397"/>
      <c r="C172" s="398"/>
      <c r="D172" s="398"/>
      <c r="E172" s="288"/>
      <c r="F172" s="288"/>
      <c r="G172" s="288"/>
      <c r="H172" s="288"/>
      <c r="I172" s="288"/>
      <c r="J172" s="288"/>
      <c r="K172" s="288"/>
      <c r="L172" s="288"/>
    </row>
    <row r="173" spans="1:14" x14ac:dyDescent="0.25">
      <c r="B173" s="397"/>
      <c r="C173" s="398"/>
      <c r="D173" s="398"/>
      <c r="E173" s="288"/>
      <c r="F173" s="288"/>
      <c r="G173" s="288"/>
      <c r="H173" s="288"/>
      <c r="I173" s="288"/>
      <c r="J173" s="288"/>
      <c r="K173" s="288"/>
      <c r="L173" s="288"/>
    </row>
    <row r="174" spans="1:14" s="120" customFormat="1" x14ac:dyDescent="0.25">
      <c r="A174" s="8"/>
      <c r="B174" s="397"/>
      <c r="C174" s="398"/>
      <c r="D174" s="398"/>
      <c r="E174" s="288"/>
      <c r="F174" s="288"/>
      <c r="G174" s="288"/>
      <c r="H174" s="288"/>
      <c r="I174" s="288"/>
      <c r="J174" s="288"/>
      <c r="K174" s="288"/>
      <c r="L174" s="288"/>
      <c r="N174" s="125"/>
    </row>
    <row r="175" spans="1:14" s="120" customFormat="1" x14ac:dyDescent="0.25">
      <c r="A175" s="8"/>
      <c r="B175" s="397"/>
      <c r="C175" s="398"/>
      <c r="D175" s="398"/>
      <c r="E175" s="288"/>
      <c r="F175" s="288"/>
      <c r="G175" s="288"/>
      <c r="H175" s="288"/>
      <c r="I175" s="288"/>
      <c r="J175" s="288"/>
      <c r="K175" s="288"/>
      <c r="L175" s="288"/>
      <c r="N175" s="125"/>
    </row>
    <row r="176" spans="1:14" s="120" customFormat="1" x14ac:dyDescent="0.25">
      <c r="A176" s="8"/>
      <c r="B176" s="397"/>
      <c r="C176" s="398"/>
      <c r="D176" s="398"/>
      <c r="E176" s="288"/>
      <c r="F176" s="288"/>
      <c r="G176" s="288"/>
      <c r="H176" s="288"/>
      <c r="I176" s="288"/>
      <c r="J176" s="288"/>
      <c r="K176" s="288"/>
      <c r="L176" s="288"/>
      <c r="N176" s="125"/>
    </row>
    <row r="177" spans="1:17" s="120" customFormat="1" x14ac:dyDescent="0.25">
      <c r="A177" s="8"/>
      <c r="B177" s="397"/>
      <c r="C177" s="398"/>
      <c r="D177" s="398"/>
      <c r="E177" s="288"/>
      <c r="F177" s="288"/>
      <c r="G177" s="288"/>
      <c r="H177" s="288"/>
      <c r="I177" s="288"/>
      <c r="J177" s="288"/>
      <c r="K177" s="288"/>
      <c r="L177" s="288"/>
      <c r="N177" s="125"/>
    </row>
    <row r="178" spans="1:17" x14ac:dyDescent="0.25">
      <c r="B178" s="397"/>
      <c r="C178" s="398"/>
      <c r="D178" s="398"/>
      <c r="E178" s="288"/>
      <c r="F178" s="288"/>
      <c r="G178" s="288"/>
      <c r="H178" s="288"/>
      <c r="I178" s="288"/>
      <c r="J178" s="288"/>
      <c r="K178" s="288"/>
      <c r="L178" s="288"/>
    </row>
    <row r="179" spans="1:17" x14ac:dyDescent="0.25">
      <c r="B179" s="397"/>
      <c r="C179" s="398"/>
      <c r="D179" s="398"/>
      <c r="E179" s="288"/>
      <c r="F179" s="288"/>
      <c r="G179" s="288"/>
      <c r="H179" s="288"/>
      <c r="I179" s="288"/>
      <c r="J179" s="288"/>
      <c r="K179" s="288"/>
      <c r="L179" s="288"/>
    </row>
    <row r="180" spans="1:17" x14ac:dyDescent="0.25">
      <c r="B180" s="397"/>
      <c r="C180" s="398"/>
      <c r="D180" s="398"/>
      <c r="E180" s="288"/>
      <c r="F180" s="288"/>
      <c r="G180" s="288"/>
      <c r="H180" s="288"/>
      <c r="I180" s="288"/>
      <c r="J180" s="288"/>
      <c r="K180" s="288"/>
      <c r="L180" s="288"/>
    </row>
    <row r="181" spans="1:17" s="25" customFormat="1" x14ac:dyDescent="0.25">
      <c r="A181" s="85"/>
      <c r="B181" s="96"/>
      <c r="C181" s="97"/>
      <c r="D181" s="97"/>
      <c r="E181" s="97"/>
      <c r="F181" s="97"/>
      <c r="G181" s="97"/>
      <c r="H181" s="97"/>
      <c r="I181" s="97"/>
      <c r="J181" s="97"/>
      <c r="K181" s="97"/>
      <c r="L181" s="98"/>
      <c r="N181" s="176"/>
      <c r="O181" s="75"/>
      <c r="P181" s="75"/>
      <c r="Q181" s="75"/>
    </row>
    <row r="182" spans="1:17" s="9" customFormat="1" x14ac:dyDescent="0.25">
      <c r="A182" s="8"/>
      <c r="B182" s="399" t="s">
        <v>26</v>
      </c>
      <c r="C182" s="400"/>
      <c r="D182" s="400"/>
      <c r="E182" s="400"/>
      <c r="F182" s="400"/>
      <c r="G182" s="400"/>
      <c r="H182" s="400"/>
      <c r="I182" s="400"/>
      <c r="J182" s="400"/>
      <c r="K182" s="400"/>
      <c r="L182" s="401"/>
      <c r="M182" s="94"/>
      <c r="N182" s="190"/>
    </row>
    <row r="183" spans="1:17" s="25" customFormat="1" x14ac:dyDescent="0.25">
      <c r="A183" s="85"/>
      <c r="B183" s="95"/>
      <c r="C183" s="86"/>
      <c r="D183" s="86"/>
      <c r="E183" s="86"/>
      <c r="F183" s="86"/>
      <c r="G183" s="86"/>
      <c r="H183" s="86"/>
      <c r="I183" s="86"/>
      <c r="J183" s="86"/>
      <c r="K183" s="86"/>
      <c r="L183" s="87"/>
      <c r="N183" s="176"/>
      <c r="O183" s="75"/>
      <c r="P183" s="75"/>
      <c r="Q183" s="75"/>
    </row>
    <row r="184" spans="1:17" s="25" customFormat="1" x14ac:dyDescent="0.25">
      <c r="A184" s="85"/>
      <c r="B184" s="402" t="str">
        <f>IF(Intro!$G$27="English",O184,P184)</f>
        <v>Depuis le 1er janvier 2023, votre entreprise a-t-elle fermé de façon permanente ou cédé des installations ou de ses éléments d'actif touchant la production des marchandises? Dans l'affirmative, précisez la date, l’emplacement et les motifs de telles mesures.</v>
      </c>
      <c r="C184" s="403"/>
      <c r="D184" s="403"/>
      <c r="E184" s="403"/>
      <c r="F184" s="403"/>
      <c r="G184" s="403"/>
      <c r="H184" s="403"/>
      <c r="I184" s="403"/>
      <c r="J184" s="403"/>
      <c r="K184" s="403"/>
      <c r="L184" s="404"/>
      <c r="N184" s="176"/>
      <c r="O184" s="262"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84" s="262"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c r="Q184" s="75"/>
    </row>
    <row r="185" spans="1:17" s="25" customFormat="1" x14ac:dyDescent="0.25">
      <c r="A185" s="85"/>
      <c r="B185" s="402"/>
      <c r="C185" s="403"/>
      <c r="D185" s="403"/>
      <c r="E185" s="403"/>
      <c r="F185" s="403"/>
      <c r="G185" s="403"/>
      <c r="H185" s="403"/>
      <c r="I185" s="403"/>
      <c r="J185" s="403"/>
      <c r="K185" s="403"/>
      <c r="L185" s="404"/>
      <c r="N185" s="176"/>
      <c r="O185" s="262"/>
      <c r="P185" s="262"/>
      <c r="Q185" s="75"/>
    </row>
    <row r="186" spans="1:17" s="25" customFormat="1" x14ac:dyDescent="0.25">
      <c r="A186" s="85"/>
      <c r="B186" s="95"/>
      <c r="C186" s="86"/>
      <c r="D186" s="86"/>
      <c r="E186" s="86"/>
      <c r="F186" s="86"/>
      <c r="G186" s="86"/>
      <c r="H186" s="86"/>
      <c r="I186" s="86"/>
      <c r="J186" s="86"/>
      <c r="K186" s="86"/>
      <c r="L186" s="87"/>
      <c r="N186" s="176"/>
      <c r="O186" s="75"/>
      <c r="P186" s="75"/>
      <c r="Q186" s="75"/>
    </row>
    <row r="187" spans="1:17" s="9" customFormat="1" x14ac:dyDescent="0.25">
      <c r="A187" s="8"/>
      <c r="B187" s="394"/>
      <c r="C187" s="395"/>
      <c r="D187" s="395"/>
      <c r="E187" s="395"/>
      <c r="F187" s="395"/>
      <c r="G187" s="395"/>
      <c r="H187" s="395"/>
      <c r="I187" s="395"/>
      <c r="J187" s="395"/>
      <c r="K187" s="395"/>
      <c r="L187" s="396"/>
      <c r="M187" s="25"/>
      <c r="N187" s="190"/>
    </row>
    <row r="188" spans="1:17" s="9" customFormat="1" x14ac:dyDescent="0.25">
      <c r="A188" s="8"/>
      <c r="B188" s="394"/>
      <c r="C188" s="395"/>
      <c r="D188" s="395"/>
      <c r="E188" s="395"/>
      <c r="F188" s="395"/>
      <c r="G188" s="395"/>
      <c r="H188" s="395"/>
      <c r="I188" s="395"/>
      <c r="J188" s="395"/>
      <c r="K188" s="395"/>
      <c r="L188" s="396"/>
      <c r="M188" s="25"/>
      <c r="N188" s="190"/>
    </row>
    <row r="189" spans="1:17" s="9" customFormat="1" x14ac:dyDescent="0.25">
      <c r="A189" s="8"/>
      <c r="B189" s="394"/>
      <c r="C189" s="395"/>
      <c r="D189" s="395"/>
      <c r="E189" s="395"/>
      <c r="F189" s="395"/>
      <c r="G189" s="395"/>
      <c r="H189" s="395"/>
      <c r="I189" s="395"/>
      <c r="J189" s="395"/>
      <c r="K189" s="395"/>
      <c r="L189" s="396"/>
      <c r="M189" s="25"/>
      <c r="N189" s="190"/>
    </row>
    <row r="190" spans="1:17" s="9" customFormat="1" x14ac:dyDescent="0.25">
      <c r="A190" s="8"/>
      <c r="B190" s="394"/>
      <c r="C190" s="395"/>
      <c r="D190" s="395"/>
      <c r="E190" s="395"/>
      <c r="F190" s="395"/>
      <c r="G190" s="395"/>
      <c r="H190" s="395"/>
      <c r="I190" s="395"/>
      <c r="J190" s="395"/>
      <c r="K190" s="395"/>
      <c r="L190" s="396"/>
      <c r="M190" s="25"/>
      <c r="N190" s="190"/>
    </row>
    <row r="191" spans="1:17" s="9" customFormat="1" x14ac:dyDescent="0.25">
      <c r="A191" s="8"/>
      <c r="B191" s="394"/>
      <c r="C191" s="395"/>
      <c r="D191" s="395"/>
      <c r="E191" s="395"/>
      <c r="F191" s="395"/>
      <c r="G191" s="395"/>
      <c r="H191" s="395"/>
      <c r="I191" s="395"/>
      <c r="J191" s="395"/>
      <c r="K191" s="395"/>
      <c r="L191" s="396"/>
      <c r="M191" s="25"/>
      <c r="N191" s="190"/>
    </row>
    <row r="192" spans="1:17" s="9" customFormat="1" x14ac:dyDescent="0.25">
      <c r="A192" s="8"/>
      <c r="B192" s="394"/>
      <c r="C192" s="395"/>
      <c r="D192" s="395"/>
      <c r="E192" s="395"/>
      <c r="F192" s="395"/>
      <c r="G192" s="395"/>
      <c r="H192" s="395"/>
      <c r="I192" s="395"/>
      <c r="J192" s="395"/>
      <c r="K192" s="395"/>
      <c r="L192" s="396"/>
      <c r="M192" s="25"/>
      <c r="N192" s="190"/>
    </row>
    <row r="193" spans="1:17" s="9" customFormat="1" x14ac:dyDescent="0.25">
      <c r="A193" s="8"/>
      <c r="B193" s="394"/>
      <c r="C193" s="395"/>
      <c r="D193" s="395"/>
      <c r="E193" s="395"/>
      <c r="F193" s="395"/>
      <c r="G193" s="395"/>
      <c r="H193" s="395"/>
      <c r="I193" s="395"/>
      <c r="J193" s="395"/>
      <c r="K193" s="395"/>
      <c r="L193" s="396"/>
      <c r="M193" s="25"/>
      <c r="N193" s="190"/>
    </row>
    <row r="194" spans="1:17" s="9" customFormat="1" x14ac:dyDescent="0.25">
      <c r="A194" s="8"/>
      <c r="B194" s="394"/>
      <c r="C194" s="395"/>
      <c r="D194" s="395"/>
      <c r="E194" s="395"/>
      <c r="F194" s="395"/>
      <c r="G194" s="395"/>
      <c r="H194" s="395"/>
      <c r="I194" s="395"/>
      <c r="J194" s="395"/>
      <c r="K194" s="395"/>
      <c r="L194" s="396"/>
      <c r="M194" s="25"/>
      <c r="N194" s="190"/>
    </row>
    <row r="195" spans="1:17" s="25" customFormat="1" x14ac:dyDescent="0.25">
      <c r="A195" s="85"/>
      <c r="B195" s="96"/>
      <c r="C195" s="97"/>
      <c r="D195" s="97"/>
      <c r="E195" s="97"/>
      <c r="F195" s="97"/>
      <c r="G195" s="97"/>
      <c r="H195" s="97"/>
      <c r="I195" s="97"/>
      <c r="J195" s="97"/>
      <c r="K195" s="97"/>
      <c r="L195" s="98"/>
      <c r="N195" s="176"/>
      <c r="O195" s="75"/>
      <c r="P195" s="75"/>
      <c r="Q195" s="75"/>
    </row>
    <row r="196" spans="1:17" s="9" customFormat="1" x14ac:dyDescent="0.25">
      <c r="A196" s="8"/>
      <c r="B196" s="399" t="s">
        <v>27</v>
      </c>
      <c r="C196" s="400"/>
      <c r="D196" s="400"/>
      <c r="E196" s="400"/>
      <c r="F196" s="400"/>
      <c r="G196" s="400"/>
      <c r="H196" s="400"/>
      <c r="I196" s="400"/>
      <c r="J196" s="400"/>
      <c r="K196" s="400"/>
      <c r="L196" s="401"/>
      <c r="M196" s="94"/>
      <c r="N196" s="190"/>
    </row>
    <row r="197" spans="1:17" s="25" customFormat="1" x14ac:dyDescent="0.25">
      <c r="A197" s="85"/>
      <c r="B197" s="95"/>
      <c r="C197" s="86"/>
      <c r="D197" s="86"/>
      <c r="E197" s="86"/>
      <c r="F197" s="86"/>
      <c r="G197" s="86"/>
      <c r="H197" s="86"/>
      <c r="I197" s="86"/>
      <c r="J197" s="86"/>
      <c r="K197" s="86"/>
      <c r="L197" s="87"/>
      <c r="N197" s="176"/>
      <c r="O197" s="75"/>
      <c r="P197" s="75"/>
      <c r="Q197" s="75"/>
    </row>
    <row r="198" spans="1:17" s="25" customFormat="1" x14ac:dyDescent="0.25">
      <c r="A198" s="85"/>
      <c r="B198" s="408" t="str">
        <f>IF(Intro!$G$27="English",O198,P198)</f>
        <v>Décrivez les processus de production de votre entreprise pour les marchandises et fournissez des organigrammes illustrant les processus.</v>
      </c>
      <c r="C198" s="409"/>
      <c r="D198" s="409"/>
      <c r="E198" s="409"/>
      <c r="F198" s="409"/>
      <c r="G198" s="409"/>
      <c r="H198" s="409"/>
      <c r="I198" s="409"/>
      <c r="J198" s="409"/>
      <c r="K198" s="409"/>
      <c r="L198" s="410"/>
      <c r="N198" s="176"/>
      <c r="O198" s="75" t="s">
        <v>135</v>
      </c>
      <c r="P198" s="75" t="s">
        <v>136</v>
      </c>
      <c r="Q198" s="75"/>
    </row>
    <row r="199" spans="1:17" s="25" customFormat="1" x14ac:dyDescent="0.25">
      <c r="A199" s="85"/>
      <c r="B199" s="95"/>
      <c r="C199" s="86"/>
      <c r="D199" s="86"/>
      <c r="E199" s="86"/>
      <c r="F199" s="86"/>
      <c r="G199" s="86"/>
      <c r="H199" s="86"/>
      <c r="I199" s="86"/>
      <c r="J199" s="86"/>
      <c r="K199" s="86"/>
      <c r="L199" s="87"/>
      <c r="N199" s="176"/>
      <c r="O199" s="75"/>
      <c r="P199" s="75"/>
      <c r="Q199" s="75"/>
    </row>
    <row r="200" spans="1:17" s="9" customFormat="1" x14ac:dyDescent="0.25">
      <c r="A200" s="8"/>
      <c r="B200" s="394"/>
      <c r="C200" s="395"/>
      <c r="D200" s="395"/>
      <c r="E200" s="395"/>
      <c r="F200" s="395"/>
      <c r="G200" s="395"/>
      <c r="H200" s="395"/>
      <c r="I200" s="395"/>
      <c r="J200" s="395"/>
      <c r="K200" s="395"/>
      <c r="L200" s="396"/>
      <c r="M200" s="25"/>
      <c r="N200" s="190"/>
    </row>
    <row r="201" spans="1:17" s="9" customFormat="1" x14ac:dyDescent="0.25">
      <c r="A201" s="8"/>
      <c r="B201" s="394"/>
      <c r="C201" s="395"/>
      <c r="D201" s="395"/>
      <c r="E201" s="395"/>
      <c r="F201" s="395"/>
      <c r="G201" s="395"/>
      <c r="H201" s="395"/>
      <c r="I201" s="395"/>
      <c r="J201" s="395"/>
      <c r="K201" s="395"/>
      <c r="L201" s="396"/>
      <c r="M201" s="25"/>
      <c r="N201" s="190"/>
    </row>
    <row r="202" spans="1:17" s="9" customFormat="1" x14ac:dyDescent="0.25">
      <c r="A202" s="8"/>
      <c r="B202" s="394"/>
      <c r="C202" s="395"/>
      <c r="D202" s="395"/>
      <c r="E202" s="395"/>
      <c r="F202" s="395"/>
      <c r="G202" s="395"/>
      <c r="H202" s="395"/>
      <c r="I202" s="395"/>
      <c r="J202" s="395"/>
      <c r="K202" s="395"/>
      <c r="L202" s="396"/>
      <c r="M202" s="25"/>
      <c r="N202" s="190"/>
    </row>
    <row r="203" spans="1:17" s="9" customFormat="1" x14ac:dyDescent="0.25">
      <c r="A203" s="8"/>
      <c r="B203" s="394"/>
      <c r="C203" s="395"/>
      <c r="D203" s="395"/>
      <c r="E203" s="395"/>
      <c r="F203" s="395"/>
      <c r="G203" s="395"/>
      <c r="H203" s="395"/>
      <c r="I203" s="395"/>
      <c r="J203" s="395"/>
      <c r="K203" s="395"/>
      <c r="L203" s="396"/>
      <c r="M203" s="25"/>
      <c r="N203" s="190"/>
    </row>
    <row r="204" spans="1:17" s="9" customFormat="1" x14ac:dyDescent="0.25">
      <c r="A204" s="8"/>
      <c r="B204" s="394"/>
      <c r="C204" s="395"/>
      <c r="D204" s="395"/>
      <c r="E204" s="395"/>
      <c r="F204" s="395"/>
      <c r="G204" s="395"/>
      <c r="H204" s="395"/>
      <c r="I204" s="395"/>
      <c r="J204" s="395"/>
      <c r="K204" s="395"/>
      <c r="L204" s="396"/>
      <c r="M204" s="25"/>
      <c r="N204" s="190"/>
    </row>
    <row r="205" spans="1:17" s="9" customFormat="1" x14ac:dyDescent="0.25">
      <c r="A205" s="8"/>
      <c r="B205" s="394"/>
      <c r="C205" s="395"/>
      <c r="D205" s="395"/>
      <c r="E205" s="395"/>
      <c r="F205" s="395"/>
      <c r="G205" s="395"/>
      <c r="H205" s="395"/>
      <c r="I205" s="395"/>
      <c r="J205" s="395"/>
      <c r="K205" s="395"/>
      <c r="L205" s="396"/>
      <c r="M205" s="25"/>
      <c r="N205" s="190"/>
    </row>
    <row r="206" spans="1:17" s="9" customFormat="1" x14ac:dyDescent="0.25">
      <c r="A206" s="8"/>
      <c r="B206" s="394"/>
      <c r="C206" s="395"/>
      <c r="D206" s="395"/>
      <c r="E206" s="395"/>
      <c r="F206" s="395"/>
      <c r="G206" s="395"/>
      <c r="H206" s="395"/>
      <c r="I206" s="395"/>
      <c r="J206" s="395"/>
      <c r="K206" s="395"/>
      <c r="L206" s="396"/>
      <c r="M206" s="25"/>
      <c r="N206" s="190"/>
    </row>
    <row r="207" spans="1:17" s="9" customFormat="1" x14ac:dyDescent="0.25">
      <c r="A207" s="8"/>
      <c r="B207" s="394"/>
      <c r="C207" s="395"/>
      <c r="D207" s="395"/>
      <c r="E207" s="395"/>
      <c r="F207" s="395"/>
      <c r="G207" s="395"/>
      <c r="H207" s="395"/>
      <c r="I207" s="395"/>
      <c r="J207" s="395"/>
      <c r="K207" s="395"/>
      <c r="L207" s="396"/>
      <c r="M207" s="25"/>
      <c r="N207" s="190"/>
    </row>
    <row r="208" spans="1:17" s="25" customFormat="1" x14ac:dyDescent="0.25">
      <c r="A208" s="85"/>
      <c r="B208" s="96"/>
      <c r="C208" s="97"/>
      <c r="D208" s="97"/>
      <c r="E208" s="97"/>
      <c r="F208" s="97"/>
      <c r="G208" s="97"/>
      <c r="H208" s="97"/>
      <c r="I208" s="97"/>
      <c r="J208" s="97"/>
      <c r="K208" s="97"/>
      <c r="L208" s="98"/>
      <c r="N208" s="176"/>
      <c r="O208" s="75"/>
      <c r="P208" s="75"/>
      <c r="Q208" s="75"/>
    </row>
    <row r="210" spans="1:17" x14ac:dyDescent="0.25">
      <c r="B210" s="311" t="str">
        <f>IF(Intro!$G$27="English",O210,P210)</f>
        <v>VENTES</v>
      </c>
      <c r="C210" s="312"/>
      <c r="D210" s="312"/>
      <c r="E210" s="312"/>
      <c r="F210" s="312"/>
      <c r="G210" s="312"/>
      <c r="H210" s="312"/>
      <c r="I210" s="312"/>
      <c r="J210" s="312"/>
      <c r="K210" s="312"/>
      <c r="L210" s="313"/>
      <c r="M210" s="25"/>
      <c r="O210" s="75" t="s">
        <v>246</v>
      </c>
      <c r="P210" s="75" t="s">
        <v>247</v>
      </c>
    </row>
    <row r="211" spans="1:17" s="9" customFormat="1" x14ac:dyDescent="0.25">
      <c r="A211" s="8"/>
      <c r="B211" s="411" t="s">
        <v>30</v>
      </c>
      <c r="C211" s="412"/>
      <c r="D211" s="412"/>
      <c r="E211" s="412"/>
      <c r="F211" s="412"/>
      <c r="G211" s="412"/>
      <c r="H211" s="412"/>
      <c r="I211" s="412"/>
      <c r="J211" s="412"/>
      <c r="K211" s="412"/>
      <c r="L211" s="413"/>
      <c r="M211" s="94"/>
      <c r="N211" s="190"/>
    </row>
    <row r="212" spans="1:17" s="25" customFormat="1" x14ac:dyDescent="0.25">
      <c r="A212" s="85"/>
      <c r="B212" s="95"/>
      <c r="C212" s="86"/>
      <c r="D212" s="86"/>
      <c r="E212" s="86"/>
      <c r="F212" s="86"/>
      <c r="G212" s="86"/>
      <c r="H212" s="86"/>
      <c r="I212" s="86"/>
      <c r="J212" s="86"/>
      <c r="K212" s="86"/>
      <c r="L212" s="87"/>
      <c r="N212" s="176"/>
      <c r="O212" s="75"/>
      <c r="P212" s="75"/>
      <c r="Q212" s="75"/>
    </row>
    <row r="213" spans="1:17" s="25" customFormat="1" x14ac:dyDescent="0.25">
      <c r="A213" s="85"/>
      <c r="B213" s="402" t="str">
        <f>IF(Intro!$G$27="English",O213,P213)</f>
        <v>Comment votre entreprise favorise-t-elle les ventes des marchandises sur le marché canadien? Vos méthodes ont-elles changées depuis le 1er janvier 2023?</v>
      </c>
      <c r="C213" s="403"/>
      <c r="D213" s="403"/>
      <c r="E213" s="403"/>
      <c r="F213" s="403"/>
      <c r="G213" s="403"/>
      <c r="H213" s="403"/>
      <c r="I213" s="403"/>
      <c r="J213" s="403"/>
      <c r="K213" s="403"/>
      <c r="L213" s="404"/>
      <c r="N213" s="176"/>
      <c r="O213" s="75" t="str">
        <f>"How does your firm promote sales of the goods in the Canadian market? Have these methods changed since January 1, "&amp;Variables!B6&amp;"?"</f>
        <v>How does your firm promote sales of the goods in the Canadian market? Have these methods changed since January 1, 2023?</v>
      </c>
      <c r="P213" s="75"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13" s="75"/>
    </row>
    <row r="214" spans="1:17" s="25" customFormat="1" x14ac:dyDescent="0.25">
      <c r="A214" s="85"/>
      <c r="B214" s="402"/>
      <c r="C214" s="403"/>
      <c r="D214" s="403"/>
      <c r="E214" s="403"/>
      <c r="F214" s="403"/>
      <c r="G214" s="403"/>
      <c r="H214" s="403"/>
      <c r="I214" s="403"/>
      <c r="J214" s="403"/>
      <c r="K214" s="403"/>
      <c r="L214" s="404"/>
      <c r="N214" s="176"/>
      <c r="O214" s="75"/>
      <c r="P214" s="75"/>
      <c r="Q214" s="75"/>
    </row>
    <row r="215" spans="1:17" s="25" customFormat="1" x14ac:dyDescent="0.25">
      <c r="A215" s="85"/>
      <c r="B215" s="95"/>
      <c r="C215" s="86"/>
      <c r="D215" s="86"/>
      <c r="E215" s="86"/>
      <c r="F215" s="86"/>
      <c r="G215" s="86"/>
      <c r="H215" s="86"/>
      <c r="I215" s="86"/>
      <c r="J215" s="86"/>
      <c r="K215" s="86"/>
      <c r="L215" s="87"/>
      <c r="N215" s="176"/>
      <c r="O215" s="75"/>
      <c r="P215" s="75"/>
      <c r="Q215" s="75"/>
    </row>
    <row r="216" spans="1:17" s="9" customFormat="1" x14ac:dyDescent="0.25">
      <c r="A216" s="8"/>
      <c r="B216" s="394"/>
      <c r="C216" s="395"/>
      <c r="D216" s="395"/>
      <c r="E216" s="395"/>
      <c r="F216" s="395"/>
      <c r="G216" s="395"/>
      <c r="H216" s="395"/>
      <c r="I216" s="395"/>
      <c r="J216" s="395"/>
      <c r="K216" s="395"/>
      <c r="L216" s="396"/>
      <c r="M216" s="25"/>
      <c r="N216" s="190"/>
    </row>
    <row r="217" spans="1:17" s="9" customFormat="1" x14ac:dyDescent="0.25">
      <c r="A217" s="8"/>
      <c r="B217" s="394"/>
      <c r="C217" s="395"/>
      <c r="D217" s="395"/>
      <c r="E217" s="395"/>
      <c r="F217" s="395"/>
      <c r="G217" s="395"/>
      <c r="H217" s="395"/>
      <c r="I217" s="395"/>
      <c r="J217" s="395"/>
      <c r="K217" s="395"/>
      <c r="L217" s="396"/>
      <c r="M217" s="25"/>
      <c r="N217" s="190"/>
    </row>
    <row r="218" spans="1:17" s="9" customFormat="1" x14ac:dyDescent="0.25">
      <c r="A218" s="8"/>
      <c r="B218" s="394"/>
      <c r="C218" s="395"/>
      <c r="D218" s="395"/>
      <c r="E218" s="395"/>
      <c r="F218" s="395"/>
      <c r="G218" s="395"/>
      <c r="H218" s="395"/>
      <c r="I218" s="395"/>
      <c r="J218" s="395"/>
      <c r="K218" s="395"/>
      <c r="L218" s="396"/>
      <c r="M218" s="25"/>
      <c r="N218" s="190"/>
    </row>
    <row r="219" spans="1:17" s="9" customFormat="1" x14ac:dyDescent="0.25">
      <c r="A219" s="8"/>
      <c r="B219" s="394"/>
      <c r="C219" s="395"/>
      <c r="D219" s="395"/>
      <c r="E219" s="395"/>
      <c r="F219" s="395"/>
      <c r="G219" s="395"/>
      <c r="H219" s="395"/>
      <c r="I219" s="395"/>
      <c r="J219" s="395"/>
      <c r="K219" s="395"/>
      <c r="L219" s="396"/>
      <c r="M219" s="25"/>
      <c r="N219" s="190"/>
    </row>
    <row r="220" spans="1:17" s="9" customFormat="1" x14ac:dyDescent="0.25">
      <c r="A220" s="8"/>
      <c r="B220" s="394"/>
      <c r="C220" s="395"/>
      <c r="D220" s="395"/>
      <c r="E220" s="395"/>
      <c r="F220" s="395"/>
      <c r="G220" s="395"/>
      <c r="H220" s="395"/>
      <c r="I220" s="395"/>
      <c r="J220" s="395"/>
      <c r="K220" s="395"/>
      <c r="L220" s="396"/>
      <c r="M220" s="25"/>
      <c r="N220" s="190"/>
    </row>
    <row r="221" spans="1:17" s="9" customFormat="1" x14ac:dyDescent="0.25">
      <c r="A221" s="8"/>
      <c r="B221" s="394"/>
      <c r="C221" s="395"/>
      <c r="D221" s="395"/>
      <c r="E221" s="395"/>
      <c r="F221" s="395"/>
      <c r="G221" s="395"/>
      <c r="H221" s="395"/>
      <c r="I221" s="395"/>
      <c r="J221" s="395"/>
      <c r="K221" s="395"/>
      <c r="L221" s="396"/>
      <c r="M221" s="25"/>
      <c r="N221" s="190"/>
    </row>
    <row r="222" spans="1:17" s="9" customFormat="1" x14ac:dyDescent="0.25">
      <c r="A222" s="8"/>
      <c r="B222" s="394"/>
      <c r="C222" s="395"/>
      <c r="D222" s="395"/>
      <c r="E222" s="395"/>
      <c r="F222" s="395"/>
      <c r="G222" s="395"/>
      <c r="H222" s="395"/>
      <c r="I222" s="395"/>
      <c r="J222" s="395"/>
      <c r="K222" s="395"/>
      <c r="L222" s="396"/>
      <c r="M222" s="25"/>
      <c r="N222" s="190"/>
    </row>
    <row r="223" spans="1:17" s="9" customFormat="1" x14ac:dyDescent="0.25">
      <c r="A223" s="8"/>
      <c r="B223" s="394"/>
      <c r="C223" s="395"/>
      <c r="D223" s="395"/>
      <c r="E223" s="395"/>
      <c r="F223" s="395"/>
      <c r="G223" s="395"/>
      <c r="H223" s="395"/>
      <c r="I223" s="395"/>
      <c r="J223" s="395"/>
      <c r="K223" s="395"/>
      <c r="L223" s="396"/>
      <c r="M223" s="25"/>
      <c r="N223" s="190"/>
    </row>
    <row r="224" spans="1:17" s="25" customFormat="1" x14ac:dyDescent="0.25">
      <c r="A224" s="85"/>
      <c r="B224" s="96"/>
      <c r="C224" s="97"/>
      <c r="D224" s="97"/>
      <c r="E224" s="97"/>
      <c r="F224" s="97"/>
      <c r="G224" s="97"/>
      <c r="H224" s="97"/>
      <c r="I224" s="97"/>
      <c r="J224" s="97"/>
      <c r="K224" s="97"/>
      <c r="L224" s="98"/>
      <c r="N224" s="176"/>
      <c r="O224" s="75"/>
      <c r="P224" s="75"/>
      <c r="Q224" s="75"/>
    </row>
    <row r="226" spans="1:17" x14ac:dyDescent="0.25">
      <c r="B226" s="311" t="str">
        <f>IF(Intro!$G$27="English",O226,P226)</f>
        <v>MARCHÉS</v>
      </c>
      <c r="C226" s="312"/>
      <c r="D226" s="312"/>
      <c r="E226" s="312"/>
      <c r="F226" s="312"/>
      <c r="G226" s="312"/>
      <c r="H226" s="312"/>
      <c r="I226" s="312"/>
      <c r="J226" s="312"/>
      <c r="K226" s="312"/>
      <c r="L226" s="313"/>
      <c r="M226" s="25"/>
      <c r="O226" s="104" t="s">
        <v>248</v>
      </c>
      <c r="P226" s="104" t="s">
        <v>249</v>
      </c>
    </row>
    <row r="227" spans="1:17" x14ac:dyDescent="0.25">
      <c r="B227" s="411" t="s">
        <v>31</v>
      </c>
      <c r="C227" s="412"/>
      <c r="D227" s="412"/>
      <c r="E227" s="412"/>
      <c r="F227" s="412"/>
      <c r="G227" s="412"/>
      <c r="H227" s="412"/>
      <c r="I227" s="412"/>
      <c r="J227" s="412"/>
      <c r="K227" s="412"/>
      <c r="L227" s="413"/>
    </row>
    <row r="228" spans="1:17" x14ac:dyDescent="0.25">
      <c r="B228" s="15"/>
      <c r="C228" s="16"/>
      <c r="D228" s="16"/>
      <c r="E228" s="17"/>
      <c r="F228" s="17"/>
      <c r="G228" s="17"/>
      <c r="H228" s="17"/>
      <c r="I228" s="17"/>
      <c r="J228" s="17"/>
      <c r="K228" s="17"/>
      <c r="L228" s="18"/>
    </row>
    <row r="229" spans="1:17" x14ac:dyDescent="0.25">
      <c r="B229" s="270" t="str">
        <f>IF(Intro!$G$27="English",O229,P229)</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29" s="271"/>
      <c r="D229" s="271"/>
      <c r="E229" s="271"/>
      <c r="F229" s="271"/>
      <c r="G229" s="271"/>
      <c r="H229" s="271"/>
      <c r="I229" s="271"/>
      <c r="J229" s="271"/>
      <c r="K229" s="271"/>
      <c r="L229" s="272"/>
      <c r="O229" s="71"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29" s="75"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30" spans="1:17" x14ac:dyDescent="0.25">
      <c r="B230" s="270"/>
      <c r="C230" s="271"/>
      <c r="D230" s="271"/>
      <c r="E230" s="271"/>
      <c r="F230" s="271"/>
      <c r="G230" s="271"/>
      <c r="H230" s="271"/>
      <c r="I230" s="271"/>
      <c r="J230" s="271"/>
      <c r="K230" s="271"/>
      <c r="L230" s="272"/>
      <c r="O230" s="71"/>
    </row>
    <row r="231" spans="1:17" s="25" customFormat="1" x14ac:dyDescent="0.25">
      <c r="A231" s="85"/>
      <c r="B231" s="95"/>
      <c r="C231" s="86"/>
      <c r="D231" s="86"/>
      <c r="E231" s="86"/>
      <c r="F231" s="86"/>
      <c r="G231" s="86"/>
      <c r="H231" s="86"/>
      <c r="I231" s="86"/>
      <c r="J231" s="86"/>
      <c r="K231" s="86"/>
      <c r="L231" s="87"/>
      <c r="N231" s="176"/>
      <c r="O231" s="75"/>
      <c r="P231" s="75"/>
      <c r="Q231" s="75"/>
    </row>
    <row r="232" spans="1:17" s="9" customFormat="1" x14ac:dyDescent="0.25">
      <c r="A232" s="8"/>
      <c r="B232" s="394"/>
      <c r="C232" s="395"/>
      <c r="D232" s="395"/>
      <c r="E232" s="395"/>
      <c r="F232" s="395"/>
      <c r="G232" s="395"/>
      <c r="H232" s="395"/>
      <c r="I232" s="395"/>
      <c r="J232" s="395"/>
      <c r="K232" s="395"/>
      <c r="L232" s="396"/>
      <c r="M232" s="25"/>
      <c r="N232" s="190"/>
    </row>
    <row r="233" spans="1:17" s="9" customFormat="1" x14ac:dyDescent="0.25">
      <c r="A233" s="8"/>
      <c r="B233" s="394"/>
      <c r="C233" s="395"/>
      <c r="D233" s="395"/>
      <c r="E233" s="395"/>
      <c r="F233" s="395"/>
      <c r="G233" s="395"/>
      <c r="H233" s="395"/>
      <c r="I233" s="395"/>
      <c r="J233" s="395"/>
      <c r="K233" s="395"/>
      <c r="L233" s="396"/>
      <c r="M233" s="25"/>
      <c r="N233" s="190"/>
    </row>
    <row r="234" spans="1:17" s="9" customFormat="1" x14ac:dyDescent="0.25">
      <c r="A234" s="8"/>
      <c r="B234" s="394"/>
      <c r="C234" s="395"/>
      <c r="D234" s="395"/>
      <c r="E234" s="395"/>
      <c r="F234" s="395"/>
      <c r="G234" s="395"/>
      <c r="H234" s="395"/>
      <c r="I234" s="395"/>
      <c r="J234" s="395"/>
      <c r="K234" s="395"/>
      <c r="L234" s="396"/>
      <c r="M234" s="25"/>
      <c r="N234" s="190"/>
    </row>
    <row r="235" spans="1:17" s="9" customFormat="1" x14ac:dyDescent="0.25">
      <c r="A235" s="8"/>
      <c r="B235" s="394"/>
      <c r="C235" s="395"/>
      <c r="D235" s="395"/>
      <c r="E235" s="395"/>
      <c r="F235" s="395"/>
      <c r="G235" s="395"/>
      <c r="H235" s="395"/>
      <c r="I235" s="395"/>
      <c r="J235" s="395"/>
      <c r="K235" s="395"/>
      <c r="L235" s="396"/>
      <c r="M235" s="25"/>
      <c r="N235" s="190"/>
    </row>
    <row r="236" spans="1:17" s="9" customFormat="1" x14ac:dyDescent="0.25">
      <c r="A236" s="8"/>
      <c r="B236" s="394"/>
      <c r="C236" s="395"/>
      <c r="D236" s="395"/>
      <c r="E236" s="395"/>
      <c r="F236" s="395"/>
      <c r="G236" s="395"/>
      <c r="H236" s="395"/>
      <c r="I236" s="395"/>
      <c r="J236" s="395"/>
      <c r="K236" s="395"/>
      <c r="L236" s="396"/>
      <c r="M236" s="25"/>
      <c r="N236" s="190"/>
    </row>
    <row r="237" spans="1:17" s="9" customFormat="1" x14ac:dyDescent="0.25">
      <c r="A237" s="8"/>
      <c r="B237" s="394"/>
      <c r="C237" s="395"/>
      <c r="D237" s="395"/>
      <c r="E237" s="395"/>
      <c r="F237" s="395"/>
      <c r="G237" s="395"/>
      <c r="H237" s="395"/>
      <c r="I237" s="395"/>
      <c r="J237" s="395"/>
      <c r="K237" s="395"/>
      <c r="L237" s="396"/>
      <c r="M237" s="25"/>
      <c r="N237" s="190"/>
    </row>
    <row r="238" spans="1:17" s="9" customFormat="1" x14ac:dyDescent="0.25">
      <c r="A238" s="8"/>
      <c r="B238" s="394"/>
      <c r="C238" s="395"/>
      <c r="D238" s="395"/>
      <c r="E238" s="395"/>
      <c r="F238" s="395"/>
      <c r="G238" s="395"/>
      <c r="H238" s="395"/>
      <c r="I238" s="395"/>
      <c r="J238" s="395"/>
      <c r="K238" s="395"/>
      <c r="L238" s="396"/>
      <c r="M238" s="25"/>
      <c r="N238" s="190"/>
    </row>
    <row r="239" spans="1:17" s="9" customFormat="1" x14ac:dyDescent="0.25">
      <c r="A239" s="8"/>
      <c r="B239" s="394"/>
      <c r="C239" s="395"/>
      <c r="D239" s="395"/>
      <c r="E239" s="395"/>
      <c r="F239" s="395"/>
      <c r="G239" s="395"/>
      <c r="H239" s="395"/>
      <c r="I239" s="395"/>
      <c r="J239" s="395"/>
      <c r="K239" s="395"/>
      <c r="L239" s="396"/>
      <c r="M239" s="25"/>
      <c r="N239" s="190"/>
    </row>
    <row r="240" spans="1:17" s="25" customFormat="1" x14ac:dyDescent="0.25">
      <c r="A240" s="85"/>
      <c r="B240" s="96"/>
      <c r="C240" s="97"/>
      <c r="D240" s="97"/>
      <c r="E240" s="97"/>
      <c r="F240" s="97"/>
      <c r="G240" s="97"/>
      <c r="H240" s="97"/>
      <c r="I240" s="97"/>
      <c r="J240" s="97"/>
      <c r="K240" s="97"/>
      <c r="L240" s="98"/>
      <c r="N240" s="176"/>
      <c r="O240" s="75"/>
      <c r="P240" s="75"/>
      <c r="Q240" s="75"/>
    </row>
    <row r="241" spans="1:17" x14ac:dyDescent="0.25">
      <c r="B241" s="399" t="s">
        <v>32</v>
      </c>
      <c r="C241" s="400"/>
      <c r="D241" s="400"/>
      <c r="E241" s="400"/>
      <c r="F241" s="400"/>
      <c r="G241" s="400"/>
      <c r="H241" s="400"/>
      <c r="I241" s="400"/>
      <c r="J241" s="400"/>
      <c r="K241" s="400"/>
      <c r="L241" s="401"/>
    </row>
    <row r="242" spans="1:17" x14ac:dyDescent="0.25">
      <c r="B242" s="15"/>
      <c r="C242" s="16"/>
      <c r="D242" s="16"/>
      <c r="E242" s="17"/>
      <c r="F242" s="17"/>
      <c r="G242" s="17"/>
      <c r="H242" s="17"/>
      <c r="I242" s="17"/>
      <c r="J242" s="17"/>
      <c r="K242" s="17"/>
      <c r="L242" s="18"/>
    </row>
    <row r="243" spans="1:17" x14ac:dyDescent="0.25">
      <c r="B243" s="331" t="str">
        <f>IF(Intro!$G$27="English",O243,P243)</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v>
      </c>
      <c r="C243" s="332"/>
      <c r="D243" s="332"/>
      <c r="E243" s="332"/>
      <c r="F243" s="332"/>
      <c r="G243" s="332"/>
      <c r="H243" s="332"/>
      <c r="I243" s="332"/>
      <c r="J243" s="332"/>
      <c r="K243" s="332"/>
      <c r="L243" s="333"/>
      <c r="O243" s="71" t="s">
        <v>187</v>
      </c>
      <c r="P243" s="75" t="s">
        <v>286</v>
      </c>
    </row>
    <row r="244" spans="1:17" x14ac:dyDescent="0.25">
      <c r="B244" s="331"/>
      <c r="C244" s="332"/>
      <c r="D244" s="332"/>
      <c r="E244" s="332"/>
      <c r="F244" s="332"/>
      <c r="G244" s="332"/>
      <c r="H244" s="332"/>
      <c r="I244" s="332"/>
      <c r="J244" s="332"/>
      <c r="K244" s="332"/>
      <c r="L244" s="333"/>
      <c r="O244" s="71"/>
    </row>
    <row r="245" spans="1:17" x14ac:dyDescent="0.25">
      <c r="B245" s="331"/>
      <c r="C245" s="332"/>
      <c r="D245" s="332"/>
      <c r="E245" s="332"/>
      <c r="F245" s="332"/>
      <c r="G245" s="332"/>
      <c r="H245" s="332"/>
      <c r="I245" s="332"/>
      <c r="J245" s="332"/>
      <c r="K245" s="332"/>
      <c r="L245" s="333"/>
      <c r="O245" s="71"/>
    </row>
    <row r="246" spans="1:17" x14ac:dyDescent="0.25">
      <c r="B246" s="331"/>
      <c r="C246" s="332"/>
      <c r="D246" s="332"/>
      <c r="E246" s="332"/>
      <c r="F246" s="332"/>
      <c r="G246" s="332"/>
      <c r="H246" s="332"/>
      <c r="I246" s="332"/>
      <c r="J246" s="332"/>
      <c r="K246" s="332"/>
      <c r="L246" s="333"/>
      <c r="O246" s="71"/>
    </row>
    <row r="247" spans="1:17" s="25" customFormat="1" x14ac:dyDescent="0.25">
      <c r="A247" s="85"/>
      <c r="B247" s="95"/>
      <c r="C247" s="86"/>
      <c r="D247" s="86"/>
      <c r="E247" s="86"/>
      <c r="F247" s="86"/>
      <c r="G247" s="86"/>
      <c r="H247" s="86"/>
      <c r="I247" s="86"/>
      <c r="J247" s="86"/>
      <c r="K247" s="86"/>
      <c r="L247" s="87"/>
      <c r="N247" s="176"/>
      <c r="O247" s="75"/>
      <c r="P247" s="75"/>
      <c r="Q247" s="75"/>
    </row>
    <row r="248" spans="1:17" s="9" customFormat="1" x14ac:dyDescent="0.25">
      <c r="A248" s="8"/>
      <c r="B248" s="394"/>
      <c r="C248" s="395"/>
      <c r="D248" s="395"/>
      <c r="E248" s="395"/>
      <c r="F248" s="395"/>
      <c r="G248" s="395"/>
      <c r="H248" s="395"/>
      <c r="I248" s="395"/>
      <c r="J248" s="395"/>
      <c r="K248" s="395"/>
      <c r="L248" s="396"/>
      <c r="M248" s="25"/>
      <c r="N248" s="190"/>
    </row>
    <row r="249" spans="1:17" s="9" customFormat="1" x14ac:dyDescent="0.25">
      <c r="A249" s="8"/>
      <c r="B249" s="394"/>
      <c r="C249" s="395"/>
      <c r="D249" s="395"/>
      <c r="E249" s="395"/>
      <c r="F249" s="395"/>
      <c r="G249" s="395"/>
      <c r="H249" s="395"/>
      <c r="I249" s="395"/>
      <c r="J249" s="395"/>
      <c r="K249" s="395"/>
      <c r="L249" s="396"/>
      <c r="M249" s="25"/>
      <c r="N249" s="190"/>
    </row>
    <row r="250" spans="1:17" s="9" customFormat="1" x14ac:dyDescent="0.25">
      <c r="A250" s="8"/>
      <c r="B250" s="394"/>
      <c r="C250" s="395"/>
      <c r="D250" s="395"/>
      <c r="E250" s="395"/>
      <c r="F250" s="395"/>
      <c r="G250" s="395"/>
      <c r="H250" s="395"/>
      <c r="I250" s="395"/>
      <c r="J250" s="395"/>
      <c r="K250" s="395"/>
      <c r="L250" s="396"/>
      <c r="M250" s="25"/>
      <c r="N250" s="190"/>
    </row>
    <row r="251" spans="1:17" s="9" customFormat="1" x14ac:dyDescent="0.25">
      <c r="A251" s="8"/>
      <c r="B251" s="394"/>
      <c r="C251" s="395"/>
      <c r="D251" s="395"/>
      <c r="E251" s="395"/>
      <c r="F251" s="395"/>
      <c r="G251" s="395"/>
      <c r="H251" s="395"/>
      <c r="I251" s="395"/>
      <c r="J251" s="395"/>
      <c r="K251" s="395"/>
      <c r="L251" s="396"/>
      <c r="M251" s="25"/>
      <c r="N251" s="190"/>
    </row>
    <row r="252" spans="1:17" s="9" customFormat="1" x14ac:dyDescent="0.25">
      <c r="A252" s="8"/>
      <c r="B252" s="394"/>
      <c r="C252" s="395"/>
      <c r="D252" s="395"/>
      <c r="E252" s="395"/>
      <c r="F252" s="395"/>
      <c r="G252" s="395"/>
      <c r="H252" s="395"/>
      <c r="I252" s="395"/>
      <c r="J252" s="395"/>
      <c r="K252" s="395"/>
      <c r="L252" s="396"/>
      <c r="M252" s="25"/>
      <c r="N252" s="190"/>
    </row>
    <row r="253" spans="1:17" s="9" customFormat="1" x14ac:dyDescent="0.25">
      <c r="A253" s="8"/>
      <c r="B253" s="394"/>
      <c r="C253" s="395"/>
      <c r="D253" s="395"/>
      <c r="E253" s="395"/>
      <c r="F253" s="395"/>
      <c r="G253" s="395"/>
      <c r="H253" s="395"/>
      <c r="I253" s="395"/>
      <c r="J253" s="395"/>
      <c r="K253" s="395"/>
      <c r="L253" s="396"/>
      <c r="M253" s="25"/>
      <c r="N253" s="190"/>
    </row>
    <row r="254" spans="1:17" s="9" customFormat="1" x14ac:dyDescent="0.25">
      <c r="A254" s="8"/>
      <c r="B254" s="394"/>
      <c r="C254" s="395"/>
      <c r="D254" s="395"/>
      <c r="E254" s="395"/>
      <c r="F254" s="395"/>
      <c r="G254" s="395"/>
      <c r="H254" s="395"/>
      <c r="I254" s="395"/>
      <c r="J254" s="395"/>
      <c r="K254" s="395"/>
      <c r="L254" s="396"/>
      <c r="M254" s="25"/>
      <c r="N254" s="190"/>
    </row>
    <row r="255" spans="1:17" s="9" customFormat="1" x14ac:dyDescent="0.25">
      <c r="A255" s="8"/>
      <c r="B255" s="394"/>
      <c r="C255" s="395"/>
      <c r="D255" s="395"/>
      <c r="E255" s="395"/>
      <c r="F255" s="395"/>
      <c r="G255" s="395"/>
      <c r="H255" s="395"/>
      <c r="I255" s="395"/>
      <c r="J255" s="395"/>
      <c r="K255" s="395"/>
      <c r="L255" s="396"/>
      <c r="M255" s="25"/>
      <c r="N255" s="190"/>
    </row>
    <row r="256" spans="1:17" s="25" customFormat="1" x14ac:dyDescent="0.25">
      <c r="A256" s="85"/>
      <c r="B256" s="96"/>
      <c r="C256" s="97"/>
      <c r="D256" s="97"/>
      <c r="E256" s="97"/>
      <c r="F256" s="97"/>
      <c r="G256" s="97"/>
      <c r="H256" s="97"/>
      <c r="I256" s="97"/>
      <c r="J256" s="97"/>
      <c r="K256" s="97"/>
      <c r="L256" s="98"/>
      <c r="N256" s="176"/>
      <c r="O256" s="75"/>
      <c r="P256" s="75"/>
      <c r="Q256" s="75"/>
    </row>
  </sheetData>
  <sheetProtection algorithmName="SHA-512" hashValue="vUeFlunYI5WXXEa0z/G6YDl1MOOzE1wfCkMYTCiWqriEULT3XbSo0CCo/dAD/IvY7T2AQXhLiSBhL0HHgM8Dxg==" saltValue="/+wvjZLYXEvbheirpAmu/g==" spinCount="100000" sheet="1" objects="1" scenarios="1" selectLockedCells="1"/>
  <mergeCells count="160">
    <mergeCell ref="C46:D47"/>
    <mergeCell ref="E46:F47"/>
    <mergeCell ref="G46:I47"/>
    <mergeCell ref="J46:L47"/>
    <mergeCell ref="J54:L55"/>
    <mergeCell ref="B56:B57"/>
    <mergeCell ref="C56:D57"/>
    <mergeCell ref="E56:F57"/>
    <mergeCell ref="G56:I57"/>
    <mergeCell ref="J56:L57"/>
    <mergeCell ref="B9:L9"/>
    <mergeCell ref="B10:L10"/>
    <mergeCell ref="B4:L4"/>
    <mergeCell ref="B5:L5"/>
    <mergeCell ref="B7:L7"/>
    <mergeCell ref="B6:L6"/>
    <mergeCell ref="B26:L26"/>
    <mergeCell ref="B40:L40"/>
    <mergeCell ref="B15:L15"/>
    <mergeCell ref="B12:L12"/>
    <mergeCell ref="B13:L13"/>
    <mergeCell ref="B8:L8"/>
    <mergeCell ref="B198:L198"/>
    <mergeCell ref="B211:L211"/>
    <mergeCell ref="B226:L226"/>
    <mergeCell ref="B227:L227"/>
    <mergeCell ref="B196:L196"/>
    <mergeCell ref="B210:L210"/>
    <mergeCell ref="B243:L246"/>
    <mergeCell ref="B200:L207"/>
    <mergeCell ref="B216:L223"/>
    <mergeCell ref="B232:L239"/>
    <mergeCell ref="B213:L214"/>
    <mergeCell ref="B229:L230"/>
    <mergeCell ref="B241:L241"/>
    <mergeCell ref="B248:L255"/>
    <mergeCell ref="B17:L24"/>
    <mergeCell ref="B31:L38"/>
    <mergeCell ref="B48:B49"/>
    <mergeCell ref="C48:D49"/>
    <mergeCell ref="E48:F49"/>
    <mergeCell ref="G48:I49"/>
    <mergeCell ref="J48:L49"/>
    <mergeCell ref="B50:B51"/>
    <mergeCell ref="C50:D51"/>
    <mergeCell ref="E50:F51"/>
    <mergeCell ref="G50:I51"/>
    <mergeCell ref="J50:L51"/>
    <mergeCell ref="B42:L44"/>
    <mergeCell ref="B28:L29"/>
    <mergeCell ref="B52:B53"/>
    <mergeCell ref="C52:D53"/>
    <mergeCell ref="E52:F53"/>
    <mergeCell ref="G52:I53"/>
    <mergeCell ref="J52:L53"/>
    <mergeCell ref="B54:B55"/>
    <mergeCell ref="C54:D55"/>
    <mergeCell ref="E54:F55"/>
    <mergeCell ref="G54:I55"/>
    <mergeCell ref="B58:B59"/>
    <mergeCell ref="C58:D59"/>
    <mergeCell ref="E58:F59"/>
    <mergeCell ref="G58:I59"/>
    <mergeCell ref="J58:L59"/>
    <mergeCell ref="B60:B61"/>
    <mergeCell ref="C60:D61"/>
    <mergeCell ref="E60:F61"/>
    <mergeCell ref="G60:I61"/>
    <mergeCell ref="J60:L61"/>
    <mergeCell ref="B62:B63"/>
    <mergeCell ref="C62:D63"/>
    <mergeCell ref="E62:F63"/>
    <mergeCell ref="G62:I6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81:B90"/>
    <mergeCell ref="C81:D90"/>
    <mergeCell ref="E81:F90"/>
    <mergeCell ref="G81:H90"/>
    <mergeCell ref="I81:J90"/>
    <mergeCell ref="K81:L90"/>
    <mergeCell ref="C75:D80"/>
    <mergeCell ref="E75:F80"/>
    <mergeCell ref="B73:L73"/>
    <mergeCell ref="B70:L70"/>
    <mergeCell ref="B71:L71"/>
    <mergeCell ref="B91:B100"/>
    <mergeCell ref="C91:D100"/>
    <mergeCell ref="E91:F100"/>
    <mergeCell ref="G91:H100"/>
    <mergeCell ref="I91:J100"/>
    <mergeCell ref="K91:L100"/>
    <mergeCell ref="B101:B110"/>
    <mergeCell ref="C101:D110"/>
    <mergeCell ref="E101:F110"/>
    <mergeCell ref="G101:H110"/>
    <mergeCell ref="I101:J110"/>
    <mergeCell ref="K101:L110"/>
    <mergeCell ref="K141:L150"/>
    <mergeCell ref="B111:B120"/>
    <mergeCell ref="C111:D120"/>
    <mergeCell ref="E111:F120"/>
    <mergeCell ref="G111:H120"/>
    <mergeCell ref="I111:J120"/>
    <mergeCell ref="K111:L120"/>
    <mergeCell ref="B121:B130"/>
    <mergeCell ref="C121:D130"/>
    <mergeCell ref="E121:F130"/>
    <mergeCell ref="G121:H130"/>
    <mergeCell ref="I121:J130"/>
    <mergeCell ref="K121:L130"/>
    <mergeCell ref="B184:L185"/>
    <mergeCell ref="B151:B160"/>
    <mergeCell ref="C151:D160"/>
    <mergeCell ref="E151:F160"/>
    <mergeCell ref="G151:H160"/>
    <mergeCell ref="I151:J160"/>
    <mergeCell ref="K151:L160"/>
    <mergeCell ref="B161:B170"/>
    <mergeCell ref="C161:D170"/>
    <mergeCell ref="E161:F170"/>
    <mergeCell ref="G161:H170"/>
    <mergeCell ref="I161:J170"/>
    <mergeCell ref="K161:L170"/>
    <mergeCell ref="O4:P7"/>
    <mergeCell ref="B187:L194"/>
    <mergeCell ref="O184:O185"/>
    <mergeCell ref="P184:P185"/>
    <mergeCell ref="O28:O29"/>
    <mergeCell ref="P28:P29"/>
    <mergeCell ref="B171:B180"/>
    <mergeCell ref="C171:D180"/>
    <mergeCell ref="E171:F180"/>
    <mergeCell ref="G171:H180"/>
    <mergeCell ref="I171:J180"/>
    <mergeCell ref="K171:L180"/>
    <mergeCell ref="B131:B140"/>
    <mergeCell ref="C131:D140"/>
    <mergeCell ref="E131:F140"/>
    <mergeCell ref="G131:H140"/>
    <mergeCell ref="I131:J140"/>
    <mergeCell ref="K131:L140"/>
    <mergeCell ref="B141:B150"/>
    <mergeCell ref="C141:D150"/>
    <mergeCell ref="E141:F150"/>
    <mergeCell ref="G141:H150"/>
    <mergeCell ref="I141:J150"/>
    <mergeCell ref="B182:L18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0:L200 B216:L216 B232:L232 B17:L20 B187:L187 B189:L191 B202:L204 B218:L220 B248:L251 B31:L31 B234:L236 B33:L35"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8" min="1" max="11" man="1"/>
    <brk id="130" min="1" max="11" man="1"/>
    <brk id="194"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E807-D094-436F-9D6D-74F26E587051}">
  <sheetPr codeName="Sheet5">
    <tabColor rgb="FF00B0F0"/>
    <pageSetUpPr fitToPage="1"/>
  </sheetPr>
  <dimension ref="A1:AZ41"/>
  <sheetViews>
    <sheetView showGridLines="0" zoomScaleNormal="100" workbookViewId="0">
      <selection activeCell="N12" sqref="N12"/>
    </sheetView>
  </sheetViews>
  <sheetFormatPr defaultColWidth="8.5703125" defaultRowHeight="14.25" x14ac:dyDescent="0.25"/>
  <cols>
    <col min="1" max="1" width="2.42578125" style="46" customWidth="1"/>
    <col min="2" max="12" width="14.5703125" style="47" customWidth="1"/>
    <col min="13" max="14" width="8.5703125" style="14"/>
    <col min="15" max="15" width="82.5703125" style="12" bestFit="1" customWidth="1"/>
    <col min="16" max="16" width="91.42578125" style="12" bestFit="1" customWidth="1"/>
    <col min="17" max="17" width="8.5703125" style="6"/>
    <col min="18" max="52" width="8.5703125" style="14"/>
    <col min="53" max="16384" width="8.5703125" style="42"/>
  </cols>
  <sheetData>
    <row r="1" spans="1:52" s="37" customFormat="1" x14ac:dyDescent="0.25">
      <c r="A1" s="11"/>
      <c r="C1" s="38"/>
      <c r="O1" s="147" t="s">
        <v>295</v>
      </c>
      <c r="P1" s="147" t="s">
        <v>295</v>
      </c>
      <c r="Q1" s="5"/>
    </row>
    <row r="2" spans="1:52" s="37" customFormat="1" x14ac:dyDescent="0.25">
      <c r="A2" s="11"/>
      <c r="B2" s="38" t="s">
        <v>0</v>
      </c>
      <c r="C2" s="38"/>
      <c r="O2" s="9" t="s">
        <v>61</v>
      </c>
      <c r="P2" s="9" t="s">
        <v>73</v>
      </c>
      <c r="Q2" s="5"/>
    </row>
    <row r="3" spans="1:52" s="37" customFormat="1" x14ac:dyDescent="0.25">
      <c r="A3" s="11"/>
      <c r="B3" s="38"/>
      <c r="C3" s="38"/>
      <c r="O3" s="39"/>
      <c r="P3" s="39"/>
      <c r="Q3" s="5"/>
    </row>
    <row r="4" spans="1:52" s="37" customFormat="1" x14ac:dyDescent="0.25">
      <c r="A4" s="11"/>
      <c r="B4" s="438" t="str">
        <f>Info!B4</f>
        <v>QUESTIONNAIRE À L'INTENTION DES PRODUCTEURS ÉTRANGERS</v>
      </c>
      <c r="C4" s="438"/>
      <c r="D4" s="438"/>
      <c r="E4" s="438"/>
      <c r="F4" s="438"/>
      <c r="G4" s="438"/>
      <c r="H4" s="438"/>
      <c r="I4" s="438"/>
      <c r="J4" s="438"/>
      <c r="K4" s="438"/>
      <c r="L4" s="438"/>
      <c r="O4" s="39"/>
      <c r="P4" s="39"/>
      <c r="Q4" s="5"/>
    </row>
    <row r="5" spans="1:52" s="37" customFormat="1" x14ac:dyDescent="0.25">
      <c r="A5" s="11"/>
      <c r="B5" s="438" t="str">
        <f>Info!B5</f>
        <v>RR-2025-004</v>
      </c>
      <c r="C5" s="438"/>
      <c r="D5" s="438"/>
      <c r="E5" s="438"/>
      <c r="F5" s="438"/>
      <c r="G5" s="438"/>
      <c r="H5" s="438"/>
      <c r="I5" s="438"/>
      <c r="J5" s="438"/>
      <c r="K5" s="438"/>
      <c r="L5" s="438"/>
      <c r="O5" s="39"/>
      <c r="P5" s="39"/>
      <c r="Q5" s="5"/>
    </row>
    <row r="6" spans="1:52" s="37" customFormat="1" x14ac:dyDescent="0.25">
      <c r="A6" s="11"/>
      <c r="B6" s="438" t="str">
        <f>Info!B6</f>
        <v>FEUILLES D'ACIER RÉSISTANT À LA CORROSION II</v>
      </c>
      <c r="C6" s="438"/>
      <c r="D6" s="438"/>
      <c r="E6" s="438"/>
      <c r="F6" s="438"/>
      <c r="G6" s="438"/>
      <c r="H6" s="438"/>
      <c r="I6" s="438"/>
      <c r="J6" s="438"/>
      <c r="K6" s="438"/>
      <c r="L6" s="438"/>
      <c r="O6" s="39"/>
      <c r="P6" s="39"/>
      <c r="Q6" s="5"/>
    </row>
    <row r="7" spans="1:52" s="37" customFormat="1" x14ac:dyDescent="0.25">
      <c r="A7" s="11"/>
      <c r="B7" s="137"/>
      <c r="C7" s="143"/>
      <c r="D7" s="143"/>
      <c r="E7" s="143"/>
      <c r="F7" s="143"/>
      <c r="G7" s="143"/>
      <c r="H7" s="143"/>
      <c r="I7" s="143"/>
      <c r="J7" s="143"/>
      <c r="K7" s="143"/>
      <c r="L7" s="143"/>
      <c r="O7" s="39"/>
      <c r="P7" s="39"/>
      <c r="Q7" s="5"/>
    </row>
    <row r="8" spans="1:52" s="37" customFormat="1" ht="14.25" customHeight="1" x14ac:dyDescent="0.25">
      <c r="A8" s="11"/>
      <c r="B8" s="439" t="str">
        <f>Public!B8</f>
        <v>Les marchandises dans les questions suivantes font référence aux feuilles d'acier résistant à la corrosion comme définies dans la description du produit de l'onglet Intro.</v>
      </c>
      <c r="C8" s="439"/>
      <c r="D8" s="439"/>
      <c r="E8" s="439"/>
      <c r="F8" s="439"/>
      <c r="G8" s="439"/>
      <c r="H8" s="439"/>
      <c r="I8" s="439"/>
      <c r="J8" s="439"/>
      <c r="K8" s="439"/>
      <c r="L8" s="439"/>
      <c r="O8" s="39"/>
      <c r="P8" s="39"/>
      <c r="Q8" s="5"/>
    </row>
    <row r="9" spans="1:52" s="37" customFormat="1" x14ac:dyDescent="0.25">
      <c r="A9" s="40"/>
      <c r="O9" s="39"/>
      <c r="P9" s="39"/>
      <c r="Q9" s="5"/>
    </row>
    <row r="10" spans="1:52" x14ac:dyDescent="0.25">
      <c r="A10" s="41"/>
      <c r="B10" s="440" t="s">
        <v>188</v>
      </c>
      <c r="C10" s="440"/>
      <c r="D10" s="440"/>
      <c r="E10" s="440"/>
      <c r="F10" s="440"/>
      <c r="G10" s="440"/>
      <c r="H10" s="440"/>
      <c r="I10" s="440"/>
      <c r="J10" s="440"/>
      <c r="K10" s="440"/>
      <c r="L10" s="441"/>
    </row>
    <row r="11" spans="1:52" s="45" customFormat="1" x14ac:dyDescent="0.25">
      <c r="A11" s="41"/>
      <c r="B11" s="435" t="s">
        <v>22</v>
      </c>
      <c r="C11" s="436"/>
      <c r="D11" s="436"/>
      <c r="E11" s="436"/>
      <c r="F11" s="436"/>
      <c r="G11" s="436"/>
      <c r="H11" s="436"/>
      <c r="I11" s="436"/>
      <c r="J11" s="436"/>
      <c r="K11" s="436"/>
      <c r="L11" s="437"/>
      <c r="M11" s="43"/>
      <c r="N11" s="43"/>
      <c r="O11" s="12"/>
      <c r="P11" s="12"/>
      <c r="Q11" s="44"/>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row>
    <row r="12" spans="1:52" s="45" customFormat="1" x14ac:dyDescent="0.25">
      <c r="A12" s="41"/>
      <c r="B12" s="442" t="str">
        <f>IF(Intro!$G$27="English",O12,P12)</f>
        <v>Indiquez les nuances fabriquées au Canada par votre entreprise du 1er janvier 2023 au 31 décembre 2025.</v>
      </c>
      <c r="C12" s="443"/>
      <c r="D12" s="443"/>
      <c r="E12" s="443"/>
      <c r="F12" s="443"/>
      <c r="G12" s="443"/>
      <c r="H12" s="443"/>
      <c r="I12" s="443"/>
      <c r="J12" s="443"/>
      <c r="K12" s="443"/>
      <c r="L12" s="444"/>
      <c r="M12" s="43"/>
      <c r="N12" s="43"/>
      <c r="O12" s="12" t="str">
        <f>"Provide the grades produced by your firm in Canada between January 1, "&amp;Variables!B6&amp;" and "&amp;Variables!B7&amp;", "&amp;Variables!B8&amp;". "</f>
        <v xml:space="preserve">Provide the grades produced by your firm in Canada between January 1, 2023 and December 31, 2025. </v>
      </c>
      <c r="P12" s="12" t="str">
        <f>"Indiquez les nuances fabriquées au Canada par votre entreprise du 1er janvier "&amp;Variables!C6&amp;" au "&amp;Variables!C7&amp;" "&amp;Variables!C8&amp;"."</f>
        <v>Indiquez les nuances fabriquées au Canada par votre entreprise du 1er janvier 2023 au 31 décembre 2025.</v>
      </c>
      <c r="Q12" s="44"/>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row>
    <row r="13" spans="1:52" x14ac:dyDescent="0.25">
      <c r="B13" s="135"/>
      <c r="L13" s="136"/>
    </row>
    <row r="14" spans="1:52" x14ac:dyDescent="0.25">
      <c r="B14" s="445" t="str">
        <f>IF(Intro!$G$27="English",O14,P14)</f>
        <v>Nuance d'acier</v>
      </c>
      <c r="C14" s="446"/>
      <c r="D14" s="446" t="str">
        <f>IF(Intro!$G$27="English",O15,P15)</f>
        <v>Traitement de la surface 
(c.-à.d. recouverts ou non recouverts)</v>
      </c>
      <c r="E14" s="446"/>
      <c r="F14" s="446" t="str">
        <f>IF(Intro!$G$27="English",O16,P16)</f>
        <v>Vendus au Canada ou exportés</v>
      </c>
      <c r="G14" s="446" t="str">
        <f>IF(Intro!$G$27="English",O17,P17)</f>
        <v>Diamètre extérieur (mm)</v>
      </c>
      <c r="H14" s="446"/>
      <c r="I14" s="446" t="str">
        <f>IF(Intro!$G$27="English",O18,P18)</f>
        <v>Épaisseur de la paroi (mm)</v>
      </c>
      <c r="J14" s="446"/>
      <c r="K14" s="447" t="str">
        <f>IF(Intro!$G$27="English",O19,P19)</f>
        <v>Longueur (m)</v>
      </c>
      <c r="L14" s="448"/>
      <c r="O14" s="12" t="s">
        <v>189</v>
      </c>
      <c r="P14" s="12" t="s">
        <v>190</v>
      </c>
    </row>
    <row r="15" spans="1:52" x14ac:dyDescent="0.25">
      <c r="B15" s="445"/>
      <c r="C15" s="446"/>
      <c r="D15" s="446"/>
      <c r="E15" s="446"/>
      <c r="F15" s="446"/>
      <c r="G15" s="446"/>
      <c r="H15" s="446"/>
      <c r="I15" s="446"/>
      <c r="J15" s="446"/>
      <c r="K15" s="447"/>
      <c r="L15" s="448"/>
      <c r="O15" s="12" t="s">
        <v>191</v>
      </c>
      <c r="P15" s="12" t="s">
        <v>192</v>
      </c>
    </row>
    <row r="16" spans="1:52" x14ac:dyDescent="0.25">
      <c r="B16" s="445"/>
      <c r="C16" s="446"/>
      <c r="D16" s="446"/>
      <c r="E16" s="446"/>
      <c r="F16" s="446"/>
      <c r="G16" s="117" t="s">
        <v>193</v>
      </c>
      <c r="H16" s="117" t="s">
        <v>194</v>
      </c>
      <c r="I16" s="117" t="s">
        <v>193</v>
      </c>
      <c r="J16" s="117" t="s">
        <v>194</v>
      </c>
      <c r="K16" s="117" t="s">
        <v>193</v>
      </c>
      <c r="L16" s="118" t="s">
        <v>194</v>
      </c>
      <c r="O16" s="12" t="s">
        <v>195</v>
      </c>
      <c r="P16" s="12" t="s">
        <v>196</v>
      </c>
    </row>
    <row r="17" spans="1:17" ht="42.75" customHeight="1" x14ac:dyDescent="0.25">
      <c r="B17" s="449"/>
      <c r="C17" s="450"/>
      <c r="D17" s="451"/>
      <c r="E17" s="450"/>
      <c r="F17" s="134"/>
      <c r="G17" s="144"/>
      <c r="H17" s="144"/>
      <c r="I17" s="144"/>
      <c r="J17" s="144"/>
      <c r="K17" s="144"/>
      <c r="L17" s="145"/>
      <c r="O17" s="12" t="s">
        <v>197</v>
      </c>
      <c r="P17" s="12" t="s">
        <v>198</v>
      </c>
    </row>
    <row r="18" spans="1:17" ht="42.75" customHeight="1" x14ac:dyDescent="0.25">
      <c r="B18" s="449"/>
      <c r="C18" s="450"/>
      <c r="D18" s="451"/>
      <c r="E18" s="450"/>
      <c r="F18" s="134"/>
      <c r="G18" s="144"/>
      <c r="H18" s="144"/>
      <c r="I18" s="144"/>
      <c r="J18" s="144"/>
      <c r="K18" s="144"/>
      <c r="L18" s="145"/>
      <c r="O18" s="12" t="s">
        <v>199</v>
      </c>
      <c r="P18" s="12" t="s">
        <v>200</v>
      </c>
    </row>
    <row r="19" spans="1:17" ht="42.75" customHeight="1" x14ac:dyDescent="0.25">
      <c r="B19" s="449"/>
      <c r="C19" s="450"/>
      <c r="D19" s="451"/>
      <c r="E19" s="450"/>
      <c r="F19" s="134"/>
      <c r="G19" s="144"/>
      <c r="H19" s="144"/>
      <c r="I19" s="144"/>
      <c r="J19" s="144"/>
      <c r="K19" s="144"/>
      <c r="L19" s="145"/>
      <c r="O19" s="12" t="s">
        <v>201</v>
      </c>
      <c r="P19" s="12" t="s">
        <v>202</v>
      </c>
    </row>
    <row r="20" spans="1:17" ht="42.75" customHeight="1" x14ac:dyDescent="0.25">
      <c r="B20" s="449"/>
      <c r="C20" s="450"/>
      <c r="D20" s="451"/>
      <c r="E20" s="450"/>
      <c r="F20" s="134"/>
      <c r="G20" s="144"/>
      <c r="H20" s="144"/>
      <c r="I20" s="144"/>
      <c r="J20" s="144"/>
      <c r="K20" s="144"/>
      <c r="L20" s="145"/>
      <c r="O20" s="36"/>
      <c r="P20" s="36"/>
    </row>
    <row r="21" spans="1:17" ht="42.75" customHeight="1" x14ac:dyDescent="0.25">
      <c r="B21" s="449"/>
      <c r="C21" s="450"/>
      <c r="D21" s="451"/>
      <c r="E21" s="450"/>
      <c r="F21" s="134"/>
      <c r="G21" s="144"/>
      <c r="H21" s="144"/>
      <c r="I21" s="144"/>
      <c r="J21" s="144"/>
      <c r="K21" s="144"/>
      <c r="L21" s="145"/>
    </row>
    <row r="22" spans="1:17" ht="42.75" customHeight="1" x14ac:dyDescent="0.25">
      <c r="B22" s="449"/>
      <c r="C22" s="450"/>
      <c r="D22" s="451"/>
      <c r="E22" s="450"/>
      <c r="F22" s="134"/>
      <c r="G22" s="144"/>
      <c r="H22" s="144"/>
      <c r="I22" s="144"/>
      <c r="J22" s="144"/>
      <c r="K22" s="144"/>
      <c r="L22" s="145"/>
    </row>
    <row r="23" spans="1:17" ht="42.75" customHeight="1" x14ac:dyDescent="0.25">
      <c r="B23" s="449"/>
      <c r="C23" s="450"/>
      <c r="D23" s="451"/>
      <c r="E23" s="450"/>
      <c r="F23" s="134"/>
      <c r="G23" s="144"/>
      <c r="H23" s="144"/>
      <c r="I23" s="144"/>
      <c r="J23" s="144"/>
      <c r="K23" s="144"/>
      <c r="L23" s="145"/>
      <c r="O23" s="36"/>
      <c r="P23" s="36"/>
    </row>
    <row r="24" spans="1:17" ht="42.75" customHeight="1" x14ac:dyDescent="0.25">
      <c r="B24" s="449"/>
      <c r="C24" s="450"/>
      <c r="D24" s="451"/>
      <c r="E24" s="450"/>
      <c r="F24" s="134"/>
      <c r="G24" s="144"/>
      <c r="H24" s="144"/>
      <c r="I24" s="144"/>
      <c r="J24" s="144"/>
      <c r="K24" s="144"/>
      <c r="L24" s="145"/>
    </row>
    <row r="25" spans="1:17" ht="42.75" customHeight="1" x14ac:dyDescent="0.25">
      <c r="B25" s="449"/>
      <c r="C25" s="450"/>
      <c r="D25" s="451"/>
      <c r="E25" s="450"/>
      <c r="F25" s="134"/>
      <c r="G25" s="144"/>
      <c r="H25" s="144"/>
      <c r="I25" s="144"/>
      <c r="J25" s="144"/>
      <c r="K25" s="144"/>
      <c r="L25" s="145"/>
    </row>
    <row r="26" spans="1:17" s="14" customFormat="1" ht="42.75" customHeight="1" x14ac:dyDescent="0.25">
      <c r="A26" s="46"/>
      <c r="B26" s="449"/>
      <c r="C26" s="450"/>
      <c r="D26" s="451"/>
      <c r="E26" s="450"/>
      <c r="F26" s="134"/>
      <c r="G26" s="144"/>
      <c r="H26" s="144"/>
      <c r="I26" s="144"/>
      <c r="J26" s="144"/>
      <c r="K26" s="144"/>
      <c r="L26" s="145"/>
      <c r="O26" s="36"/>
      <c r="P26" s="36"/>
      <c r="Q26" s="6"/>
    </row>
    <row r="27" spans="1:17" s="14" customFormat="1" ht="42.75" customHeight="1" x14ac:dyDescent="0.25">
      <c r="A27" s="46"/>
      <c r="B27" s="449"/>
      <c r="C27" s="450"/>
      <c r="D27" s="451"/>
      <c r="E27" s="450"/>
      <c r="F27" s="134"/>
      <c r="G27" s="144"/>
      <c r="H27" s="144"/>
      <c r="I27" s="144"/>
      <c r="J27" s="144"/>
      <c r="K27" s="144"/>
      <c r="L27" s="145"/>
      <c r="O27" s="12"/>
      <c r="P27" s="12"/>
      <c r="Q27" s="6"/>
    </row>
    <row r="28" spans="1:17" s="14" customFormat="1" ht="42.75" customHeight="1" x14ac:dyDescent="0.25">
      <c r="A28" s="46"/>
      <c r="B28" s="449"/>
      <c r="C28" s="450"/>
      <c r="D28" s="451"/>
      <c r="E28" s="450"/>
      <c r="F28" s="134"/>
      <c r="G28" s="144"/>
      <c r="H28" s="144"/>
      <c r="I28" s="144"/>
      <c r="J28" s="144"/>
      <c r="K28" s="144"/>
      <c r="L28" s="145"/>
      <c r="O28" s="12"/>
      <c r="P28" s="12"/>
      <c r="Q28" s="6"/>
    </row>
    <row r="29" spans="1:17" s="14" customFormat="1" ht="42.75" customHeight="1" x14ac:dyDescent="0.25">
      <c r="A29" s="46"/>
      <c r="B29" s="449"/>
      <c r="C29" s="450"/>
      <c r="D29" s="451"/>
      <c r="E29" s="450"/>
      <c r="F29" s="134"/>
      <c r="G29" s="144"/>
      <c r="H29" s="144"/>
      <c r="I29" s="144"/>
      <c r="J29" s="144"/>
      <c r="K29" s="144"/>
      <c r="L29" s="145"/>
      <c r="O29" s="12"/>
      <c r="P29" s="12"/>
      <c r="Q29" s="6"/>
    </row>
    <row r="30" spans="1:17" s="14" customFormat="1" ht="42.75" customHeight="1" x14ac:dyDescent="0.25">
      <c r="A30" s="46"/>
      <c r="B30" s="449"/>
      <c r="C30" s="450"/>
      <c r="D30" s="451"/>
      <c r="E30" s="450"/>
      <c r="F30" s="134"/>
      <c r="G30" s="144"/>
      <c r="H30" s="144"/>
      <c r="I30" s="144"/>
      <c r="J30" s="144"/>
      <c r="K30" s="144"/>
      <c r="L30" s="145"/>
      <c r="O30" s="12"/>
      <c r="P30" s="12"/>
      <c r="Q30" s="6"/>
    </row>
    <row r="31" spans="1:17" s="14" customFormat="1" ht="42.75" customHeight="1" x14ac:dyDescent="0.25">
      <c r="A31" s="46"/>
      <c r="B31" s="449"/>
      <c r="C31" s="450"/>
      <c r="D31" s="451"/>
      <c r="E31" s="450"/>
      <c r="F31" s="134"/>
      <c r="G31" s="144"/>
      <c r="H31" s="144"/>
      <c r="I31" s="144"/>
      <c r="J31" s="144"/>
      <c r="K31" s="144"/>
      <c r="L31" s="145"/>
      <c r="O31" s="12"/>
      <c r="P31" s="12"/>
      <c r="Q31" s="6"/>
    </row>
    <row r="32" spans="1:17" s="14" customFormat="1" ht="42.75" customHeight="1" x14ac:dyDescent="0.25">
      <c r="A32" s="46"/>
      <c r="B32" s="449"/>
      <c r="C32" s="450"/>
      <c r="D32" s="451"/>
      <c r="E32" s="450"/>
      <c r="F32" s="134"/>
      <c r="G32" s="144"/>
      <c r="H32" s="144"/>
      <c r="I32" s="144"/>
      <c r="J32" s="144"/>
      <c r="K32" s="144"/>
      <c r="L32" s="145"/>
      <c r="O32" s="12"/>
      <c r="P32" s="12"/>
      <c r="Q32" s="6"/>
    </row>
    <row r="33" spans="1:17" s="14" customFormat="1" ht="42.75" customHeight="1" x14ac:dyDescent="0.25">
      <c r="A33" s="46"/>
      <c r="B33" s="449"/>
      <c r="C33" s="450"/>
      <c r="D33" s="451"/>
      <c r="E33" s="450"/>
      <c r="F33" s="134"/>
      <c r="G33" s="144"/>
      <c r="H33" s="144"/>
      <c r="I33" s="144"/>
      <c r="J33" s="144"/>
      <c r="K33" s="144"/>
      <c r="L33" s="145"/>
      <c r="O33" s="12"/>
      <c r="P33" s="12"/>
      <c r="Q33" s="6"/>
    </row>
    <row r="34" spans="1:17" s="14" customFormat="1" ht="42.75" customHeight="1" x14ac:dyDescent="0.25">
      <c r="A34" s="46"/>
      <c r="B34" s="449"/>
      <c r="C34" s="450"/>
      <c r="D34" s="451"/>
      <c r="E34" s="450"/>
      <c r="F34" s="134"/>
      <c r="G34" s="144"/>
      <c r="H34" s="144"/>
      <c r="I34" s="144"/>
      <c r="J34" s="144"/>
      <c r="K34" s="144"/>
      <c r="L34" s="145"/>
      <c r="O34" s="12"/>
      <c r="P34" s="12"/>
      <c r="Q34" s="6"/>
    </row>
    <row r="35" spans="1:17" s="14" customFormat="1" ht="42.75" customHeight="1" x14ac:dyDescent="0.25">
      <c r="A35" s="46"/>
      <c r="B35" s="449"/>
      <c r="C35" s="450"/>
      <c r="D35" s="451"/>
      <c r="E35" s="450"/>
      <c r="F35" s="134"/>
      <c r="G35" s="144"/>
      <c r="H35" s="144"/>
      <c r="I35" s="144"/>
      <c r="J35" s="144"/>
      <c r="K35" s="144"/>
      <c r="L35" s="145"/>
      <c r="O35" s="12"/>
      <c r="P35" s="12"/>
      <c r="Q35" s="6"/>
    </row>
    <row r="36" spans="1:17" s="14" customFormat="1" ht="42.75" customHeight="1" x14ac:dyDescent="0.25">
      <c r="A36" s="46"/>
      <c r="B36" s="449"/>
      <c r="C36" s="450"/>
      <c r="D36" s="451"/>
      <c r="E36" s="450"/>
      <c r="F36" s="134"/>
      <c r="G36" s="144"/>
      <c r="H36" s="144"/>
      <c r="I36" s="144"/>
      <c r="J36" s="144"/>
      <c r="K36" s="144"/>
      <c r="L36" s="145"/>
      <c r="O36" s="12"/>
      <c r="P36" s="12"/>
      <c r="Q36" s="6"/>
    </row>
    <row r="37" spans="1:17" s="14" customFormat="1" ht="42.75" customHeight="1" x14ac:dyDescent="0.25">
      <c r="A37" s="46"/>
      <c r="B37" s="449"/>
      <c r="C37" s="450"/>
      <c r="D37" s="451"/>
      <c r="E37" s="450"/>
      <c r="F37" s="134"/>
      <c r="G37" s="144"/>
      <c r="H37" s="144"/>
      <c r="I37" s="144"/>
      <c r="J37" s="144"/>
      <c r="K37" s="144"/>
      <c r="L37" s="145"/>
      <c r="O37" s="12"/>
      <c r="P37" s="12"/>
      <c r="Q37" s="6"/>
    </row>
    <row r="38" spans="1:17" ht="42.75" customHeight="1" x14ac:dyDescent="0.25">
      <c r="B38" s="449"/>
      <c r="C38" s="450"/>
      <c r="D38" s="451"/>
      <c r="E38" s="450"/>
      <c r="F38" s="134"/>
      <c r="G38" s="144"/>
      <c r="H38" s="144"/>
      <c r="I38" s="144"/>
      <c r="J38" s="144"/>
      <c r="K38" s="144"/>
      <c r="L38" s="145"/>
    </row>
    <row r="39" spans="1:17" ht="42.75" customHeight="1" x14ac:dyDescent="0.25">
      <c r="B39" s="449"/>
      <c r="C39" s="450"/>
      <c r="D39" s="451"/>
      <c r="E39" s="450"/>
      <c r="F39" s="134"/>
      <c r="G39" s="144"/>
      <c r="H39" s="144"/>
      <c r="I39" s="144"/>
      <c r="J39" s="144"/>
      <c r="K39" s="144"/>
      <c r="L39" s="145"/>
    </row>
    <row r="40" spans="1:17" ht="42.75" customHeight="1" x14ac:dyDescent="0.25">
      <c r="B40" s="449"/>
      <c r="C40" s="450"/>
      <c r="D40" s="451"/>
      <c r="E40" s="450"/>
      <c r="F40" s="134"/>
      <c r="G40" s="144"/>
      <c r="H40" s="144"/>
      <c r="I40" s="144"/>
      <c r="J40" s="144"/>
      <c r="K40" s="144"/>
      <c r="L40" s="145"/>
    </row>
    <row r="41" spans="1:17" ht="42.75" customHeight="1" x14ac:dyDescent="0.25">
      <c r="B41" s="449"/>
      <c r="C41" s="450"/>
      <c r="D41" s="451"/>
      <c r="E41" s="450"/>
      <c r="F41" s="134"/>
      <c r="G41" s="144"/>
      <c r="H41" s="144"/>
      <c r="I41" s="144"/>
      <c r="J41" s="144"/>
      <c r="K41" s="144"/>
      <c r="L41" s="145"/>
    </row>
  </sheetData>
  <sheetProtection algorithmName="SHA-512" hashValue="u+0UFMqwAzXn5deeE3xMUmEK/U/nDB9/rD3THEY8N8xRq3V69KGafS64YOmnj/ervM800UqD24aVtcnpAd1ziA==" saltValue="mphWyOqulrPnAuHJ0Y/JDw==" spinCount="100000" sheet="1" objects="1" scenarios="1" selectLockedCells="1"/>
  <mergeCells count="63">
    <mergeCell ref="B41:C41"/>
    <mergeCell ref="D41:E41"/>
    <mergeCell ref="B38:C38"/>
    <mergeCell ref="D38:E38"/>
    <mergeCell ref="B39:C39"/>
    <mergeCell ref="D39:E39"/>
    <mergeCell ref="B40:C40"/>
    <mergeCell ref="D40:E40"/>
    <mergeCell ref="B35:C35"/>
    <mergeCell ref="D35:E35"/>
    <mergeCell ref="B36:C36"/>
    <mergeCell ref="D36:E36"/>
    <mergeCell ref="B37:C37"/>
    <mergeCell ref="D37:E37"/>
    <mergeCell ref="B32:C32"/>
    <mergeCell ref="D32:E32"/>
    <mergeCell ref="B33:C33"/>
    <mergeCell ref="D33:E33"/>
    <mergeCell ref="B34:C34"/>
    <mergeCell ref="D34:E34"/>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2:L12"/>
    <mergeCell ref="B14:C16"/>
    <mergeCell ref="D14:E16"/>
    <mergeCell ref="F14:F16"/>
    <mergeCell ref="G14:H15"/>
    <mergeCell ref="I14:J15"/>
    <mergeCell ref="K14:L15"/>
    <mergeCell ref="B11:L11"/>
    <mergeCell ref="B4:L4"/>
    <mergeCell ref="B5:L5"/>
    <mergeCell ref="B6:L6"/>
    <mergeCell ref="B8:L8"/>
    <mergeCell ref="B10:L10"/>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6">
    <tabColor rgb="FF00B0F0"/>
    <pageSetUpPr fitToPage="1"/>
  </sheetPr>
  <dimension ref="A1:P62"/>
  <sheetViews>
    <sheetView showGridLines="0" zoomScaleNormal="100" workbookViewId="0"/>
  </sheetViews>
  <sheetFormatPr defaultColWidth="9.42578125" defaultRowHeight="14.25" x14ac:dyDescent="0.25"/>
  <cols>
    <col min="1" max="1" width="1.5703125" style="8" customWidth="1"/>
    <col min="2" max="2" width="12.140625" style="70" customWidth="1"/>
    <col min="3" max="3" width="5.85546875" style="70" customWidth="1"/>
    <col min="4" max="4" width="18.5703125" style="70" customWidth="1"/>
    <col min="5" max="12" width="15.42578125" style="70" customWidth="1"/>
    <col min="13" max="13" width="6.42578125" style="75" customWidth="1"/>
    <col min="14" max="14" width="11.85546875" style="75" customWidth="1"/>
    <col min="15" max="15" width="52.140625" style="75" hidden="1" customWidth="1"/>
    <col min="16" max="16" width="126.140625" style="75" hidden="1" customWidth="1"/>
    <col min="17" max="17" width="11.85546875" style="75" customWidth="1"/>
    <col min="18" max="16384" width="9.42578125" style="75"/>
  </cols>
  <sheetData>
    <row r="1" spans="1:16" ht="14.25" customHeight="1" x14ac:dyDescent="0.25">
      <c r="O1" s="147" t="s">
        <v>295</v>
      </c>
      <c r="P1" s="147" t="s">
        <v>295</v>
      </c>
    </row>
    <row r="2" spans="1:16" x14ac:dyDescent="0.25">
      <c r="B2" s="10" t="s">
        <v>0</v>
      </c>
      <c r="C2" s="10"/>
      <c r="D2" s="10"/>
      <c r="O2" s="9" t="s">
        <v>61</v>
      </c>
      <c r="P2" s="9" t="s">
        <v>73</v>
      </c>
    </row>
    <row r="3" spans="1:16" x14ac:dyDescent="0.25">
      <c r="B3" s="2"/>
      <c r="C3" s="2"/>
      <c r="D3" s="2"/>
      <c r="O3" s="5"/>
      <c r="P3" s="5"/>
    </row>
    <row r="4" spans="1:16" s="5" customFormat="1" x14ac:dyDescent="0.25">
      <c r="A4" s="11"/>
      <c r="B4" s="353" t="str">
        <f>Info!B4</f>
        <v>QUESTIONNAIRE À L'INTENTION DES PRODUCTEURS ÉTRANGERS</v>
      </c>
      <c r="C4" s="354"/>
      <c r="D4" s="354"/>
      <c r="E4" s="354"/>
      <c r="F4" s="354"/>
      <c r="G4" s="354"/>
      <c r="H4" s="354"/>
      <c r="I4" s="354"/>
      <c r="J4" s="354"/>
      <c r="K4" s="354"/>
      <c r="L4" s="355"/>
      <c r="M4" s="7"/>
      <c r="N4" s="7"/>
      <c r="O4" s="6"/>
      <c r="P4" s="6"/>
    </row>
    <row r="5" spans="1:16" s="5" customFormat="1" x14ac:dyDescent="0.25">
      <c r="A5" s="11"/>
      <c r="B5" s="356" t="str">
        <f>Info!B5</f>
        <v>RR-2025-004</v>
      </c>
      <c r="C5" s="357"/>
      <c r="D5" s="357"/>
      <c r="E5" s="357"/>
      <c r="F5" s="357"/>
      <c r="G5" s="357"/>
      <c r="H5" s="357"/>
      <c r="I5" s="357"/>
      <c r="J5" s="357"/>
      <c r="K5" s="357"/>
      <c r="L5" s="358"/>
      <c r="M5" s="7"/>
      <c r="N5" s="7"/>
      <c r="O5" s="6"/>
      <c r="P5" s="6"/>
    </row>
    <row r="6" spans="1:16" s="6" customFormat="1" ht="14.1" customHeight="1" x14ac:dyDescent="0.25">
      <c r="A6" s="11"/>
      <c r="B6" s="359" t="str">
        <f>Info!B6</f>
        <v>FEUILLES D'ACIER RÉSISTANT À LA CORROSION II</v>
      </c>
      <c r="C6" s="360"/>
      <c r="D6" s="360"/>
      <c r="E6" s="360"/>
      <c r="F6" s="360"/>
      <c r="G6" s="360"/>
      <c r="H6" s="360"/>
      <c r="I6" s="360"/>
      <c r="J6" s="360"/>
      <c r="K6" s="360"/>
      <c r="L6" s="361"/>
      <c r="O6" s="12"/>
      <c r="P6" s="12"/>
    </row>
    <row r="7" spans="1:16" s="6" customFormat="1" x14ac:dyDescent="0.25">
      <c r="A7" s="11"/>
      <c r="B7" s="13"/>
      <c r="C7" s="13"/>
      <c r="D7" s="13"/>
      <c r="E7" s="14"/>
      <c r="F7" s="14"/>
      <c r="G7" s="14"/>
      <c r="H7" s="14"/>
      <c r="I7" s="14"/>
      <c r="J7" s="14"/>
      <c r="K7" s="14"/>
      <c r="L7" s="14"/>
      <c r="O7" s="12"/>
      <c r="P7" s="12"/>
    </row>
    <row r="8" spans="1:16" x14ac:dyDescent="0.25">
      <c r="B8" s="311" t="str">
        <f>UPPER(IF(Intro!$G$27="English",O8,P8))</f>
        <v>COMMENTAIRES PUBLICS</v>
      </c>
      <c r="C8" s="312"/>
      <c r="D8" s="312"/>
      <c r="E8" s="312"/>
      <c r="F8" s="312"/>
      <c r="G8" s="312"/>
      <c r="H8" s="312"/>
      <c r="I8" s="312"/>
      <c r="J8" s="312"/>
      <c r="K8" s="312"/>
      <c r="L8" s="313"/>
      <c r="O8" s="75" t="s">
        <v>51</v>
      </c>
      <c r="P8" s="75" t="s">
        <v>52</v>
      </c>
    </row>
    <row r="9" spans="1:16" x14ac:dyDescent="0.25">
      <c r="B9" s="15"/>
      <c r="C9" s="16"/>
      <c r="D9" s="16"/>
      <c r="E9" s="17"/>
      <c r="F9" s="17"/>
      <c r="G9" s="17"/>
      <c r="H9" s="17"/>
      <c r="I9" s="17"/>
      <c r="J9" s="17"/>
      <c r="K9" s="17"/>
      <c r="L9" s="18"/>
    </row>
    <row r="10" spans="1:16" x14ac:dyDescent="0.25">
      <c r="B10" s="270" t="str">
        <f>IF(Intro!$G$27="English",O10,P10)</f>
        <v>Si votre entreprise désire ajouter des commentaires concernant vos réponses, vous les inscrivez ici. Indiquez à quelle question se rapportent vos commentaires.</v>
      </c>
      <c r="C10" s="271"/>
      <c r="D10" s="271"/>
      <c r="E10" s="271"/>
      <c r="F10" s="271"/>
      <c r="G10" s="271"/>
      <c r="H10" s="271"/>
      <c r="I10" s="271"/>
      <c r="J10" s="271"/>
      <c r="K10" s="271"/>
      <c r="L10" s="272"/>
      <c r="O10" s="71" t="s">
        <v>53</v>
      </c>
      <c r="P10" s="75" t="s">
        <v>145</v>
      </c>
    </row>
    <row r="11" spans="1:16" x14ac:dyDescent="0.25">
      <c r="B11" s="67"/>
      <c r="C11" s="16"/>
      <c r="D11" s="16"/>
      <c r="E11" s="17"/>
      <c r="F11" s="17"/>
      <c r="G11" s="17"/>
      <c r="H11" s="17"/>
      <c r="I11" s="17"/>
      <c r="J11" s="17"/>
      <c r="K11" s="17"/>
      <c r="L11" s="18"/>
      <c r="O11" s="128" t="s">
        <v>289</v>
      </c>
      <c r="P11" s="128" t="s">
        <v>290</v>
      </c>
    </row>
    <row r="12" spans="1:16" x14ac:dyDescent="0.25">
      <c r="B12" s="67"/>
      <c r="C12" s="16"/>
      <c r="D12" s="50" t="str">
        <f>IF(Intro!$G$27="English",O11,P11)</f>
        <v>Onglet et question</v>
      </c>
      <c r="E12" s="457" t="str">
        <f>IF(Intro!$G$27="English",O12,P12)</f>
        <v>Commentaires</v>
      </c>
      <c r="F12" s="457"/>
      <c r="G12" s="457"/>
      <c r="H12" s="457"/>
      <c r="I12" s="457"/>
      <c r="J12" s="457"/>
      <c r="K12" s="457"/>
      <c r="L12" s="458"/>
      <c r="O12" s="71" t="s">
        <v>87</v>
      </c>
      <c r="P12" s="75" t="s">
        <v>88</v>
      </c>
    </row>
    <row r="13" spans="1:16" x14ac:dyDescent="0.25">
      <c r="B13" s="452" t="str">
        <f>IF(Intro!$G$27="English",O13,P13)</f>
        <v>Commentaire 1</v>
      </c>
      <c r="C13" s="453"/>
      <c r="D13" s="454"/>
      <c r="E13" s="455"/>
      <c r="F13" s="455"/>
      <c r="G13" s="455"/>
      <c r="H13" s="455"/>
      <c r="I13" s="455"/>
      <c r="J13" s="455"/>
      <c r="K13" s="455"/>
      <c r="L13" s="456"/>
      <c r="O13" s="71" t="s">
        <v>89</v>
      </c>
      <c r="P13" s="75" t="s">
        <v>90</v>
      </c>
    </row>
    <row r="14" spans="1:16" x14ac:dyDescent="0.25">
      <c r="B14" s="452"/>
      <c r="C14" s="453"/>
      <c r="D14" s="454"/>
      <c r="E14" s="455"/>
      <c r="F14" s="455"/>
      <c r="G14" s="455"/>
      <c r="H14" s="455"/>
      <c r="I14" s="455"/>
      <c r="J14" s="455"/>
      <c r="K14" s="455"/>
      <c r="L14" s="456"/>
      <c r="O14" s="71"/>
    </row>
    <row r="15" spans="1:16" x14ac:dyDescent="0.25">
      <c r="B15" s="452"/>
      <c r="C15" s="453"/>
      <c r="D15" s="454"/>
      <c r="E15" s="455"/>
      <c r="F15" s="455"/>
      <c r="G15" s="455"/>
      <c r="H15" s="455"/>
      <c r="I15" s="455"/>
      <c r="J15" s="455"/>
      <c r="K15" s="455"/>
      <c r="L15" s="456"/>
      <c r="O15" s="71"/>
    </row>
    <row r="16" spans="1:16" s="120" customFormat="1" x14ac:dyDescent="0.25">
      <c r="A16" s="8"/>
      <c r="B16" s="452"/>
      <c r="C16" s="453"/>
      <c r="D16" s="454"/>
      <c r="E16" s="455"/>
      <c r="F16" s="455"/>
      <c r="G16" s="455"/>
      <c r="H16" s="455"/>
      <c r="I16" s="455"/>
      <c r="J16" s="455"/>
      <c r="K16" s="455"/>
      <c r="L16" s="456"/>
      <c r="O16" s="121"/>
    </row>
    <row r="17" spans="1:16" s="120" customFormat="1" x14ac:dyDescent="0.25">
      <c r="A17" s="8"/>
      <c r="B17" s="452"/>
      <c r="C17" s="453"/>
      <c r="D17" s="454"/>
      <c r="E17" s="455"/>
      <c r="F17" s="455"/>
      <c r="G17" s="455"/>
      <c r="H17" s="455"/>
      <c r="I17" s="455"/>
      <c r="J17" s="455"/>
      <c r="K17" s="455"/>
      <c r="L17" s="456"/>
      <c r="O17" s="121"/>
    </row>
    <row r="18" spans="1:16" x14ac:dyDescent="0.25">
      <c r="B18" s="452"/>
      <c r="C18" s="453"/>
      <c r="D18" s="454"/>
      <c r="E18" s="455"/>
      <c r="F18" s="455"/>
      <c r="G18" s="455"/>
      <c r="H18" s="455"/>
      <c r="I18" s="455"/>
      <c r="J18" s="455"/>
      <c r="K18" s="455"/>
      <c r="L18" s="456"/>
      <c r="O18" s="71"/>
    </row>
    <row r="19" spans="1:16" x14ac:dyDescent="0.25">
      <c r="B19" s="452"/>
      <c r="C19" s="453"/>
      <c r="D19" s="454"/>
      <c r="E19" s="455"/>
      <c r="F19" s="455"/>
      <c r="G19" s="455"/>
      <c r="H19" s="455"/>
      <c r="I19" s="455"/>
      <c r="J19" s="455"/>
      <c r="K19" s="455"/>
      <c r="L19" s="456"/>
      <c r="O19" s="71"/>
    </row>
    <row r="20" spans="1:16" x14ac:dyDescent="0.25">
      <c r="B20" s="452"/>
      <c r="C20" s="453"/>
      <c r="D20" s="454"/>
      <c r="E20" s="455"/>
      <c r="F20" s="455"/>
      <c r="G20" s="455"/>
      <c r="H20" s="455"/>
      <c r="I20" s="455"/>
      <c r="J20" s="455"/>
      <c r="K20" s="455"/>
      <c r="L20" s="456"/>
      <c r="O20" s="71"/>
    </row>
    <row r="21" spans="1:16" x14ac:dyDescent="0.25">
      <c r="B21" s="452"/>
      <c r="C21" s="453"/>
      <c r="D21" s="454"/>
      <c r="E21" s="455"/>
      <c r="F21" s="455"/>
      <c r="G21" s="455"/>
      <c r="H21" s="455"/>
      <c r="I21" s="455"/>
      <c r="J21" s="455"/>
      <c r="K21" s="455"/>
      <c r="L21" s="456"/>
      <c r="O21" s="71"/>
    </row>
    <row r="22" spans="1:16" x14ac:dyDescent="0.25">
      <c r="B22" s="452"/>
      <c r="C22" s="453"/>
      <c r="D22" s="454"/>
      <c r="E22" s="455"/>
      <c r="F22" s="455"/>
      <c r="G22" s="455"/>
      <c r="H22" s="455"/>
      <c r="I22" s="455"/>
      <c r="J22" s="455"/>
      <c r="K22" s="455"/>
      <c r="L22" s="456"/>
      <c r="O22" s="71"/>
    </row>
    <row r="23" spans="1:16" x14ac:dyDescent="0.25">
      <c r="B23" s="452" t="str">
        <f>IF(Intro!$G$27="English",O23,P23)</f>
        <v>Commentaire 2</v>
      </c>
      <c r="C23" s="453"/>
      <c r="D23" s="454"/>
      <c r="E23" s="455"/>
      <c r="F23" s="455"/>
      <c r="G23" s="455"/>
      <c r="H23" s="455"/>
      <c r="I23" s="455"/>
      <c r="J23" s="455"/>
      <c r="K23" s="455"/>
      <c r="L23" s="456"/>
      <c r="O23" s="71" t="s">
        <v>91</v>
      </c>
      <c r="P23" s="75" t="s">
        <v>92</v>
      </c>
    </row>
    <row r="24" spans="1:16" x14ac:dyDescent="0.25">
      <c r="B24" s="452"/>
      <c r="C24" s="453"/>
      <c r="D24" s="454"/>
      <c r="E24" s="455"/>
      <c r="F24" s="455"/>
      <c r="G24" s="455"/>
      <c r="H24" s="455"/>
      <c r="I24" s="455"/>
      <c r="J24" s="455"/>
      <c r="K24" s="455"/>
      <c r="L24" s="456"/>
    </row>
    <row r="25" spans="1:16" x14ac:dyDescent="0.25">
      <c r="B25" s="452"/>
      <c r="C25" s="453"/>
      <c r="D25" s="454"/>
      <c r="E25" s="455"/>
      <c r="F25" s="455"/>
      <c r="G25" s="455"/>
      <c r="H25" s="455"/>
      <c r="I25" s="455"/>
      <c r="J25" s="455"/>
      <c r="K25" s="455"/>
      <c r="L25" s="456"/>
    </row>
    <row r="26" spans="1:16" s="120" customFormat="1" x14ac:dyDescent="0.25">
      <c r="A26" s="8"/>
      <c r="B26" s="452"/>
      <c r="C26" s="453"/>
      <c r="D26" s="454"/>
      <c r="E26" s="455"/>
      <c r="F26" s="455"/>
      <c r="G26" s="455"/>
      <c r="H26" s="455"/>
      <c r="I26" s="455"/>
      <c r="J26" s="455"/>
      <c r="K26" s="455"/>
      <c r="L26" s="456"/>
      <c r="O26" s="121"/>
    </row>
    <row r="27" spans="1:16" s="120" customFormat="1" x14ac:dyDescent="0.25">
      <c r="A27" s="8"/>
      <c r="B27" s="452"/>
      <c r="C27" s="453"/>
      <c r="D27" s="454"/>
      <c r="E27" s="455"/>
      <c r="F27" s="455"/>
      <c r="G27" s="455"/>
      <c r="H27" s="455"/>
      <c r="I27" s="455"/>
      <c r="J27" s="455"/>
      <c r="K27" s="455"/>
      <c r="L27" s="456"/>
      <c r="O27" s="121"/>
    </row>
    <row r="28" spans="1:16" x14ac:dyDescent="0.25">
      <c r="B28" s="452"/>
      <c r="C28" s="453"/>
      <c r="D28" s="454"/>
      <c r="E28" s="455"/>
      <c r="F28" s="455"/>
      <c r="G28" s="455"/>
      <c r="H28" s="455"/>
      <c r="I28" s="455"/>
      <c r="J28" s="455"/>
      <c r="K28" s="455"/>
      <c r="L28" s="456"/>
    </row>
    <row r="29" spans="1:16" s="27" customFormat="1" x14ac:dyDescent="0.25">
      <c r="A29" s="93"/>
      <c r="B29" s="452"/>
      <c r="C29" s="453"/>
      <c r="D29" s="454"/>
      <c r="E29" s="455"/>
      <c r="F29" s="455"/>
      <c r="G29" s="455"/>
      <c r="H29" s="455"/>
      <c r="I29" s="455"/>
      <c r="J29" s="455"/>
      <c r="K29" s="455"/>
      <c r="L29" s="456"/>
      <c r="N29" s="26"/>
    </row>
    <row r="30" spans="1:16" x14ac:dyDescent="0.25">
      <c r="B30" s="452"/>
      <c r="C30" s="453"/>
      <c r="D30" s="454"/>
      <c r="E30" s="455"/>
      <c r="F30" s="455"/>
      <c r="G30" s="455"/>
      <c r="H30" s="455"/>
      <c r="I30" s="455"/>
      <c r="J30" s="455"/>
      <c r="K30" s="455"/>
      <c r="L30" s="456"/>
    </row>
    <row r="31" spans="1:16" x14ac:dyDescent="0.25">
      <c r="B31" s="452"/>
      <c r="C31" s="453"/>
      <c r="D31" s="454"/>
      <c r="E31" s="455"/>
      <c r="F31" s="455"/>
      <c r="G31" s="455"/>
      <c r="H31" s="455"/>
      <c r="I31" s="455"/>
      <c r="J31" s="455"/>
      <c r="K31" s="455"/>
      <c r="L31" s="456"/>
    </row>
    <row r="32" spans="1:16" x14ac:dyDescent="0.25">
      <c r="B32" s="452"/>
      <c r="C32" s="453"/>
      <c r="D32" s="454"/>
      <c r="E32" s="455"/>
      <c r="F32" s="455"/>
      <c r="G32" s="455"/>
      <c r="H32" s="455"/>
      <c r="I32" s="455"/>
      <c r="J32" s="455"/>
      <c r="K32" s="455"/>
      <c r="L32" s="456"/>
    </row>
    <row r="33" spans="1:16" x14ac:dyDescent="0.25">
      <c r="B33" s="452" t="str">
        <f>IF(Intro!$G$27="English",O33,P33)</f>
        <v>Commentaire 3</v>
      </c>
      <c r="C33" s="453"/>
      <c r="D33" s="454"/>
      <c r="E33" s="455"/>
      <c r="F33" s="455"/>
      <c r="G33" s="455"/>
      <c r="H33" s="455"/>
      <c r="I33" s="455"/>
      <c r="J33" s="455"/>
      <c r="K33" s="455"/>
      <c r="L33" s="456"/>
      <c r="O33" s="71" t="s">
        <v>93</v>
      </c>
      <c r="P33" s="75" t="s">
        <v>94</v>
      </c>
    </row>
    <row r="34" spans="1:16" x14ac:dyDescent="0.25">
      <c r="B34" s="452"/>
      <c r="C34" s="453"/>
      <c r="D34" s="454"/>
      <c r="E34" s="455"/>
      <c r="F34" s="455"/>
      <c r="G34" s="455"/>
      <c r="H34" s="455"/>
      <c r="I34" s="455"/>
      <c r="J34" s="455"/>
      <c r="K34" s="455"/>
      <c r="L34" s="456"/>
    </row>
    <row r="35" spans="1:16" x14ac:dyDescent="0.25">
      <c r="B35" s="452"/>
      <c r="C35" s="453"/>
      <c r="D35" s="454"/>
      <c r="E35" s="455"/>
      <c r="F35" s="455"/>
      <c r="G35" s="455"/>
      <c r="H35" s="455"/>
      <c r="I35" s="455"/>
      <c r="J35" s="455"/>
      <c r="K35" s="455"/>
      <c r="L35" s="456"/>
    </row>
    <row r="36" spans="1:16" x14ac:dyDescent="0.25">
      <c r="B36" s="452"/>
      <c r="C36" s="453"/>
      <c r="D36" s="454"/>
      <c r="E36" s="455"/>
      <c r="F36" s="455"/>
      <c r="G36" s="455"/>
      <c r="H36" s="455"/>
      <c r="I36" s="455"/>
      <c r="J36" s="455"/>
      <c r="K36" s="455"/>
      <c r="L36" s="456"/>
    </row>
    <row r="37" spans="1:16" s="120" customFormat="1" x14ac:dyDescent="0.25">
      <c r="A37" s="8"/>
      <c r="B37" s="452"/>
      <c r="C37" s="453"/>
      <c r="D37" s="454"/>
      <c r="E37" s="455"/>
      <c r="F37" s="455"/>
      <c r="G37" s="455"/>
      <c r="H37" s="455"/>
      <c r="I37" s="455"/>
      <c r="J37" s="455"/>
      <c r="K37" s="455"/>
      <c r="L37" s="456"/>
      <c r="O37" s="121"/>
    </row>
    <row r="38" spans="1:16" s="120" customFormat="1" x14ac:dyDescent="0.25">
      <c r="A38" s="8"/>
      <c r="B38" s="452"/>
      <c r="C38" s="453"/>
      <c r="D38" s="454"/>
      <c r="E38" s="455"/>
      <c r="F38" s="455"/>
      <c r="G38" s="455"/>
      <c r="H38" s="455"/>
      <c r="I38" s="455"/>
      <c r="J38" s="455"/>
      <c r="K38" s="455"/>
      <c r="L38" s="456"/>
      <c r="O38" s="121"/>
    </row>
    <row r="39" spans="1:16" x14ac:dyDescent="0.25">
      <c r="B39" s="452"/>
      <c r="C39" s="453"/>
      <c r="D39" s="454"/>
      <c r="E39" s="455"/>
      <c r="F39" s="455"/>
      <c r="G39" s="455"/>
      <c r="H39" s="455"/>
      <c r="I39" s="455"/>
      <c r="J39" s="455"/>
      <c r="K39" s="455"/>
      <c r="L39" s="456"/>
    </row>
    <row r="40" spans="1:16" x14ac:dyDescent="0.25">
      <c r="B40" s="452"/>
      <c r="C40" s="453"/>
      <c r="D40" s="454"/>
      <c r="E40" s="455"/>
      <c r="F40" s="455"/>
      <c r="G40" s="455"/>
      <c r="H40" s="455"/>
      <c r="I40" s="455"/>
      <c r="J40" s="455"/>
      <c r="K40" s="455"/>
      <c r="L40" s="456"/>
    </row>
    <row r="41" spans="1:16" x14ac:dyDescent="0.25">
      <c r="B41" s="452"/>
      <c r="C41" s="453"/>
      <c r="D41" s="454"/>
      <c r="E41" s="455"/>
      <c r="F41" s="455"/>
      <c r="G41" s="455"/>
      <c r="H41" s="455"/>
      <c r="I41" s="455"/>
      <c r="J41" s="455"/>
      <c r="K41" s="455"/>
      <c r="L41" s="456"/>
    </row>
    <row r="42" spans="1:16" x14ac:dyDescent="0.25">
      <c r="B42" s="452"/>
      <c r="C42" s="453"/>
      <c r="D42" s="454"/>
      <c r="E42" s="455"/>
      <c r="F42" s="455"/>
      <c r="G42" s="455"/>
      <c r="H42" s="455"/>
      <c r="I42" s="455"/>
      <c r="J42" s="455"/>
      <c r="K42" s="455"/>
      <c r="L42" s="456"/>
    </row>
    <row r="43" spans="1:16" x14ac:dyDescent="0.25">
      <c r="B43" s="452" t="str">
        <f>IF(Intro!$G$27="English",O43,P43)</f>
        <v>Commentaire 4</v>
      </c>
      <c r="C43" s="453"/>
      <c r="D43" s="454"/>
      <c r="E43" s="455"/>
      <c r="F43" s="455"/>
      <c r="G43" s="455"/>
      <c r="H43" s="455"/>
      <c r="I43" s="455"/>
      <c r="J43" s="455"/>
      <c r="K43" s="455"/>
      <c r="L43" s="456"/>
      <c r="O43" s="71" t="s">
        <v>95</v>
      </c>
      <c r="P43" s="75" t="s">
        <v>96</v>
      </c>
    </row>
    <row r="44" spans="1:16" x14ac:dyDescent="0.25">
      <c r="B44" s="452"/>
      <c r="C44" s="453"/>
      <c r="D44" s="454"/>
      <c r="E44" s="455"/>
      <c r="F44" s="455"/>
      <c r="G44" s="455"/>
      <c r="H44" s="455"/>
      <c r="I44" s="455"/>
      <c r="J44" s="455"/>
      <c r="K44" s="455"/>
      <c r="L44" s="456"/>
    </row>
    <row r="45" spans="1:16" x14ac:dyDescent="0.25">
      <c r="B45" s="452"/>
      <c r="C45" s="453"/>
      <c r="D45" s="454"/>
      <c r="E45" s="455"/>
      <c r="F45" s="455"/>
      <c r="G45" s="455"/>
      <c r="H45" s="455"/>
      <c r="I45" s="455"/>
      <c r="J45" s="455"/>
      <c r="K45" s="455"/>
      <c r="L45" s="456"/>
    </row>
    <row r="46" spans="1:16" s="120" customFormat="1" x14ac:dyDescent="0.25">
      <c r="A46" s="8"/>
      <c r="B46" s="452"/>
      <c r="C46" s="453"/>
      <c r="D46" s="454"/>
      <c r="E46" s="455"/>
      <c r="F46" s="455"/>
      <c r="G46" s="455"/>
      <c r="H46" s="455"/>
      <c r="I46" s="455"/>
      <c r="J46" s="455"/>
      <c r="K46" s="455"/>
      <c r="L46" s="456"/>
      <c r="O46" s="121"/>
    </row>
    <row r="47" spans="1:16" s="120" customFormat="1" x14ac:dyDescent="0.25">
      <c r="A47" s="8"/>
      <c r="B47" s="452"/>
      <c r="C47" s="453"/>
      <c r="D47" s="454"/>
      <c r="E47" s="455"/>
      <c r="F47" s="455"/>
      <c r="G47" s="455"/>
      <c r="H47" s="455"/>
      <c r="I47" s="455"/>
      <c r="J47" s="455"/>
      <c r="K47" s="455"/>
      <c r="L47" s="456"/>
      <c r="O47" s="121"/>
    </row>
    <row r="48" spans="1:16" x14ac:dyDescent="0.25">
      <c r="B48" s="452"/>
      <c r="C48" s="453"/>
      <c r="D48" s="454"/>
      <c r="E48" s="455"/>
      <c r="F48" s="455"/>
      <c r="G48" s="455"/>
      <c r="H48" s="455"/>
      <c r="I48" s="455"/>
      <c r="J48" s="455"/>
      <c r="K48" s="455"/>
      <c r="L48" s="456"/>
    </row>
    <row r="49" spans="1:16" x14ac:dyDescent="0.25">
      <c r="B49" s="452"/>
      <c r="C49" s="453"/>
      <c r="D49" s="454"/>
      <c r="E49" s="455"/>
      <c r="F49" s="455"/>
      <c r="G49" s="455"/>
      <c r="H49" s="455"/>
      <c r="I49" s="455"/>
      <c r="J49" s="455"/>
      <c r="K49" s="455"/>
      <c r="L49" s="456"/>
    </row>
    <row r="50" spans="1:16" x14ac:dyDescent="0.25">
      <c r="B50" s="452"/>
      <c r="C50" s="453"/>
      <c r="D50" s="454"/>
      <c r="E50" s="455"/>
      <c r="F50" s="455"/>
      <c r="G50" s="455"/>
      <c r="H50" s="455"/>
      <c r="I50" s="455"/>
      <c r="J50" s="455"/>
      <c r="K50" s="455"/>
      <c r="L50" s="456"/>
    </row>
    <row r="51" spans="1:16" x14ac:dyDescent="0.25">
      <c r="B51" s="452"/>
      <c r="C51" s="453"/>
      <c r="D51" s="454"/>
      <c r="E51" s="455"/>
      <c r="F51" s="455"/>
      <c r="G51" s="455"/>
      <c r="H51" s="455"/>
      <c r="I51" s="455"/>
      <c r="J51" s="455"/>
      <c r="K51" s="455"/>
      <c r="L51" s="456"/>
    </row>
    <row r="52" spans="1:16" x14ac:dyDescent="0.25">
      <c r="B52" s="452"/>
      <c r="C52" s="453"/>
      <c r="D52" s="454"/>
      <c r="E52" s="455"/>
      <c r="F52" s="455"/>
      <c r="G52" s="455"/>
      <c r="H52" s="455"/>
      <c r="I52" s="455"/>
      <c r="J52" s="455"/>
      <c r="K52" s="455"/>
      <c r="L52" s="456"/>
    </row>
    <row r="53" spans="1:16" x14ac:dyDescent="0.25">
      <c r="B53" s="452" t="str">
        <f>IF(Intro!$G$27="English",O53,P53)</f>
        <v>Commentaire 5</v>
      </c>
      <c r="C53" s="453"/>
      <c r="D53" s="454"/>
      <c r="E53" s="455"/>
      <c r="F53" s="455"/>
      <c r="G53" s="455"/>
      <c r="H53" s="455"/>
      <c r="I53" s="455"/>
      <c r="J53" s="455"/>
      <c r="K53" s="455"/>
      <c r="L53" s="456"/>
      <c r="O53" s="71" t="s">
        <v>97</v>
      </c>
      <c r="P53" s="75" t="s">
        <v>98</v>
      </c>
    </row>
    <row r="54" spans="1:16" x14ac:dyDescent="0.25">
      <c r="B54" s="452"/>
      <c r="C54" s="453"/>
      <c r="D54" s="454"/>
      <c r="E54" s="455"/>
      <c r="F54" s="455"/>
      <c r="G54" s="455"/>
      <c r="H54" s="455"/>
      <c r="I54" s="455"/>
      <c r="J54" s="455"/>
      <c r="K54" s="455"/>
      <c r="L54" s="456"/>
    </row>
    <row r="55" spans="1:16" x14ac:dyDescent="0.25">
      <c r="B55" s="452"/>
      <c r="C55" s="453"/>
      <c r="D55" s="454"/>
      <c r="E55" s="455"/>
      <c r="F55" s="455"/>
      <c r="G55" s="455"/>
      <c r="H55" s="455"/>
      <c r="I55" s="455"/>
      <c r="J55" s="455"/>
      <c r="K55" s="455"/>
      <c r="L55" s="456"/>
    </row>
    <row r="56" spans="1:16" s="120" customFormat="1" x14ac:dyDescent="0.25">
      <c r="A56" s="8"/>
      <c r="B56" s="452"/>
      <c r="C56" s="453"/>
      <c r="D56" s="454"/>
      <c r="E56" s="455"/>
      <c r="F56" s="455"/>
      <c r="G56" s="455"/>
      <c r="H56" s="455"/>
      <c r="I56" s="455"/>
      <c r="J56" s="455"/>
      <c r="K56" s="455"/>
      <c r="L56" s="456"/>
      <c r="O56" s="121"/>
    </row>
    <row r="57" spans="1:16" s="120" customFormat="1" x14ac:dyDescent="0.25">
      <c r="A57" s="8"/>
      <c r="B57" s="452"/>
      <c r="C57" s="453"/>
      <c r="D57" s="454"/>
      <c r="E57" s="455"/>
      <c r="F57" s="455"/>
      <c r="G57" s="455"/>
      <c r="H57" s="455"/>
      <c r="I57" s="455"/>
      <c r="J57" s="455"/>
      <c r="K57" s="455"/>
      <c r="L57" s="456"/>
      <c r="O57" s="121"/>
    </row>
    <row r="58" spans="1:16" x14ac:dyDescent="0.25">
      <c r="B58" s="452"/>
      <c r="C58" s="453"/>
      <c r="D58" s="454"/>
      <c r="E58" s="455"/>
      <c r="F58" s="455"/>
      <c r="G58" s="455"/>
      <c r="H58" s="455"/>
      <c r="I58" s="455"/>
      <c r="J58" s="455"/>
      <c r="K58" s="455"/>
      <c r="L58" s="456"/>
    </row>
    <row r="59" spans="1:16" x14ac:dyDescent="0.25">
      <c r="B59" s="452"/>
      <c r="C59" s="453"/>
      <c r="D59" s="454"/>
      <c r="E59" s="455"/>
      <c r="F59" s="455"/>
      <c r="G59" s="455"/>
      <c r="H59" s="455"/>
      <c r="I59" s="455"/>
      <c r="J59" s="455"/>
      <c r="K59" s="455"/>
      <c r="L59" s="456"/>
    </row>
    <row r="60" spans="1:16" x14ac:dyDescent="0.25">
      <c r="B60" s="452"/>
      <c r="C60" s="453"/>
      <c r="D60" s="454"/>
      <c r="E60" s="455"/>
      <c r="F60" s="455"/>
      <c r="G60" s="455"/>
      <c r="H60" s="455"/>
      <c r="I60" s="455"/>
      <c r="J60" s="455"/>
      <c r="K60" s="455"/>
      <c r="L60" s="456"/>
    </row>
    <row r="61" spans="1:16" x14ac:dyDescent="0.25">
      <c r="B61" s="452"/>
      <c r="C61" s="453"/>
      <c r="D61" s="454"/>
      <c r="E61" s="455"/>
      <c r="F61" s="455"/>
      <c r="G61" s="455"/>
      <c r="H61" s="455"/>
      <c r="I61" s="455"/>
      <c r="J61" s="455"/>
      <c r="K61" s="455"/>
      <c r="L61" s="456"/>
    </row>
    <row r="62" spans="1:16" x14ac:dyDescent="0.25">
      <c r="B62" s="459"/>
      <c r="C62" s="460"/>
      <c r="D62" s="461"/>
      <c r="E62" s="462"/>
      <c r="F62" s="462"/>
      <c r="G62" s="462"/>
      <c r="H62" s="462"/>
      <c r="I62" s="462"/>
      <c r="J62" s="462"/>
      <c r="K62" s="462"/>
      <c r="L62" s="463"/>
    </row>
  </sheetData>
  <sheetProtection algorithmName="SHA-512" hashValue="Dn+aQMNNhMn5AT7V7ushQj5ScWxNvYov/sEd2eW/6KBDzDQ6UOLo2ZrVBU7+45ULcwOj1013w22izNkh/f2TtQ==" saltValue="+iaSTy0dR2le1h4qslp+6g=="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6:L6"/>
    <mergeCell ref="B10:L10"/>
    <mergeCell ref="E12:L12"/>
    <mergeCell ref="B5:L5"/>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7">
    <tabColor rgb="FF92D050"/>
    <pageSetUpPr fitToPage="1"/>
  </sheetPr>
  <dimension ref="A1:P108"/>
  <sheetViews>
    <sheetView showGridLines="0" zoomScaleNormal="100" zoomScaleSheetLayoutView="91" workbookViewId="0"/>
  </sheetViews>
  <sheetFormatPr defaultColWidth="9.42578125" defaultRowHeight="14.25" x14ac:dyDescent="0.25"/>
  <cols>
    <col min="1" max="1" width="1.5703125" style="8" customWidth="1"/>
    <col min="2" max="12" width="14.5703125" style="70" customWidth="1"/>
    <col min="13" max="13" width="6.42578125" style="75" customWidth="1"/>
    <col min="14" max="14" width="7.85546875" style="125" customWidth="1"/>
    <col min="15" max="15" width="15.42578125" style="112" hidden="1" customWidth="1"/>
    <col min="16" max="16" width="7.85546875" style="112" hidden="1" customWidth="1"/>
    <col min="17" max="17" width="7.85546875" style="75" customWidth="1"/>
    <col min="18" max="16384" width="9.42578125" style="75"/>
  </cols>
  <sheetData>
    <row r="1" spans="1:16" x14ac:dyDescent="0.25">
      <c r="J1" s="150"/>
      <c r="K1" s="150"/>
      <c r="O1" s="147" t="s">
        <v>295</v>
      </c>
      <c r="P1" s="147" t="s">
        <v>295</v>
      </c>
    </row>
    <row r="2" spans="1:16" x14ac:dyDescent="0.25">
      <c r="B2" s="10" t="str">
        <f>IF(Intro!$G$27="English",O3,P3)</f>
        <v>PROTÉGÉ</v>
      </c>
      <c r="C2" s="10"/>
      <c r="D2" s="10"/>
      <c r="O2" s="9" t="s">
        <v>61</v>
      </c>
      <c r="P2" s="9" t="s">
        <v>73</v>
      </c>
    </row>
    <row r="3" spans="1:16" x14ac:dyDescent="0.25">
      <c r="B3" s="2"/>
      <c r="C3" s="2"/>
      <c r="D3" s="2"/>
      <c r="O3" s="115" t="s">
        <v>250</v>
      </c>
      <c r="P3" s="115" t="s">
        <v>251</v>
      </c>
    </row>
    <row r="4" spans="1:16" s="5" customFormat="1" x14ac:dyDescent="0.25">
      <c r="A4" s="11"/>
      <c r="B4" s="472" t="str">
        <f>Info!B4</f>
        <v>QUESTIONNAIRE À L'INTENTION DES PRODUCTEURS ÉTRANGERS</v>
      </c>
      <c r="C4" s="472"/>
      <c r="D4" s="472"/>
      <c r="E4" s="472"/>
      <c r="F4" s="472"/>
      <c r="G4" s="472"/>
      <c r="H4" s="472"/>
      <c r="I4" s="472"/>
      <c r="J4" s="472"/>
      <c r="K4" s="472"/>
      <c r="L4" s="472"/>
      <c r="M4" s="3"/>
      <c r="N4" s="189"/>
      <c r="O4" s="4"/>
      <c r="P4" s="4"/>
    </row>
    <row r="5" spans="1:16" s="5" customFormat="1" x14ac:dyDescent="0.25">
      <c r="A5" s="11"/>
      <c r="B5" s="472" t="str">
        <f>Info!B5</f>
        <v>RR-2025-004</v>
      </c>
      <c r="C5" s="472"/>
      <c r="D5" s="472"/>
      <c r="E5" s="472"/>
      <c r="F5" s="472"/>
      <c r="G5" s="472"/>
      <c r="H5" s="472"/>
      <c r="I5" s="472"/>
      <c r="J5" s="472"/>
      <c r="K5" s="472"/>
      <c r="L5" s="472"/>
      <c r="M5" s="3"/>
      <c r="N5" s="189"/>
      <c r="O5" s="4"/>
      <c r="P5" s="4"/>
    </row>
    <row r="6" spans="1:16" s="6" customFormat="1" x14ac:dyDescent="0.25">
      <c r="A6" s="11"/>
      <c r="B6" s="472" t="str">
        <f>Info!B6</f>
        <v>FEUILLES D'ACIER RÉSISTANT À LA CORROSION II</v>
      </c>
      <c r="C6" s="472"/>
      <c r="D6" s="472"/>
      <c r="E6" s="472"/>
      <c r="F6" s="472"/>
      <c r="G6" s="472"/>
      <c r="H6" s="472"/>
      <c r="I6" s="472"/>
      <c r="J6" s="472"/>
      <c r="K6" s="472"/>
      <c r="L6" s="472"/>
      <c r="N6" s="177"/>
      <c r="O6" s="12"/>
      <c r="P6" s="12"/>
    </row>
    <row r="7" spans="1:16" s="6" customFormat="1" x14ac:dyDescent="0.25">
      <c r="A7" s="11"/>
      <c r="B7" s="30"/>
      <c r="C7" s="30"/>
      <c r="D7" s="30"/>
      <c r="E7" s="30"/>
      <c r="F7" s="30"/>
      <c r="G7" s="30"/>
      <c r="H7" s="30"/>
      <c r="I7" s="30"/>
      <c r="J7" s="30"/>
      <c r="K7" s="30"/>
      <c r="L7" s="30"/>
      <c r="N7" s="177"/>
      <c r="O7" s="23"/>
    </row>
    <row r="8" spans="1:16" s="6" customFormat="1" ht="14.25" customHeight="1" x14ac:dyDescent="0.25">
      <c r="A8" s="11"/>
      <c r="B8" s="474" t="str">
        <f>Public!B8</f>
        <v>Les marchandises dans les questions suivantes font référence aux feuilles d'acier résistant à la corrosion comme définies dans la description du produit de l'onglet Intro.</v>
      </c>
      <c r="C8" s="475"/>
      <c r="D8" s="475"/>
      <c r="E8" s="475"/>
      <c r="F8" s="475"/>
      <c r="G8" s="475"/>
      <c r="H8" s="475"/>
      <c r="I8" s="475"/>
      <c r="J8" s="475"/>
      <c r="K8" s="475"/>
      <c r="L8" s="476"/>
      <c r="M8" s="177"/>
      <c r="N8" s="177"/>
      <c r="O8" s="12"/>
      <c r="P8" s="12"/>
    </row>
    <row r="9" spans="1:16" s="6" customFormat="1" ht="14.1" customHeight="1" x14ac:dyDescent="0.25">
      <c r="A9" s="11"/>
      <c r="B9" s="473" t="str">
        <f>Public!B9</f>
        <v>Des informations sur le produit et un glossaire de termes sont disponibles dans l'onglet Info.</v>
      </c>
      <c r="C9" s="473"/>
      <c r="D9" s="473"/>
      <c r="E9" s="473"/>
      <c r="F9" s="473"/>
      <c r="G9" s="473"/>
      <c r="H9" s="473"/>
      <c r="I9" s="473"/>
      <c r="J9" s="473"/>
      <c r="K9" s="473"/>
      <c r="L9" s="473"/>
      <c r="N9" s="177"/>
      <c r="O9" s="12"/>
    </row>
    <row r="10" spans="1:16" s="6" customFormat="1" x14ac:dyDescent="0.25">
      <c r="A10" s="11"/>
      <c r="B10" s="473" t="str">
        <f>IF(Intro!$G$27="English",O10,P10)</f>
        <v xml:space="preserve">Utilisez l'onglet AddPro si vous avez besoin de plus d'espace.
</v>
      </c>
      <c r="C10" s="473"/>
      <c r="D10" s="473"/>
      <c r="E10" s="473"/>
      <c r="F10" s="473"/>
      <c r="G10" s="473"/>
      <c r="H10" s="473"/>
      <c r="I10" s="473"/>
      <c r="J10" s="473"/>
      <c r="K10" s="473"/>
      <c r="L10" s="473"/>
      <c r="N10" s="177"/>
      <c r="O10" s="12" t="s">
        <v>99</v>
      </c>
      <c r="P10" s="12" t="str">
        <f>"Utilisez l'onglet AddPro si vous avez besoin de plus d'espace."&amp;CHAR(10)</f>
        <v xml:space="preserve">Utilisez l'onglet AddPro si vous avez besoin de plus d'espace.
</v>
      </c>
    </row>
    <row r="11" spans="1:16" s="6" customFormat="1" x14ac:dyDescent="0.25">
      <c r="A11" s="11"/>
      <c r="B11" s="13"/>
      <c r="C11" s="13"/>
      <c r="D11" s="13"/>
      <c r="E11" s="14"/>
      <c r="F11" s="14"/>
      <c r="G11" s="14"/>
      <c r="H11" s="14"/>
      <c r="I11" s="14"/>
      <c r="J11" s="14"/>
      <c r="K11" s="14"/>
      <c r="L11" s="14"/>
      <c r="N11" s="177"/>
      <c r="O11" s="12"/>
      <c r="P11" s="12"/>
    </row>
    <row r="12" spans="1:16" x14ac:dyDescent="0.25">
      <c r="B12" s="311" t="str">
        <f>UPPER(IF(Intro!$G$27="English",O12,P12))</f>
        <v>PRODUCTION ET CAPACITÉ</v>
      </c>
      <c r="C12" s="312"/>
      <c r="D12" s="312"/>
      <c r="E12" s="312"/>
      <c r="F12" s="312"/>
      <c r="G12" s="312"/>
      <c r="H12" s="312"/>
      <c r="I12" s="312"/>
      <c r="J12" s="312"/>
      <c r="K12" s="312"/>
      <c r="L12" s="313"/>
      <c r="M12" s="25"/>
      <c r="O12" s="115" t="s">
        <v>252</v>
      </c>
      <c r="P12" s="115" t="s">
        <v>253</v>
      </c>
    </row>
    <row r="13" spans="1:16" x14ac:dyDescent="0.25">
      <c r="B13" s="411" t="s">
        <v>22</v>
      </c>
      <c r="C13" s="412"/>
      <c r="D13" s="412"/>
      <c r="E13" s="412"/>
      <c r="F13" s="412"/>
      <c r="G13" s="412"/>
      <c r="H13" s="412"/>
      <c r="I13" s="412"/>
      <c r="J13" s="412"/>
      <c r="K13" s="412"/>
      <c r="L13" s="413"/>
    </row>
    <row r="14" spans="1:16" x14ac:dyDescent="0.25">
      <c r="B14" s="15"/>
      <c r="C14" s="16"/>
      <c r="D14" s="16"/>
      <c r="E14" s="17"/>
      <c r="F14" s="17"/>
      <c r="G14" s="17"/>
      <c r="H14" s="17"/>
      <c r="I14" s="17"/>
      <c r="J14" s="17"/>
      <c r="K14" s="17"/>
      <c r="L14" s="18"/>
    </row>
    <row r="15" spans="1:16" ht="14.25" customHeight="1" x14ac:dyDescent="0.25">
      <c r="B15" s="408" t="str">
        <f>IF(Intro!$G$27="English",O15,P15)</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5" s="409"/>
      <c r="D15" s="409"/>
      <c r="E15" s="409"/>
      <c r="F15" s="409"/>
      <c r="G15" s="409"/>
      <c r="H15" s="409"/>
      <c r="I15" s="409"/>
      <c r="J15" s="409"/>
      <c r="K15" s="409"/>
      <c r="L15" s="410"/>
      <c r="O15" s="113" t="s">
        <v>160</v>
      </c>
      <c r="P15" s="112" t="s">
        <v>278</v>
      </c>
    </row>
    <row r="16" spans="1:16" x14ac:dyDescent="0.25">
      <c r="B16" s="408"/>
      <c r="C16" s="409"/>
      <c r="D16" s="409"/>
      <c r="E16" s="409"/>
      <c r="F16" s="409"/>
      <c r="G16" s="409"/>
      <c r="H16" s="409"/>
      <c r="I16" s="409"/>
      <c r="J16" s="409"/>
      <c r="K16" s="409"/>
      <c r="L16" s="410"/>
      <c r="O16" s="113"/>
    </row>
    <row r="17" spans="1:16" x14ac:dyDescent="0.25">
      <c r="B17" s="67"/>
      <c r="C17" s="68"/>
      <c r="D17" s="16"/>
      <c r="E17" s="17"/>
      <c r="F17" s="17"/>
      <c r="G17" s="17"/>
      <c r="H17" s="17"/>
      <c r="I17" s="17"/>
      <c r="J17" s="17"/>
      <c r="K17" s="17"/>
      <c r="L17" s="18"/>
      <c r="O17" s="113"/>
    </row>
    <row r="18" spans="1:16" x14ac:dyDescent="0.25">
      <c r="B18" s="67"/>
      <c r="C18" s="68"/>
      <c r="H18" s="16"/>
      <c r="I18" s="464">
        <f>Variables!B6</f>
        <v>2023</v>
      </c>
      <c r="J18" s="464">
        <f>I18+1</f>
        <v>2024</v>
      </c>
      <c r="K18" s="464">
        <f>J18+1</f>
        <v>2025</v>
      </c>
      <c r="L18" s="89"/>
      <c r="O18" s="113"/>
    </row>
    <row r="19" spans="1:16" x14ac:dyDescent="0.25">
      <c r="B19" s="67"/>
      <c r="C19" s="68"/>
      <c r="H19" s="16"/>
      <c r="I19" s="465"/>
      <c r="J19" s="465"/>
      <c r="K19" s="465"/>
      <c r="L19" s="89"/>
      <c r="O19" s="113"/>
    </row>
    <row r="20" spans="1:16" s="157" customFormat="1" ht="14.1" customHeight="1" x14ac:dyDescent="0.25">
      <c r="A20" s="8"/>
      <c r="B20" s="469" t="str">
        <f>IF(Intro!$G$27="English",O20,P20)</f>
        <v>Production de marchandises de premier choix</v>
      </c>
      <c r="C20" s="470"/>
      <c r="D20" s="470"/>
      <c r="E20" s="470"/>
      <c r="F20" s="470"/>
      <c r="G20" s="471"/>
      <c r="H20" s="58" t="str">
        <f>IF(Intro!$G$27="English",Variables!$B$23,Variables!$C$23)</f>
        <v>tonnes</v>
      </c>
      <c r="I20" s="146"/>
      <c r="J20" s="146"/>
      <c r="K20" s="146"/>
      <c r="L20" s="89"/>
      <c r="N20" s="125"/>
      <c r="O20" s="25" t="s">
        <v>311</v>
      </c>
      <c r="P20" s="25" t="s">
        <v>350</v>
      </c>
    </row>
    <row r="21" spans="1:16" s="157" customFormat="1" x14ac:dyDescent="0.25">
      <c r="A21" s="8"/>
      <c r="B21" s="469" t="str">
        <f>IF(Intro!$G$27="English",O21,P21)</f>
        <v>Production de marchandises de second choix</v>
      </c>
      <c r="C21" s="470"/>
      <c r="D21" s="470"/>
      <c r="E21" s="470"/>
      <c r="F21" s="470"/>
      <c r="G21" s="471"/>
      <c r="H21" s="58" t="str">
        <f>IF(Intro!$G$27="English",Variables!$B$23,Variables!$C$23)</f>
        <v>tonnes</v>
      </c>
      <c r="I21" s="146"/>
      <c r="J21" s="146"/>
      <c r="K21" s="146"/>
      <c r="L21" s="89"/>
      <c r="N21" s="125"/>
      <c r="O21" s="25" t="s">
        <v>312</v>
      </c>
      <c r="P21" s="25" t="s">
        <v>351</v>
      </c>
    </row>
    <row r="22" spans="1:16" s="25" customFormat="1" x14ac:dyDescent="0.25">
      <c r="A22" s="85"/>
      <c r="B22" s="466" t="str">
        <f>IF(Intro!$G$27="English",O22,P22)</f>
        <v>Production des marchandises</v>
      </c>
      <c r="C22" s="467"/>
      <c r="D22" s="467"/>
      <c r="E22" s="467"/>
      <c r="F22" s="467"/>
      <c r="G22" s="468"/>
      <c r="H22" s="58" t="str">
        <f>IF(Intro!$G$27="English",Variables!$B$23,Variables!$C$23)</f>
        <v>tonnes</v>
      </c>
      <c r="I22" s="56">
        <f>SUM(I20:I21)</f>
        <v>0</v>
      </c>
      <c r="J22" s="56">
        <f t="shared" ref="J22:K22" si="0">SUM(J20:J21)</f>
        <v>0</v>
      </c>
      <c r="K22" s="56">
        <f t="shared" si="0"/>
        <v>0</v>
      </c>
      <c r="L22" s="89"/>
      <c r="N22" s="176"/>
      <c r="O22" s="25" t="s">
        <v>357</v>
      </c>
      <c r="P22" s="25" t="s">
        <v>358</v>
      </c>
    </row>
    <row r="23" spans="1:16" s="25" customFormat="1" ht="14.25" customHeight="1" x14ac:dyDescent="0.25">
      <c r="A23" s="85"/>
      <c r="B23" s="469" t="str">
        <f>IF(Intro!$G$27="English",O23,P23)</f>
        <v>Production de produits fabriqués avec le même équipement autre que les marchandises</v>
      </c>
      <c r="C23" s="470"/>
      <c r="D23" s="470"/>
      <c r="E23" s="470"/>
      <c r="F23" s="470"/>
      <c r="G23" s="471"/>
      <c r="H23" s="58" t="str">
        <f>IF(Intro!$G$27="English",Variables!$B$23,Variables!$C$23)</f>
        <v>tonnes</v>
      </c>
      <c r="I23" s="146"/>
      <c r="J23" s="146"/>
      <c r="K23" s="146"/>
      <c r="L23" s="89"/>
      <c r="N23" s="176"/>
      <c r="O23" s="25" t="s">
        <v>203</v>
      </c>
      <c r="P23" s="25" t="s">
        <v>204</v>
      </c>
    </row>
    <row r="24" spans="1:16" s="33" customFormat="1" x14ac:dyDescent="0.25">
      <c r="A24" s="99"/>
      <c r="B24" s="466" t="str">
        <f>IF(Intro!$G$27="English",O24,P24)</f>
        <v>Total - production</v>
      </c>
      <c r="C24" s="467"/>
      <c r="D24" s="467"/>
      <c r="E24" s="467"/>
      <c r="F24" s="467"/>
      <c r="G24" s="468"/>
      <c r="H24" s="59" t="str">
        <f>IF(Intro!$G$27="English",Variables!$B$23,Variables!$C$23)</f>
        <v>tonnes</v>
      </c>
      <c r="I24" s="56">
        <f>SUM(I22:I23)</f>
        <v>0</v>
      </c>
      <c r="J24" s="56">
        <f>SUM(J22:J23)</f>
        <v>0</v>
      </c>
      <c r="K24" s="56">
        <f>SUM(K22:K23)</f>
        <v>0</v>
      </c>
      <c r="L24" s="89"/>
      <c r="N24" s="193"/>
      <c r="O24" s="33" t="s">
        <v>359</v>
      </c>
      <c r="P24" s="33" t="s">
        <v>359</v>
      </c>
    </row>
    <row r="25" spans="1:16" s="25" customFormat="1" x14ac:dyDescent="0.25">
      <c r="A25" s="85"/>
      <c r="B25" s="469" t="str">
        <f>IF(Intro!$G$27="English",O25,P25)</f>
        <v>Capacité pratique des usines</v>
      </c>
      <c r="C25" s="470"/>
      <c r="D25" s="470"/>
      <c r="E25" s="470"/>
      <c r="F25" s="470"/>
      <c r="G25" s="471"/>
      <c r="H25" s="58" t="str">
        <f>IF(Intro!$G$27="English",Variables!$B$23,Variables!$C$23)</f>
        <v>tonnes</v>
      </c>
      <c r="I25" s="54"/>
      <c r="J25" s="51"/>
      <c r="K25" s="51"/>
      <c r="L25" s="89"/>
      <c r="N25" s="176"/>
      <c r="O25" s="25" t="s">
        <v>132</v>
      </c>
      <c r="P25" s="25" t="s">
        <v>100</v>
      </c>
    </row>
    <row r="26" spans="1:16" s="33" customFormat="1" x14ac:dyDescent="0.25">
      <c r="A26" s="99"/>
      <c r="B26" s="466" t="str">
        <f>IF(Intro!$G$27="English",O26,P26)</f>
        <v>Taux d'utilisation des capacités des marchandises</v>
      </c>
      <c r="C26" s="467"/>
      <c r="D26" s="467"/>
      <c r="E26" s="467"/>
      <c r="F26" s="467"/>
      <c r="G26" s="468"/>
      <c r="H26" s="59" t="s">
        <v>86</v>
      </c>
      <c r="I26" s="57" t="str">
        <f>IF(I25=0,"-",I22/I25*100)</f>
        <v>-</v>
      </c>
      <c r="J26" s="53" t="str">
        <f>IF(J25=0,"-",J22/J25*100)</f>
        <v>-</v>
      </c>
      <c r="K26" s="53" t="str">
        <f>IF(K25=0,"-",K22/K25*100)</f>
        <v>-</v>
      </c>
      <c r="L26" s="89"/>
      <c r="N26" s="193"/>
      <c r="O26" s="33" t="s">
        <v>101</v>
      </c>
      <c r="P26" s="33" t="s">
        <v>102</v>
      </c>
    </row>
    <row r="27" spans="1:16" s="33" customFormat="1" x14ac:dyDescent="0.25">
      <c r="A27" s="99"/>
      <c r="B27" s="466" t="str">
        <f>IF(Intro!$G$27="English",O27,P27)</f>
        <v>Taux d'utilisation total des capacités</v>
      </c>
      <c r="C27" s="467"/>
      <c r="D27" s="467"/>
      <c r="E27" s="467"/>
      <c r="F27" s="467"/>
      <c r="G27" s="468"/>
      <c r="H27" s="59" t="s">
        <v>86</v>
      </c>
      <c r="I27" s="57" t="str">
        <f>IF(I25=0,"-",I24/I25*100)</f>
        <v>-</v>
      </c>
      <c r="J27" s="53" t="str">
        <f>IF(J25=0,"-",J24/J25*100)</f>
        <v>-</v>
      </c>
      <c r="K27" s="53" t="str">
        <f>IF(K25=0,"-",K24/K25*100)</f>
        <v>-</v>
      </c>
      <c r="L27" s="89"/>
      <c r="N27" s="193"/>
      <c r="O27" s="33" t="s">
        <v>103</v>
      </c>
      <c r="P27" s="33" t="s">
        <v>104</v>
      </c>
    </row>
    <row r="28" spans="1:16" s="25" customFormat="1" x14ac:dyDescent="0.25">
      <c r="A28" s="85"/>
      <c r="B28" s="96"/>
      <c r="C28" s="97"/>
      <c r="D28" s="97"/>
      <c r="E28" s="97"/>
      <c r="F28" s="97"/>
      <c r="G28" s="97"/>
      <c r="H28" s="97"/>
      <c r="I28" s="97"/>
      <c r="J28" s="97"/>
      <c r="K28" s="97"/>
      <c r="L28" s="98"/>
      <c r="N28" s="176"/>
    </row>
    <row r="29" spans="1:16" s="9" customFormat="1" x14ac:dyDescent="0.25">
      <c r="A29" s="8"/>
      <c r="B29" s="399" t="s">
        <v>23</v>
      </c>
      <c r="C29" s="400"/>
      <c r="D29" s="400"/>
      <c r="E29" s="400"/>
      <c r="F29" s="400"/>
      <c r="G29" s="400"/>
      <c r="H29" s="400"/>
      <c r="I29" s="400"/>
      <c r="J29" s="400"/>
      <c r="K29" s="400"/>
      <c r="L29" s="401"/>
      <c r="M29" s="94"/>
      <c r="N29" s="190"/>
    </row>
    <row r="30" spans="1:16" s="25" customFormat="1" x14ac:dyDescent="0.25">
      <c r="A30" s="85"/>
      <c r="B30" s="95"/>
      <c r="C30" s="86"/>
      <c r="D30" s="86"/>
      <c r="E30" s="86"/>
      <c r="F30" s="86"/>
      <c r="G30" s="86"/>
      <c r="H30" s="86"/>
      <c r="I30" s="86"/>
      <c r="J30" s="86"/>
      <c r="K30" s="86"/>
      <c r="L30" s="87"/>
      <c r="N30" s="176"/>
    </row>
    <row r="31" spans="1:16" s="25" customFormat="1" x14ac:dyDescent="0.25">
      <c r="A31" s="85"/>
      <c r="B31" s="270" t="str">
        <f>IF(Intro!$G$27="English",O31,P31)</f>
        <v xml:space="preserve">Fournissez des détails sur la façon dont votre entreprise détermine la capacité pratique des usines. </v>
      </c>
      <c r="C31" s="271"/>
      <c r="D31" s="271"/>
      <c r="E31" s="271"/>
      <c r="F31" s="271"/>
      <c r="G31" s="271"/>
      <c r="H31" s="271"/>
      <c r="I31" s="271"/>
      <c r="J31" s="271"/>
      <c r="K31" s="271"/>
      <c r="L31" s="272"/>
      <c r="N31" s="176"/>
      <c r="O31" s="25" t="s">
        <v>54</v>
      </c>
      <c r="P31" s="25" t="s">
        <v>55</v>
      </c>
    </row>
    <row r="32" spans="1:16" s="25" customFormat="1" x14ac:dyDescent="0.25">
      <c r="A32" s="85"/>
      <c r="B32" s="95"/>
      <c r="C32" s="86"/>
      <c r="D32" s="86"/>
      <c r="E32" s="86"/>
      <c r="F32" s="86"/>
      <c r="G32" s="86"/>
      <c r="H32" s="86"/>
      <c r="I32" s="86"/>
      <c r="J32" s="86"/>
      <c r="K32" s="86"/>
      <c r="L32" s="87"/>
      <c r="N32" s="176"/>
    </row>
    <row r="33" spans="1:16" s="9" customFormat="1" x14ac:dyDescent="0.25">
      <c r="A33" s="8"/>
      <c r="B33" s="394"/>
      <c r="C33" s="395"/>
      <c r="D33" s="395"/>
      <c r="E33" s="395"/>
      <c r="F33" s="395"/>
      <c r="G33" s="395"/>
      <c r="H33" s="395"/>
      <c r="I33" s="395"/>
      <c r="J33" s="395"/>
      <c r="K33" s="395"/>
      <c r="L33" s="396"/>
      <c r="M33" s="25"/>
      <c r="N33" s="190"/>
    </row>
    <row r="34" spans="1:16" s="9" customFormat="1" x14ac:dyDescent="0.25">
      <c r="A34" s="8"/>
      <c r="B34" s="394"/>
      <c r="C34" s="395"/>
      <c r="D34" s="395"/>
      <c r="E34" s="395"/>
      <c r="F34" s="395"/>
      <c r="G34" s="395"/>
      <c r="H34" s="395"/>
      <c r="I34" s="395"/>
      <c r="J34" s="395"/>
      <c r="K34" s="395"/>
      <c r="L34" s="396"/>
      <c r="M34" s="25"/>
      <c r="N34" s="190"/>
    </row>
    <row r="35" spans="1:16" s="9" customFormat="1" x14ac:dyDescent="0.25">
      <c r="A35" s="8"/>
      <c r="B35" s="394"/>
      <c r="C35" s="395"/>
      <c r="D35" s="395"/>
      <c r="E35" s="395"/>
      <c r="F35" s="395"/>
      <c r="G35" s="395"/>
      <c r="H35" s="395"/>
      <c r="I35" s="395"/>
      <c r="J35" s="395"/>
      <c r="K35" s="395"/>
      <c r="L35" s="396"/>
      <c r="M35" s="25"/>
      <c r="N35" s="190"/>
    </row>
    <row r="36" spans="1:16" s="9" customFormat="1" x14ac:dyDescent="0.25">
      <c r="A36" s="8"/>
      <c r="B36" s="394"/>
      <c r="C36" s="395"/>
      <c r="D36" s="395"/>
      <c r="E36" s="395"/>
      <c r="F36" s="395"/>
      <c r="G36" s="395"/>
      <c r="H36" s="395"/>
      <c r="I36" s="395"/>
      <c r="J36" s="395"/>
      <c r="K36" s="395"/>
      <c r="L36" s="396"/>
      <c r="M36" s="25"/>
      <c r="N36" s="190"/>
    </row>
    <row r="37" spans="1:16" s="9" customFormat="1" x14ac:dyDescent="0.25">
      <c r="A37" s="8"/>
      <c r="B37" s="394"/>
      <c r="C37" s="395"/>
      <c r="D37" s="395"/>
      <c r="E37" s="395"/>
      <c r="F37" s="395"/>
      <c r="G37" s="395"/>
      <c r="H37" s="395"/>
      <c r="I37" s="395"/>
      <c r="J37" s="395"/>
      <c r="K37" s="395"/>
      <c r="L37" s="396"/>
      <c r="M37" s="25"/>
      <c r="N37" s="190"/>
    </row>
    <row r="38" spans="1:16" s="9" customFormat="1" x14ac:dyDescent="0.25">
      <c r="A38" s="8"/>
      <c r="B38" s="394"/>
      <c r="C38" s="395"/>
      <c r="D38" s="395"/>
      <c r="E38" s="395"/>
      <c r="F38" s="395"/>
      <c r="G38" s="395"/>
      <c r="H38" s="395"/>
      <c r="I38" s="395"/>
      <c r="J38" s="395"/>
      <c r="K38" s="395"/>
      <c r="L38" s="396"/>
      <c r="M38" s="25"/>
      <c r="N38" s="190"/>
    </row>
    <row r="39" spans="1:16" s="9" customFormat="1" x14ac:dyDescent="0.25">
      <c r="A39" s="8"/>
      <c r="B39" s="394"/>
      <c r="C39" s="395"/>
      <c r="D39" s="395"/>
      <c r="E39" s="395"/>
      <c r="F39" s="395"/>
      <c r="G39" s="395"/>
      <c r="H39" s="395"/>
      <c r="I39" s="395"/>
      <c r="J39" s="395"/>
      <c r="K39" s="395"/>
      <c r="L39" s="396"/>
      <c r="M39" s="25"/>
      <c r="N39" s="190"/>
    </row>
    <row r="40" spans="1:16" s="9" customFormat="1" x14ac:dyDescent="0.25">
      <c r="A40" s="8"/>
      <c r="B40" s="394"/>
      <c r="C40" s="395"/>
      <c r="D40" s="395"/>
      <c r="E40" s="395"/>
      <c r="F40" s="395"/>
      <c r="G40" s="395"/>
      <c r="H40" s="395"/>
      <c r="I40" s="395"/>
      <c r="J40" s="395"/>
      <c r="K40" s="395"/>
      <c r="L40" s="396"/>
      <c r="M40" s="25"/>
      <c r="N40" s="190"/>
    </row>
    <row r="41" spans="1:16" s="25" customFormat="1" x14ac:dyDescent="0.25">
      <c r="A41" s="85"/>
      <c r="B41" s="96"/>
      <c r="C41" s="97"/>
      <c r="D41" s="97"/>
      <c r="E41" s="97"/>
      <c r="F41" s="97"/>
      <c r="G41" s="97"/>
      <c r="H41" s="97"/>
      <c r="I41" s="97"/>
      <c r="J41" s="97"/>
      <c r="K41" s="97"/>
      <c r="L41" s="98"/>
      <c r="N41" s="176"/>
    </row>
    <row r="42" spans="1:16" s="9" customFormat="1" x14ac:dyDescent="0.25">
      <c r="A42" s="8"/>
      <c r="B42" s="399" t="s">
        <v>24</v>
      </c>
      <c r="C42" s="400"/>
      <c r="D42" s="400"/>
      <c r="E42" s="400"/>
      <c r="F42" s="400"/>
      <c r="G42" s="400"/>
      <c r="H42" s="400"/>
      <c r="I42" s="400"/>
      <c r="J42" s="400"/>
      <c r="K42" s="400"/>
      <c r="L42" s="401"/>
      <c r="M42" s="94"/>
      <c r="N42" s="190"/>
    </row>
    <row r="43" spans="1:16" s="25" customFormat="1" x14ac:dyDescent="0.25">
      <c r="A43" s="85"/>
      <c r="B43" s="95"/>
      <c r="C43" s="86"/>
      <c r="D43" s="86"/>
      <c r="E43" s="86"/>
      <c r="F43" s="86"/>
      <c r="G43" s="86"/>
      <c r="H43" s="86"/>
      <c r="I43" s="86"/>
      <c r="J43" s="86"/>
      <c r="K43" s="86"/>
      <c r="L43" s="87"/>
      <c r="N43" s="176"/>
    </row>
    <row r="44" spans="1:16" s="25" customFormat="1" x14ac:dyDescent="0.25">
      <c r="A44" s="85"/>
      <c r="B44" s="270" t="str">
        <f>IF(Intro!$G$27="English",O44,P44)</f>
        <v>Si l'un ou l'autre des taux d'utilisation de la capacité, telle que calculée, est supérieur à 100 %, expliquez.</v>
      </c>
      <c r="C44" s="271"/>
      <c r="D44" s="271"/>
      <c r="E44" s="271"/>
      <c r="F44" s="271"/>
      <c r="G44" s="271"/>
      <c r="H44" s="271"/>
      <c r="I44" s="271"/>
      <c r="J44" s="271"/>
      <c r="K44" s="271"/>
      <c r="L44" s="272"/>
      <c r="N44" s="176"/>
      <c r="O44" s="25" t="s">
        <v>105</v>
      </c>
      <c r="P44" s="25" t="s">
        <v>149</v>
      </c>
    </row>
    <row r="45" spans="1:16" s="25" customFormat="1" x14ac:dyDescent="0.25">
      <c r="A45" s="85"/>
      <c r="B45" s="95"/>
      <c r="C45" s="86"/>
      <c r="D45" s="86"/>
      <c r="E45" s="86"/>
      <c r="F45" s="86"/>
      <c r="G45" s="86"/>
      <c r="H45" s="86"/>
      <c r="I45" s="86"/>
      <c r="J45" s="86"/>
      <c r="K45" s="86"/>
      <c r="L45" s="87"/>
      <c r="N45" s="176"/>
    </row>
    <row r="46" spans="1:16" s="9" customFormat="1" x14ac:dyDescent="0.25">
      <c r="A46" s="8"/>
      <c r="B46" s="394"/>
      <c r="C46" s="395"/>
      <c r="D46" s="395"/>
      <c r="E46" s="395"/>
      <c r="F46" s="395"/>
      <c r="G46" s="395"/>
      <c r="H46" s="395"/>
      <c r="I46" s="395"/>
      <c r="J46" s="395"/>
      <c r="K46" s="395"/>
      <c r="L46" s="396"/>
      <c r="M46" s="25"/>
      <c r="N46" s="190"/>
    </row>
    <row r="47" spans="1:16" s="9" customFormat="1" x14ac:dyDescent="0.25">
      <c r="A47" s="8"/>
      <c r="B47" s="394"/>
      <c r="C47" s="395"/>
      <c r="D47" s="395"/>
      <c r="E47" s="395"/>
      <c r="F47" s="395"/>
      <c r="G47" s="395"/>
      <c r="H47" s="395"/>
      <c r="I47" s="395"/>
      <c r="J47" s="395"/>
      <c r="K47" s="395"/>
      <c r="L47" s="396"/>
      <c r="M47" s="25"/>
      <c r="N47" s="190"/>
    </row>
    <row r="48" spans="1:16" s="9" customFormat="1" x14ac:dyDescent="0.25">
      <c r="A48" s="8"/>
      <c r="B48" s="394"/>
      <c r="C48" s="395"/>
      <c r="D48" s="395"/>
      <c r="E48" s="395"/>
      <c r="F48" s="395"/>
      <c r="G48" s="395"/>
      <c r="H48" s="395"/>
      <c r="I48" s="395"/>
      <c r="J48" s="395"/>
      <c r="K48" s="395"/>
      <c r="L48" s="396"/>
      <c r="M48" s="25"/>
      <c r="N48" s="190"/>
    </row>
    <row r="49" spans="1:16" s="9" customFormat="1" x14ac:dyDescent="0.25">
      <c r="A49" s="8"/>
      <c r="B49" s="394"/>
      <c r="C49" s="395"/>
      <c r="D49" s="395"/>
      <c r="E49" s="395"/>
      <c r="F49" s="395"/>
      <c r="G49" s="395"/>
      <c r="H49" s="395"/>
      <c r="I49" s="395"/>
      <c r="J49" s="395"/>
      <c r="K49" s="395"/>
      <c r="L49" s="396"/>
      <c r="M49" s="25"/>
      <c r="N49" s="190"/>
    </row>
    <row r="50" spans="1:16" s="9" customFormat="1" x14ac:dyDescent="0.25">
      <c r="A50" s="8"/>
      <c r="B50" s="394"/>
      <c r="C50" s="395"/>
      <c r="D50" s="395"/>
      <c r="E50" s="395"/>
      <c r="F50" s="395"/>
      <c r="G50" s="395"/>
      <c r="H50" s="395"/>
      <c r="I50" s="395"/>
      <c r="J50" s="395"/>
      <c r="K50" s="395"/>
      <c r="L50" s="396"/>
      <c r="M50" s="25"/>
      <c r="N50" s="190"/>
    </row>
    <row r="51" spans="1:16" s="9" customFormat="1" x14ac:dyDescent="0.25">
      <c r="A51" s="8"/>
      <c r="B51" s="394"/>
      <c r="C51" s="395"/>
      <c r="D51" s="395"/>
      <c r="E51" s="395"/>
      <c r="F51" s="395"/>
      <c r="G51" s="395"/>
      <c r="H51" s="395"/>
      <c r="I51" s="395"/>
      <c r="J51" s="395"/>
      <c r="K51" s="395"/>
      <c r="L51" s="396"/>
      <c r="M51" s="25"/>
      <c r="N51" s="190"/>
    </row>
    <row r="52" spans="1:16" s="9" customFormat="1" x14ac:dyDescent="0.25">
      <c r="A52" s="8"/>
      <c r="B52" s="394"/>
      <c r="C52" s="395"/>
      <c r="D52" s="395"/>
      <c r="E52" s="395"/>
      <c r="F52" s="395"/>
      <c r="G52" s="395"/>
      <c r="H52" s="395"/>
      <c r="I52" s="395"/>
      <c r="J52" s="395"/>
      <c r="K52" s="395"/>
      <c r="L52" s="396"/>
      <c r="M52" s="25"/>
      <c r="N52" s="190"/>
    </row>
    <row r="53" spans="1:16" s="9" customFormat="1" x14ac:dyDescent="0.25">
      <c r="A53" s="8"/>
      <c r="B53" s="394"/>
      <c r="C53" s="395"/>
      <c r="D53" s="395"/>
      <c r="E53" s="395"/>
      <c r="F53" s="395"/>
      <c r="G53" s="395"/>
      <c r="H53" s="395"/>
      <c r="I53" s="395"/>
      <c r="J53" s="395"/>
      <c r="K53" s="395"/>
      <c r="L53" s="396"/>
      <c r="M53" s="25"/>
      <c r="N53" s="190"/>
    </row>
    <row r="54" spans="1:16" s="25" customFormat="1" x14ac:dyDescent="0.25">
      <c r="A54" s="85"/>
      <c r="B54" s="96"/>
      <c r="C54" s="97"/>
      <c r="D54" s="97"/>
      <c r="E54" s="97"/>
      <c r="F54" s="97"/>
      <c r="G54" s="97"/>
      <c r="H54" s="97"/>
      <c r="I54" s="97"/>
      <c r="J54" s="97"/>
      <c r="K54" s="97"/>
      <c r="L54" s="98"/>
      <c r="N54" s="176"/>
    </row>
    <row r="55" spans="1:16" s="9" customFormat="1" x14ac:dyDescent="0.25">
      <c r="A55" s="8"/>
      <c r="B55" s="399" t="s">
        <v>25</v>
      </c>
      <c r="C55" s="400"/>
      <c r="D55" s="400"/>
      <c r="E55" s="400"/>
      <c r="F55" s="400"/>
      <c r="G55" s="400"/>
      <c r="H55" s="400"/>
      <c r="I55" s="400"/>
      <c r="J55" s="400"/>
      <c r="K55" s="400"/>
      <c r="L55" s="401"/>
      <c r="M55" s="94"/>
      <c r="N55" s="190"/>
    </row>
    <row r="56" spans="1:16" s="25" customFormat="1" x14ac:dyDescent="0.25">
      <c r="A56" s="85"/>
      <c r="B56" s="95"/>
      <c r="C56" s="86"/>
      <c r="D56" s="86"/>
      <c r="E56" s="86"/>
      <c r="F56" s="86"/>
      <c r="G56" s="86"/>
      <c r="H56" s="86"/>
      <c r="I56" s="86"/>
      <c r="J56" s="86"/>
      <c r="K56" s="86"/>
      <c r="L56" s="87"/>
      <c r="N56" s="176"/>
    </row>
    <row r="57" spans="1:16" s="25" customFormat="1" x14ac:dyDescent="0.25">
      <c r="A57" s="85"/>
      <c r="B57" s="270" t="str">
        <f>IF(Intro!$G$27="English",O57,P57)</f>
        <v>Si la capacité pratique de l’usine a changé depuis le 1er janvier 2023, expliquez comment cela a été réalisé.</v>
      </c>
      <c r="C57" s="271"/>
      <c r="D57" s="271"/>
      <c r="E57" s="271"/>
      <c r="F57" s="271"/>
      <c r="G57" s="271"/>
      <c r="H57" s="271"/>
      <c r="I57" s="271"/>
      <c r="J57" s="271"/>
      <c r="K57" s="271"/>
      <c r="L57" s="272"/>
      <c r="N57" s="176"/>
      <c r="O57" s="25" t="str">
        <f>"If practical plant capacity has changed since January 1, "&amp;Variables!$B$6&amp;", explain how this was achieved."</f>
        <v>If practical plant capacity has changed since January 1, 2023, explain how this was achieved.</v>
      </c>
      <c r="P57" s="25" t="str">
        <f>"Si la capacité pratique de l’usine a changé depuis le 1er janvier "&amp;Variables!B6&amp;", expliquez comment cela a été réalisé."</f>
        <v>Si la capacité pratique de l’usine a changé depuis le 1er janvier 2023, expliquez comment cela a été réalisé.</v>
      </c>
    </row>
    <row r="58" spans="1:16" s="25" customFormat="1" x14ac:dyDescent="0.25">
      <c r="A58" s="85"/>
      <c r="B58" s="95"/>
      <c r="C58" s="86"/>
      <c r="D58" s="86"/>
      <c r="E58" s="86"/>
      <c r="F58" s="86"/>
      <c r="G58" s="86"/>
      <c r="H58" s="86"/>
      <c r="I58" s="86"/>
      <c r="J58" s="86"/>
      <c r="K58" s="86"/>
      <c r="L58" s="87"/>
      <c r="N58" s="176"/>
    </row>
    <row r="59" spans="1:16" s="9" customFormat="1" x14ac:dyDescent="0.25">
      <c r="A59" s="8"/>
      <c r="B59" s="394"/>
      <c r="C59" s="395"/>
      <c r="D59" s="395"/>
      <c r="E59" s="395"/>
      <c r="F59" s="395"/>
      <c r="G59" s="395"/>
      <c r="H59" s="395"/>
      <c r="I59" s="395"/>
      <c r="J59" s="395"/>
      <c r="K59" s="395"/>
      <c r="L59" s="396"/>
      <c r="M59" s="25"/>
      <c r="N59" s="190"/>
    </row>
    <row r="60" spans="1:16" s="9" customFormat="1" x14ac:dyDescent="0.25">
      <c r="A60" s="8"/>
      <c r="B60" s="394"/>
      <c r="C60" s="395"/>
      <c r="D60" s="395"/>
      <c r="E60" s="395"/>
      <c r="F60" s="395"/>
      <c r="G60" s="395"/>
      <c r="H60" s="395"/>
      <c r="I60" s="395"/>
      <c r="J60" s="395"/>
      <c r="K60" s="395"/>
      <c r="L60" s="396"/>
      <c r="M60" s="25"/>
      <c r="N60" s="190"/>
    </row>
    <row r="61" spans="1:16" s="9" customFormat="1" x14ac:dyDescent="0.25">
      <c r="A61" s="8"/>
      <c r="B61" s="394"/>
      <c r="C61" s="395"/>
      <c r="D61" s="395"/>
      <c r="E61" s="395"/>
      <c r="F61" s="395"/>
      <c r="G61" s="395"/>
      <c r="H61" s="395"/>
      <c r="I61" s="395"/>
      <c r="J61" s="395"/>
      <c r="K61" s="395"/>
      <c r="L61" s="396"/>
      <c r="M61" s="25"/>
      <c r="N61" s="190"/>
    </row>
    <row r="62" spans="1:16" s="9" customFormat="1" x14ac:dyDescent="0.25">
      <c r="A62" s="8"/>
      <c r="B62" s="394"/>
      <c r="C62" s="395"/>
      <c r="D62" s="395"/>
      <c r="E62" s="395"/>
      <c r="F62" s="395"/>
      <c r="G62" s="395"/>
      <c r="H62" s="395"/>
      <c r="I62" s="395"/>
      <c r="J62" s="395"/>
      <c r="K62" s="395"/>
      <c r="L62" s="396"/>
      <c r="M62" s="25"/>
      <c r="N62" s="190"/>
    </row>
    <row r="63" spans="1:16" s="9" customFormat="1" x14ac:dyDescent="0.25">
      <c r="A63" s="8"/>
      <c r="B63" s="394"/>
      <c r="C63" s="395"/>
      <c r="D63" s="395"/>
      <c r="E63" s="395"/>
      <c r="F63" s="395"/>
      <c r="G63" s="395"/>
      <c r="H63" s="395"/>
      <c r="I63" s="395"/>
      <c r="J63" s="395"/>
      <c r="K63" s="395"/>
      <c r="L63" s="396"/>
      <c r="M63" s="25"/>
      <c r="N63" s="190"/>
    </row>
    <row r="64" spans="1:16" s="9" customFormat="1" x14ac:dyDescent="0.25">
      <c r="A64" s="8"/>
      <c r="B64" s="394"/>
      <c r="C64" s="395"/>
      <c r="D64" s="395"/>
      <c r="E64" s="395"/>
      <c r="F64" s="395"/>
      <c r="G64" s="395"/>
      <c r="H64" s="395"/>
      <c r="I64" s="395"/>
      <c r="J64" s="395"/>
      <c r="K64" s="395"/>
      <c r="L64" s="396"/>
      <c r="M64" s="25"/>
      <c r="N64" s="190"/>
    </row>
    <row r="65" spans="1:16" s="9" customFormat="1" x14ac:dyDescent="0.25">
      <c r="A65" s="8"/>
      <c r="B65" s="394"/>
      <c r="C65" s="395"/>
      <c r="D65" s="395"/>
      <c r="E65" s="395"/>
      <c r="F65" s="395"/>
      <c r="G65" s="395"/>
      <c r="H65" s="395"/>
      <c r="I65" s="395"/>
      <c r="J65" s="395"/>
      <c r="K65" s="395"/>
      <c r="L65" s="396"/>
      <c r="M65" s="25"/>
      <c r="N65" s="190"/>
    </row>
    <row r="66" spans="1:16" s="9" customFormat="1" x14ac:dyDescent="0.25">
      <c r="A66" s="8"/>
      <c r="B66" s="394"/>
      <c r="C66" s="395"/>
      <c r="D66" s="395"/>
      <c r="E66" s="395"/>
      <c r="F66" s="395"/>
      <c r="G66" s="395"/>
      <c r="H66" s="395"/>
      <c r="I66" s="395"/>
      <c r="J66" s="395"/>
      <c r="K66" s="395"/>
      <c r="L66" s="396"/>
      <c r="M66" s="25"/>
      <c r="N66" s="190"/>
    </row>
    <row r="67" spans="1:16" s="25" customFormat="1" x14ac:dyDescent="0.25">
      <c r="A67" s="85"/>
      <c r="B67" s="96"/>
      <c r="C67" s="97"/>
      <c r="D67" s="97"/>
      <c r="E67" s="97"/>
      <c r="F67" s="97"/>
      <c r="G67" s="97"/>
      <c r="H67" s="97"/>
      <c r="I67" s="97"/>
      <c r="J67" s="97"/>
      <c r="K67" s="97"/>
      <c r="L67" s="98"/>
      <c r="N67" s="176"/>
    </row>
    <row r="68" spans="1:16" s="9" customFormat="1" x14ac:dyDescent="0.25">
      <c r="A68" s="8"/>
      <c r="B68" s="399" t="s">
        <v>26</v>
      </c>
      <c r="C68" s="400"/>
      <c r="D68" s="400"/>
      <c r="E68" s="400"/>
      <c r="F68" s="400"/>
      <c r="G68" s="400"/>
      <c r="H68" s="400"/>
      <c r="I68" s="400"/>
      <c r="J68" s="400"/>
      <c r="K68" s="400"/>
      <c r="L68" s="401"/>
      <c r="M68" s="94"/>
      <c r="N68" s="190"/>
    </row>
    <row r="69" spans="1:16" s="25" customFormat="1" x14ac:dyDescent="0.25">
      <c r="A69" s="85"/>
      <c r="B69" s="95"/>
      <c r="C69" s="86"/>
      <c r="D69" s="86"/>
      <c r="E69" s="86"/>
      <c r="F69" s="86"/>
      <c r="G69" s="86"/>
      <c r="H69" s="86"/>
      <c r="I69" s="86"/>
      <c r="J69" s="86"/>
      <c r="K69" s="86"/>
      <c r="L69" s="87"/>
      <c r="N69" s="176"/>
    </row>
    <row r="70" spans="1:16" s="25" customFormat="1" x14ac:dyDescent="0.25">
      <c r="A70" s="85"/>
      <c r="B70" s="270" t="str">
        <f>IF(Intro!$G$27="English",O70,P70)</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70" s="271"/>
      <c r="D70" s="271"/>
      <c r="E70" s="271"/>
      <c r="F70" s="271"/>
      <c r="G70" s="271"/>
      <c r="H70" s="271"/>
      <c r="I70" s="271"/>
      <c r="J70" s="271"/>
      <c r="K70" s="271"/>
      <c r="L70" s="272"/>
      <c r="N70" s="176"/>
      <c r="O70" s="25" t="s">
        <v>146</v>
      </c>
      <c r="P70" s="25" t="s">
        <v>106</v>
      </c>
    </row>
    <row r="71" spans="1:16" s="25" customFormat="1" x14ac:dyDescent="0.25">
      <c r="A71" s="85"/>
      <c r="B71" s="270"/>
      <c r="C71" s="271"/>
      <c r="D71" s="271"/>
      <c r="E71" s="271"/>
      <c r="F71" s="271"/>
      <c r="G71" s="271"/>
      <c r="H71" s="271"/>
      <c r="I71" s="271"/>
      <c r="J71" s="271"/>
      <c r="K71" s="271"/>
      <c r="L71" s="272"/>
      <c r="N71" s="176"/>
    </row>
    <row r="72" spans="1:16" s="25" customFormat="1" x14ac:dyDescent="0.25">
      <c r="A72" s="85"/>
      <c r="B72" s="95"/>
      <c r="C72" s="86"/>
      <c r="D72" s="86"/>
      <c r="E72" s="86"/>
      <c r="F72" s="86"/>
      <c r="G72" s="86"/>
      <c r="H72" s="86"/>
      <c r="I72" s="86"/>
      <c r="J72" s="86"/>
      <c r="K72" s="86"/>
      <c r="L72" s="87"/>
      <c r="N72" s="176"/>
    </row>
    <row r="73" spans="1:16" s="9" customFormat="1" x14ac:dyDescent="0.25">
      <c r="A73" s="8"/>
      <c r="B73" s="394"/>
      <c r="C73" s="395"/>
      <c r="D73" s="395"/>
      <c r="E73" s="395"/>
      <c r="F73" s="395"/>
      <c r="G73" s="395"/>
      <c r="H73" s="395"/>
      <c r="I73" s="395"/>
      <c r="J73" s="395"/>
      <c r="K73" s="395"/>
      <c r="L73" s="396"/>
      <c r="M73" s="25"/>
      <c r="N73" s="190"/>
    </row>
    <row r="74" spans="1:16" s="9" customFormat="1" x14ac:dyDescent="0.25">
      <c r="A74" s="8"/>
      <c r="B74" s="394"/>
      <c r="C74" s="395"/>
      <c r="D74" s="395"/>
      <c r="E74" s="395"/>
      <c r="F74" s="395"/>
      <c r="G74" s="395"/>
      <c r="H74" s="395"/>
      <c r="I74" s="395"/>
      <c r="J74" s="395"/>
      <c r="K74" s="395"/>
      <c r="L74" s="396"/>
      <c r="M74" s="25"/>
      <c r="N74" s="190"/>
    </row>
    <row r="75" spans="1:16" s="9" customFormat="1" x14ac:dyDescent="0.25">
      <c r="A75" s="8"/>
      <c r="B75" s="394"/>
      <c r="C75" s="395"/>
      <c r="D75" s="395"/>
      <c r="E75" s="395"/>
      <c r="F75" s="395"/>
      <c r="G75" s="395"/>
      <c r="H75" s="395"/>
      <c r="I75" s="395"/>
      <c r="J75" s="395"/>
      <c r="K75" s="395"/>
      <c r="L75" s="396"/>
      <c r="M75" s="25"/>
      <c r="N75" s="190"/>
    </row>
    <row r="76" spans="1:16" s="9" customFormat="1" x14ac:dyDescent="0.25">
      <c r="A76" s="8"/>
      <c r="B76" s="394"/>
      <c r="C76" s="395"/>
      <c r="D76" s="395"/>
      <c r="E76" s="395"/>
      <c r="F76" s="395"/>
      <c r="G76" s="395"/>
      <c r="H76" s="395"/>
      <c r="I76" s="395"/>
      <c r="J76" s="395"/>
      <c r="K76" s="395"/>
      <c r="L76" s="396"/>
      <c r="M76" s="25"/>
      <c r="N76" s="190"/>
    </row>
    <row r="77" spans="1:16" s="9" customFormat="1" x14ac:dyDescent="0.25">
      <c r="A77" s="8"/>
      <c r="B77" s="394"/>
      <c r="C77" s="395"/>
      <c r="D77" s="395"/>
      <c r="E77" s="395"/>
      <c r="F77" s="395"/>
      <c r="G77" s="395"/>
      <c r="H77" s="395"/>
      <c r="I77" s="395"/>
      <c r="J77" s="395"/>
      <c r="K77" s="395"/>
      <c r="L77" s="396"/>
      <c r="M77" s="25"/>
      <c r="N77" s="190"/>
    </row>
    <row r="78" spans="1:16" s="9" customFormat="1" x14ac:dyDescent="0.25">
      <c r="A78" s="8"/>
      <c r="B78" s="394"/>
      <c r="C78" s="395"/>
      <c r="D78" s="395"/>
      <c r="E78" s="395"/>
      <c r="F78" s="395"/>
      <c r="G78" s="395"/>
      <c r="H78" s="395"/>
      <c r="I78" s="395"/>
      <c r="J78" s="395"/>
      <c r="K78" s="395"/>
      <c r="L78" s="396"/>
      <c r="M78" s="25"/>
      <c r="N78" s="190"/>
    </row>
    <row r="79" spans="1:16" s="9" customFormat="1" x14ac:dyDescent="0.25">
      <c r="A79" s="8"/>
      <c r="B79" s="394"/>
      <c r="C79" s="395"/>
      <c r="D79" s="395"/>
      <c r="E79" s="395"/>
      <c r="F79" s="395"/>
      <c r="G79" s="395"/>
      <c r="H79" s="395"/>
      <c r="I79" s="395"/>
      <c r="J79" s="395"/>
      <c r="K79" s="395"/>
      <c r="L79" s="396"/>
      <c r="M79" s="25"/>
      <c r="N79" s="190"/>
    </row>
    <row r="80" spans="1:16" s="9" customFormat="1" x14ac:dyDescent="0.25">
      <c r="A80" s="8"/>
      <c r="B80" s="394"/>
      <c r="C80" s="395"/>
      <c r="D80" s="395"/>
      <c r="E80" s="395"/>
      <c r="F80" s="395"/>
      <c r="G80" s="395"/>
      <c r="H80" s="395"/>
      <c r="I80" s="395"/>
      <c r="J80" s="395"/>
      <c r="K80" s="395"/>
      <c r="L80" s="396"/>
      <c r="M80" s="25"/>
      <c r="N80" s="190"/>
    </row>
    <row r="81" spans="1:16" s="25" customFormat="1" x14ac:dyDescent="0.25">
      <c r="A81" s="85"/>
      <c r="B81" s="96"/>
      <c r="C81" s="97"/>
      <c r="D81" s="97"/>
      <c r="E81" s="97"/>
      <c r="F81" s="97"/>
      <c r="G81" s="97"/>
      <c r="H81" s="97"/>
      <c r="I81" s="97"/>
      <c r="J81" s="97"/>
      <c r="K81" s="97"/>
      <c r="L81" s="98"/>
      <c r="N81" s="176"/>
    </row>
    <row r="82" spans="1:16" s="9" customFormat="1" x14ac:dyDescent="0.25">
      <c r="A82" s="8"/>
      <c r="B82" s="399" t="s">
        <v>27</v>
      </c>
      <c r="C82" s="400"/>
      <c r="D82" s="400"/>
      <c r="E82" s="400"/>
      <c r="F82" s="400"/>
      <c r="G82" s="400"/>
      <c r="H82" s="400"/>
      <c r="I82" s="400"/>
      <c r="J82" s="400"/>
      <c r="K82" s="400"/>
      <c r="L82" s="401"/>
      <c r="M82" s="94"/>
      <c r="N82" s="190"/>
    </row>
    <row r="83" spans="1:16" s="25" customFormat="1" x14ac:dyDescent="0.25">
      <c r="A83" s="85"/>
      <c r="B83" s="95"/>
      <c r="C83" s="86"/>
      <c r="D83" s="86"/>
      <c r="E83" s="86"/>
      <c r="F83" s="86"/>
      <c r="G83" s="86"/>
      <c r="H83" s="86"/>
      <c r="I83" s="86"/>
      <c r="J83" s="86"/>
      <c r="K83" s="86"/>
      <c r="L83" s="87"/>
      <c r="N83" s="176"/>
    </row>
    <row r="84" spans="1:16" s="25" customFormat="1" ht="14.25" customHeight="1" x14ac:dyDescent="0.25">
      <c r="A84" s="85"/>
      <c r="B84" s="408" t="str">
        <f>IF(Intro!$G$27="English",O84,P84)</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84" s="409"/>
      <c r="D84" s="409"/>
      <c r="E84" s="409"/>
      <c r="F84" s="409"/>
      <c r="G84" s="409"/>
      <c r="H84" s="409"/>
      <c r="I84" s="409"/>
      <c r="J84" s="409"/>
      <c r="K84" s="409"/>
      <c r="L84" s="410"/>
      <c r="N84" s="176"/>
      <c r="O84" s="25" t="s">
        <v>147</v>
      </c>
      <c r="P84" s="25" t="s">
        <v>107</v>
      </c>
    </row>
    <row r="85" spans="1:16" s="25" customFormat="1" x14ac:dyDescent="0.25">
      <c r="A85" s="85"/>
      <c r="B85" s="408"/>
      <c r="C85" s="409"/>
      <c r="D85" s="409"/>
      <c r="E85" s="409"/>
      <c r="F85" s="409"/>
      <c r="G85" s="409"/>
      <c r="H85" s="409"/>
      <c r="I85" s="409"/>
      <c r="J85" s="409"/>
      <c r="K85" s="409"/>
      <c r="L85" s="410"/>
      <c r="N85" s="176"/>
    </row>
    <row r="86" spans="1:16" s="25" customFormat="1" x14ac:dyDescent="0.25">
      <c r="A86" s="85"/>
      <c r="B86" s="95"/>
      <c r="C86" s="86"/>
      <c r="D86" s="86"/>
      <c r="E86" s="86"/>
      <c r="F86" s="86"/>
      <c r="G86" s="86"/>
      <c r="H86" s="86"/>
      <c r="I86" s="86"/>
      <c r="J86" s="86"/>
      <c r="K86" s="86"/>
      <c r="L86" s="87"/>
      <c r="N86" s="176"/>
    </row>
    <row r="87" spans="1:16" s="9" customFormat="1" x14ac:dyDescent="0.25">
      <c r="A87" s="8"/>
      <c r="B87" s="394"/>
      <c r="C87" s="395"/>
      <c r="D87" s="395"/>
      <c r="E87" s="395"/>
      <c r="F87" s="395"/>
      <c r="G87" s="395"/>
      <c r="H87" s="395"/>
      <c r="I87" s="395"/>
      <c r="J87" s="395"/>
      <c r="K87" s="395"/>
      <c r="L87" s="396"/>
      <c r="M87" s="25"/>
      <c r="N87" s="190"/>
    </row>
    <row r="88" spans="1:16" s="9" customFormat="1" x14ac:dyDescent="0.25">
      <c r="A88" s="8"/>
      <c r="B88" s="394"/>
      <c r="C88" s="395"/>
      <c r="D88" s="395"/>
      <c r="E88" s="395"/>
      <c r="F88" s="395"/>
      <c r="G88" s="395"/>
      <c r="H88" s="395"/>
      <c r="I88" s="395"/>
      <c r="J88" s="395"/>
      <c r="K88" s="395"/>
      <c r="L88" s="396"/>
      <c r="M88" s="25"/>
      <c r="N88" s="190"/>
    </row>
    <row r="89" spans="1:16" s="9" customFormat="1" x14ac:dyDescent="0.25">
      <c r="A89" s="8"/>
      <c r="B89" s="394"/>
      <c r="C89" s="395"/>
      <c r="D89" s="395"/>
      <c r="E89" s="395"/>
      <c r="F89" s="395"/>
      <c r="G89" s="395"/>
      <c r="H89" s="395"/>
      <c r="I89" s="395"/>
      <c r="J89" s="395"/>
      <c r="K89" s="395"/>
      <c r="L89" s="396"/>
      <c r="M89" s="25"/>
      <c r="N89" s="190"/>
    </row>
    <row r="90" spans="1:16" s="9" customFormat="1" x14ac:dyDescent="0.25">
      <c r="A90" s="8"/>
      <c r="B90" s="394"/>
      <c r="C90" s="395"/>
      <c r="D90" s="395"/>
      <c r="E90" s="395"/>
      <c r="F90" s="395"/>
      <c r="G90" s="395"/>
      <c r="H90" s="395"/>
      <c r="I90" s="395"/>
      <c r="J90" s="395"/>
      <c r="K90" s="395"/>
      <c r="L90" s="396"/>
      <c r="M90" s="25"/>
      <c r="N90" s="190"/>
    </row>
    <row r="91" spans="1:16" s="9" customFormat="1" x14ac:dyDescent="0.25">
      <c r="A91" s="8"/>
      <c r="B91" s="394"/>
      <c r="C91" s="395"/>
      <c r="D91" s="395"/>
      <c r="E91" s="395"/>
      <c r="F91" s="395"/>
      <c r="G91" s="395"/>
      <c r="H91" s="395"/>
      <c r="I91" s="395"/>
      <c r="J91" s="395"/>
      <c r="K91" s="395"/>
      <c r="L91" s="396"/>
      <c r="M91" s="25"/>
      <c r="N91" s="190"/>
    </row>
    <row r="92" spans="1:16" s="9" customFormat="1" x14ac:dyDescent="0.25">
      <c r="A92" s="8"/>
      <c r="B92" s="394"/>
      <c r="C92" s="395"/>
      <c r="D92" s="395"/>
      <c r="E92" s="395"/>
      <c r="F92" s="395"/>
      <c r="G92" s="395"/>
      <c r="H92" s="395"/>
      <c r="I92" s="395"/>
      <c r="J92" s="395"/>
      <c r="K92" s="395"/>
      <c r="L92" s="396"/>
      <c r="M92" s="25"/>
      <c r="N92" s="190"/>
    </row>
    <row r="93" spans="1:16" s="9" customFormat="1" x14ac:dyDescent="0.25">
      <c r="A93" s="8"/>
      <c r="B93" s="394"/>
      <c r="C93" s="395"/>
      <c r="D93" s="395"/>
      <c r="E93" s="395"/>
      <c r="F93" s="395"/>
      <c r="G93" s="395"/>
      <c r="H93" s="395"/>
      <c r="I93" s="395"/>
      <c r="J93" s="395"/>
      <c r="K93" s="395"/>
      <c r="L93" s="396"/>
      <c r="M93" s="25"/>
      <c r="N93" s="190"/>
    </row>
    <row r="94" spans="1:16" s="9" customFormat="1" x14ac:dyDescent="0.25">
      <c r="A94" s="8"/>
      <c r="B94" s="394"/>
      <c r="C94" s="395"/>
      <c r="D94" s="395"/>
      <c r="E94" s="395"/>
      <c r="F94" s="395"/>
      <c r="G94" s="395"/>
      <c r="H94" s="395"/>
      <c r="I94" s="395"/>
      <c r="J94" s="395"/>
      <c r="K94" s="395"/>
      <c r="L94" s="396"/>
      <c r="M94" s="25"/>
      <c r="N94" s="190"/>
    </row>
    <row r="95" spans="1:16" s="25" customFormat="1" x14ac:dyDescent="0.25">
      <c r="A95" s="85"/>
      <c r="B95" s="96"/>
      <c r="C95" s="97"/>
      <c r="D95" s="97"/>
      <c r="E95" s="97"/>
      <c r="F95" s="97"/>
      <c r="G95" s="97"/>
      <c r="H95" s="97"/>
      <c r="I95" s="97"/>
      <c r="J95" s="97"/>
      <c r="K95" s="97"/>
      <c r="L95" s="98"/>
      <c r="N95" s="176"/>
    </row>
    <row r="96" spans="1:16" s="9" customFormat="1" x14ac:dyDescent="0.25">
      <c r="A96" s="8"/>
      <c r="B96" s="399" t="s">
        <v>30</v>
      </c>
      <c r="C96" s="400"/>
      <c r="D96" s="400"/>
      <c r="E96" s="400"/>
      <c r="F96" s="400"/>
      <c r="G96" s="400"/>
      <c r="H96" s="400"/>
      <c r="I96" s="400"/>
      <c r="J96" s="400"/>
      <c r="K96" s="400"/>
      <c r="L96" s="401"/>
      <c r="M96" s="94"/>
      <c r="N96" s="190"/>
    </row>
    <row r="97" spans="1:16" s="25" customFormat="1" x14ac:dyDescent="0.25">
      <c r="A97" s="85"/>
      <c r="B97" s="95"/>
      <c r="C97" s="86"/>
      <c r="D97" s="86"/>
      <c r="E97" s="86"/>
      <c r="F97" s="86"/>
      <c r="G97" s="86"/>
      <c r="H97" s="86"/>
      <c r="I97" s="86"/>
      <c r="J97" s="86"/>
      <c r="K97" s="86"/>
      <c r="L97" s="87"/>
      <c r="N97" s="176"/>
    </row>
    <row r="98" spans="1:16" s="25" customFormat="1" ht="30.75" customHeight="1" x14ac:dyDescent="0.25">
      <c r="A98" s="85"/>
      <c r="B98" s="408" t="str">
        <f>IF(Intro!$G$27="English",O98,P98)</f>
        <v>Décrivez les plans de votre entreprise visant à modifier la gamme de produits fabriqués sur le même équipement au cours des deux prochaines années. Fournissez les motifs et les hypothèses sous-tendant ces objectifs et ces stratégies.</v>
      </c>
      <c r="C98" s="409"/>
      <c r="D98" s="409"/>
      <c r="E98" s="409"/>
      <c r="F98" s="409"/>
      <c r="G98" s="409"/>
      <c r="H98" s="409"/>
      <c r="I98" s="409"/>
      <c r="J98" s="409"/>
      <c r="K98" s="409"/>
      <c r="L98" s="410"/>
      <c r="N98" s="176"/>
      <c r="O98" s="25" t="s">
        <v>148</v>
      </c>
      <c r="P98" s="25" t="s">
        <v>108</v>
      </c>
    </row>
    <row r="99" spans="1:16" s="25" customFormat="1" x14ac:dyDescent="0.25">
      <c r="A99" s="85"/>
      <c r="B99" s="95"/>
      <c r="C99" s="86"/>
      <c r="D99" s="86"/>
      <c r="E99" s="86"/>
      <c r="F99" s="86"/>
      <c r="G99" s="86"/>
      <c r="H99" s="86"/>
      <c r="I99" s="86"/>
      <c r="J99" s="86"/>
      <c r="K99" s="86"/>
      <c r="L99" s="87"/>
      <c r="N99" s="176"/>
    </row>
    <row r="100" spans="1:16" s="9" customFormat="1" x14ac:dyDescent="0.25">
      <c r="A100" s="8"/>
      <c r="B100" s="394"/>
      <c r="C100" s="395"/>
      <c r="D100" s="395"/>
      <c r="E100" s="395"/>
      <c r="F100" s="395"/>
      <c r="G100" s="395"/>
      <c r="H100" s="395"/>
      <c r="I100" s="395"/>
      <c r="J100" s="395"/>
      <c r="K100" s="395"/>
      <c r="L100" s="396"/>
      <c r="M100" s="25"/>
      <c r="N100" s="190"/>
    </row>
    <row r="101" spans="1:16" s="9" customFormat="1" x14ac:dyDescent="0.25">
      <c r="A101" s="8"/>
      <c r="B101" s="394"/>
      <c r="C101" s="395"/>
      <c r="D101" s="395"/>
      <c r="E101" s="395"/>
      <c r="F101" s="395"/>
      <c r="G101" s="395"/>
      <c r="H101" s="395"/>
      <c r="I101" s="395"/>
      <c r="J101" s="395"/>
      <c r="K101" s="395"/>
      <c r="L101" s="396"/>
      <c r="M101" s="25"/>
      <c r="N101" s="190"/>
    </row>
    <row r="102" spans="1:16" s="9" customFormat="1" x14ac:dyDescent="0.25">
      <c r="A102" s="8"/>
      <c r="B102" s="394"/>
      <c r="C102" s="395"/>
      <c r="D102" s="395"/>
      <c r="E102" s="395"/>
      <c r="F102" s="395"/>
      <c r="G102" s="395"/>
      <c r="H102" s="395"/>
      <c r="I102" s="395"/>
      <c r="J102" s="395"/>
      <c r="K102" s="395"/>
      <c r="L102" s="396"/>
      <c r="M102" s="25"/>
      <c r="N102" s="190"/>
    </row>
    <row r="103" spans="1:16" s="9" customFormat="1" x14ac:dyDescent="0.25">
      <c r="A103" s="8"/>
      <c r="B103" s="394"/>
      <c r="C103" s="395"/>
      <c r="D103" s="395"/>
      <c r="E103" s="395"/>
      <c r="F103" s="395"/>
      <c r="G103" s="395"/>
      <c r="H103" s="395"/>
      <c r="I103" s="395"/>
      <c r="J103" s="395"/>
      <c r="K103" s="395"/>
      <c r="L103" s="396"/>
      <c r="M103" s="25"/>
      <c r="N103" s="190"/>
    </row>
    <row r="104" spans="1:16" s="9" customFormat="1" x14ac:dyDescent="0.25">
      <c r="A104" s="8"/>
      <c r="B104" s="394"/>
      <c r="C104" s="395"/>
      <c r="D104" s="395"/>
      <c r="E104" s="395"/>
      <c r="F104" s="395"/>
      <c r="G104" s="395"/>
      <c r="H104" s="395"/>
      <c r="I104" s="395"/>
      <c r="J104" s="395"/>
      <c r="K104" s="395"/>
      <c r="L104" s="396"/>
      <c r="M104" s="25"/>
      <c r="N104" s="190"/>
    </row>
    <row r="105" spans="1:16" s="9" customFormat="1" x14ac:dyDescent="0.25">
      <c r="A105" s="8"/>
      <c r="B105" s="394"/>
      <c r="C105" s="395"/>
      <c r="D105" s="395"/>
      <c r="E105" s="395"/>
      <c r="F105" s="395"/>
      <c r="G105" s="395"/>
      <c r="H105" s="395"/>
      <c r="I105" s="395"/>
      <c r="J105" s="395"/>
      <c r="K105" s="395"/>
      <c r="L105" s="396"/>
      <c r="M105" s="25"/>
      <c r="N105" s="190"/>
    </row>
    <row r="106" spans="1:16" s="9" customFormat="1" x14ac:dyDescent="0.25">
      <c r="A106" s="8"/>
      <c r="B106" s="394"/>
      <c r="C106" s="395"/>
      <c r="D106" s="395"/>
      <c r="E106" s="395"/>
      <c r="F106" s="395"/>
      <c r="G106" s="395"/>
      <c r="H106" s="395"/>
      <c r="I106" s="395"/>
      <c r="J106" s="395"/>
      <c r="K106" s="395"/>
      <c r="L106" s="396"/>
      <c r="M106" s="25"/>
      <c r="N106" s="190"/>
    </row>
    <row r="107" spans="1:16" s="9" customFormat="1" x14ac:dyDescent="0.25">
      <c r="A107" s="8"/>
      <c r="B107" s="394"/>
      <c r="C107" s="395"/>
      <c r="D107" s="395"/>
      <c r="E107" s="395"/>
      <c r="F107" s="395"/>
      <c r="G107" s="395"/>
      <c r="H107" s="395"/>
      <c r="I107" s="395"/>
      <c r="J107" s="395"/>
      <c r="K107" s="395"/>
      <c r="L107" s="396"/>
      <c r="M107" s="25"/>
      <c r="N107" s="190"/>
    </row>
    <row r="108" spans="1:16" s="25" customFormat="1" x14ac:dyDescent="0.25">
      <c r="A108" s="85"/>
      <c r="B108" s="96"/>
      <c r="C108" s="97"/>
      <c r="D108" s="97"/>
      <c r="E108" s="97"/>
      <c r="F108" s="97"/>
      <c r="G108" s="97"/>
      <c r="H108" s="97"/>
      <c r="I108" s="97"/>
      <c r="J108" s="97"/>
      <c r="K108" s="97"/>
      <c r="L108" s="98"/>
      <c r="N108" s="176"/>
    </row>
  </sheetData>
  <sheetProtection algorithmName="SHA-512" hashValue="8KkHJjbGs4xfikre+Uwvcmg7Ssugz7tWbeGH92qfvtHDsBI/FoRPWqsjss8Gu8HkjbDoaTySCHzncCXyYIaW1g==" saltValue="5LunjNmnmsKk0VJBBjVkLQ==" spinCount="100000" sheet="1" objects="1" scenarios="1" selectLockedCells="1"/>
  <mergeCells count="38">
    <mergeCell ref="B96:L96"/>
    <mergeCell ref="B100:L107"/>
    <mergeCell ref="B98:L98"/>
    <mergeCell ref="B33:L40"/>
    <mergeCell ref="B46:L53"/>
    <mergeCell ref="B59:L66"/>
    <mergeCell ref="B73:L80"/>
    <mergeCell ref="B87:L94"/>
    <mergeCell ref="B68:L68"/>
    <mergeCell ref="B70:L71"/>
    <mergeCell ref="B44:L44"/>
    <mergeCell ref="B57:L57"/>
    <mergeCell ref="B42:L42"/>
    <mergeCell ref="B55:L55"/>
    <mergeCell ref="B84:L85"/>
    <mergeCell ref="B82:L82"/>
    <mergeCell ref="B4:L4"/>
    <mergeCell ref="B13:L13"/>
    <mergeCell ref="B9:L9"/>
    <mergeCell ref="B10:L10"/>
    <mergeCell ref="B5:L5"/>
    <mergeCell ref="B6:L6"/>
    <mergeCell ref="B8:L8"/>
    <mergeCell ref="B12:L12"/>
    <mergeCell ref="B31:L31"/>
    <mergeCell ref="B15:L16"/>
    <mergeCell ref="B29:L29"/>
    <mergeCell ref="I18:I19"/>
    <mergeCell ref="J18:J19"/>
    <mergeCell ref="K18:K19"/>
    <mergeCell ref="B24:G24"/>
    <mergeCell ref="B25:G25"/>
    <mergeCell ref="B26:G26"/>
    <mergeCell ref="B27:G27"/>
    <mergeCell ref="B20:G20"/>
    <mergeCell ref="B21:G21"/>
    <mergeCell ref="B22:G22"/>
    <mergeCell ref="B23:G23"/>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7:L87 B73:L73 B59:L59 B33:L36 B46:L46 B89:L91 B48:L50 B61:L63 B75:L77 B100:L103" xr:uid="{3B895ACC-BC95-48CF-9B52-564CFBCF3BF6}">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I20:K27" xr:uid="{F776B4C4-FB9F-4E6D-9659-ADBE0E6C3F52}">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6"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97"/>
  <sheetViews>
    <sheetView showGridLines="0" zoomScaleNormal="100" zoomScaleSheetLayoutView="89" workbookViewId="0"/>
  </sheetViews>
  <sheetFormatPr defaultColWidth="9.42578125" defaultRowHeight="14.25" x14ac:dyDescent="0.25"/>
  <cols>
    <col min="1" max="1" width="1.5703125" style="8" customWidth="1"/>
    <col min="2" max="12" width="14.5703125" style="70" customWidth="1"/>
    <col min="13" max="13" width="6.42578125" style="75" customWidth="1"/>
    <col min="14" max="14" width="9.42578125" style="125" customWidth="1"/>
    <col min="15" max="15" width="49.28515625" style="75" hidden="1" customWidth="1"/>
    <col min="16" max="16" width="35" style="75" hidden="1" customWidth="1"/>
    <col min="17" max="17" width="9.42578125" style="75" customWidth="1"/>
    <col min="18" max="16384" width="9.42578125" style="75"/>
  </cols>
  <sheetData>
    <row r="1" spans="1:16" x14ac:dyDescent="0.25">
      <c r="O1" s="147" t="s">
        <v>295</v>
      </c>
      <c r="P1" s="147" t="s">
        <v>295</v>
      </c>
    </row>
    <row r="2" spans="1:16" x14ac:dyDescent="0.25">
      <c r="B2" s="10" t="str">
        <f>'Pro 1'!B2</f>
        <v>PROTÉGÉ</v>
      </c>
      <c r="C2" s="10"/>
      <c r="D2" s="10"/>
      <c r="O2" s="9" t="s">
        <v>61</v>
      </c>
      <c r="P2" s="9" t="s">
        <v>73</v>
      </c>
    </row>
    <row r="3" spans="1:16" x14ac:dyDescent="0.25">
      <c r="B3" s="2"/>
      <c r="C3" s="2"/>
      <c r="D3" s="2"/>
      <c r="O3" s="5"/>
      <c r="P3" s="5"/>
    </row>
    <row r="4" spans="1:16" s="5" customFormat="1" x14ac:dyDescent="0.25">
      <c r="A4" s="11"/>
      <c r="B4" s="335" t="str">
        <f>Info!B4</f>
        <v>QUESTIONNAIRE À L'INTENTION DES PRODUCTEURS ÉTRANGERS</v>
      </c>
      <c r="C4" s="336"/>
      <c r="D4" s="336"/>
      <c r="E4" s="336"/>
      <c r="F4" s="336"/>
      <c r="G4" s="336"/>
      <c r="H4" s="336"/>
      <c r="I4" s="336"/>
      <c r="J4" s="336"/>
      <c r="K4" s="336"/>
      <c r="L4" s="337"/>
      <c r="M4" s="7"/>
      <c r="N4" s="191"/>
      <c r="O4" s="6"/>
      <c r="P4" s="6"/>
    </row>
    <row r="5" spans="1:16" s="5" customFormat="1" x14ac:dyDescent="0.25">
      <c r="A5" s="11"/>
      <c r="B5" s="338" t="str">
        <f>Info!B5</f>
        <v>RR-2025-004</v>
      </c>
      <c r="C5" s="339"/>
      <c r="D5" s="339"/>
      <c r="E5" s="339"/>
      <c r="F5" s="339"/>
      <c r="G5" s="339"/>
      <c r="H5" s="339"/>
      <c r="I5" s="339"/>
      <c r="J5" s="339"/>
      <c r="K5" s="339"/>
      <c r="L5" s="340"/>
      <c r="M5" s="7"/>
      <c r="N5" s="191"/>
      <c r="O5" s="6"/>
      <c r="P5" s="6"/>
    </row>
    <row r="6" spans="1:16" s="6" customFormat="1" x14ac:dyDescent="0.25">
      <c r="A6" s="11"/>
      <c r="B6" s="338" t="str">
        <f>Info!B6</f>
        <v>FEUILLES D'ACIER RÉSISTANT À LA CORROSION II</v>
      </c>
      <c r="C6" s="339"/>
      <c r="D6" s="339"/>
      <c r="E6" s="339"/>
      <c r="F6" s="339"/>
      <c r="G6" s="339"/>
      <c r="H6" s="339"/>
      <c r="I6" s="339"/>
      <c r="J6" s="339"/>
      <c r="K6" s="339"/>
      <c r="L6" s="340"/>
      <c r="N6" s="177"/>
      <c r="O6" s="12"/>
      <c r="P6" s="12"/>
    </row>
    <row r="7" spans="1:16" s="6" customFormat="1" x14ac:dyDescent="0.25">
      <c r="A7" s="11"/>
      <c r="B7" s="138"/>
      <c r="C7" s="139"/>
      <c r="D7" s="139"/>
      <c r="E7" s="139"/>
      <c r="F7" s="139"/>
      <c r="G7" s="139"/>
      <c r="H7" s="139"/>
      <c r="I7" s="139"/>
      <c r="J7" s="139"/>
      <c r="K7" s="139"/>
      <c r="L7" s="140"/>
      <c r="N7" s="177"/>
      <c r="O7" s="23"/>
    </row>
    <row r="8" spans="1:16" s="6" customFormat="1" ht="14.25" customHeight="1" x14ac:dyDescent="0.25">
      <c r="A8" s="11"/>
      <c r="B8" s="429" t="str">
        <f>Public!B8</f>
        <v>Les marchandises dans les questions suivantes font référence aux feuilles d'acier résistant à la corrosion comme définies dans la description du produit de l'onglet Intro.</v>
      </c>
      <c r="C8" s="430"/>
      <c r="D8" s="430"/>
      <c r="E8" s="430"/>
      <c r="F8" s="430"/>
      <c r="G8" s="430"/>
      <c r="H8" s="430"/>
      <c r="I8" s="430"/>
      <c r="J8" s="430"/>
      <c r="K8" s="430"/>
      <c r="L8" s="431"/>
      <c r="M8" s="177"/>
      <c r="N8" s="177"/>
      <c r="O8" s="12"/>
      <c r="P8" s="12"/>
    </row>
    <row r="9" spans="1:16" s="6" customFormat="1" x14ac:dyDescent="0.25">
      <c r="A9" s="11"/>
      <c r="B9" s="414" t="str">
        <f>Public!B9</f>
        <v>Des informations sur le produit et un glossaire de termes sont disponibles dans l'onglet Info.</v>
      </c>
      <c r="C9" s="415"/>
      <c r="D9" s="415"/>
      <c r="E9" s="415"/>
      <c r="F9" s="415"/>
      <c r="G9" s="415"/>
      <c r="H9" s="415"/>
      <c r="I9" s="415"/>
      <c r="J9" s="415"/>
      <c r="K9" s="415"/>
      <c r="L9" s="416"/>
      <c r="N9" s="177"/>
      <c r="O9" s="12"/>
    </row>
    <row r="10" spans="1:16" s="6" customFormat="1" x14ac:dyDescent="0.25">
      <c r="A10" s="11"/>
      <c r="B10" s="414" t="str">
        <f>'Pro 1'!B10</f>
        <v xml:space="preserve">Utilisez l'onglet AddPro si vous avez besoin de plus d'espace.
</v>
      </c>
      <c r="C10" s="415"/>
      <c r="D10" s="415"/>
      <c r="E10" s="415"/>
      <c r="F10" s="415"/>
      <c r="G10" s="415"/>
      <c r="H10" s="415"/>
      <c r="I10" s="415"/>
      <c r="J10" s="415"/>
      <c r="K10" s="415"/>
      <c r="L10" s="416"/>
      <c r="N10" s="177"/>
      <c r="O10" s="12"/>
      <c r="P10" s="12"/>
    </row>
    <row r="11" spans="1:16" s="6" customFormat="1" x14ac:dyDescent="0.25">
      <c r="A11" s="11"/>
      <c r="B11" s="141"/>
      <c r="C11" s="142"/>
      <c r="D11" s="142"/>
      <c r="E11" s="139"/>
      <c r="F11" s="139"/>
      <c r="G11" s="139"/>
      <c r="H11" s="139"/>
      <c r="I11" s="139"/>
      <c r="J11" s="139"/>
      <c r="K11" s="139"/>
      <c r="L11" s="140"/>
      <c r="N11" s="177"/>
      <c r="O11" s="12"/>
      <c r="P11" s="12"/>
    </row>
    <row r="12" spans="1:16" s="6" customFormat="1" x14ac:dyDescent="0.25">
      <c r="A12" s="11"/>
      <c r="B12" s="414" t="str">
        <f>IF(Intro!$G$27="English",O12,P12)</f>
        <v>Pour les questions de cet onglet, notez ce qui suit :</v>
      </c>
      <c r="C12" s="415"/>
      <c r="D12" s="415"/>
      <c r="E12" s="415"/>
      <c r="F12" s="415"/>
      <c r="G12" s="415"/>
      <c r="H12" s="415"/>
      <c r="I12" s="415"/>
      <c r="J12" s="415"/>
      <c r="K12" s="415"/>
      <c r="L12" s="416"/>
      <c r="N12" s="177"/>
      <c r="O12" s="12" t="s">
        <v>109</v>
      </c>
      <c r="P12" s="12" t="s">
        <v>110</v>
      </c>
    </row>
    <row r="13" spans="1:16" s="6" customFormat="1" x14ac:dyDescent="0.25">
      <c r="A13" s="11"/>
      <c r="B13" s="414" t="str">
        <f>IF(Intro!$G$27="English",O13,P13)</f>
        <v>• Indiquez seulement les ventes effectuées à partir de la production de votre entreprise.</v>
      </c>
      <c r="C13" s="415"/>
      <c r="D13" s="415"/>
      <c r="E13" s="415"/>
      <c r="F13" s="415"/>
      <c r="G13" s="415"/>
      <c r="H13" s="415"/>
      <c r="I13" s="415"/>
      <c r="J13" s="415"/>
      <c r="K13" s="415"/>
      <c r="L13" s="416"/>
      <c r="N13" s="177"/>
      <c r="O13" s="12" t="s">
        <v>164</v>
      </c>
      <c r="P13" s="12" t="s">
        <v>168</v>
      </c>
    </row>
    <row r="14" spans="1:16" s="6" customFormat="1" x14ac:dyDescent="0.25">
      <c r="A14" s="11"/>
      <c r="B14" s="414" t="str">
        <f>IF(Intro!$G$27="English",O14,P14)</f>
        <v>• Déclarez toutes les ventes aux entreprises associées canadiennes et étrangères.</v>
      </c>
      <c r="C14" s="415"/>
      <c r="D14" s="415"/>
      <c r="E14" s="415"/>
      <c r="F14" s="415"/>
      <c r="G14" s="415"/>
      <c r="H14" s="415"/>
      <c r="I14" s="415"/>
      <c r="J14" s="415"/>
      <c r="K14" s="415"/>
      <c r="L14" s="416"/>
      <c r="N14" s="177"/>
      <c r="O14" s="12" t="s">
        <v>165</v>
      </c>
      <c r="P14" s="12" t="s">
        <v>169</v>
      </c>
    </row>
    <row r="15" spans="1:16" s="6" customFormat="1" x14ac:dyDescent="0.25">
      <c r="A15" s="11"/>
      <c r="B15" s="414" t="str">
        <f>IF(Intro!$G$27="English",O15,P15)</f>
        <v>• Déclarez toutes les ventes à compter de la date de l’expédition au client ou à son entrepôt.</v>
      </c>
      <c r="C15" s="415"/>
      <c r="D15" s="415"/>
      <c r="E15" s="415"/>
      <c r="F15" s="415"/>
      <c r="G15" s="415"/>
      <c r="H15" s="415"/>
      <c r="I15" s="415"/>
      <c r="J15" s="415"/>
      <c r="K15" s="415"/>
      <c r="L15" s="416"/>
      <c r="N15" s="177"/>
      <c r="O15" s="12" t="s">
        <v>166</v>
      </c>
      <c r="P15" s="12" t="s">
        <v>170</v>
      </c>
    </row>
    <row r="16" spans="1:16" s="6" customFormat="1" x14ac:dyDescent="0.25">
      <c r="A16" s="11"/>
      <c r="B16" s="417" t="str">
        <f>IF(Intro!$G$27="English",O16,P16)</f>
        <v>• Déclarez toutes les valeurs en dollars canadiens.</v>
      </c>
      <c r="C16" s="418"/>
      <c r="D16" s="418"/>
      <c r="E16" s="418"/>
      <c r="F16" s="418"/>
      <c r="G16" s="418"/>
      <c r="H16" s="418"/>
      <c r="I16" s="418"/>
      <c r="J16" s="418"/>
      <c r="K16" s="418"/>
      <c r="L16" s="419"/>
      <c r="N16" s="177"/>
      <c r="O16" s="12" t="s">
        <v>167</v>
      </c>
      <c r="P16" s="12" t="s">
        <v>171</v>
      </c>
    </row>
    <row r="17" spans="1:16" s="6" customFormat="1" x14ac:dyDescent="0.25">
      <c r="A17" s="11"/>
      <c r="B17" s="13"/>
      <c r="C17" s="13"/>
      <c r="D17" s="13"/>
      <c r="E17" s="14"/>
      <c r="F17" s="14"/>
      <c r="G17" s="14"/>
      <c r="H17" s="14"/>
      <c r="I17" s="14"/>
      <c r="J17" s="14"/>
      <c r="K17" s="14"/>
      <c r="L17" s="14"/>
      <c r="N17" s="177"/>
      <c r="O17" s="12"/>
      <c r="P17" s="12"/>
    </row>
    <row r="18" spans="1:16" x14ac:dyDescent="0.25">
      <c r="B18" s="311" t="str">
        <f>IF(Intro!$G$27="English",O18,P18)</f>
        <v>VENTES ET STOCKS</v>
      </c>
      <c r="C18" s="312"/>
      <c r="D18" s="312"/>
      <c r="E18" s="312"/>
      <c r="F18" s="312"/>
      <c r="G18" s="312"/>
      <c r="H18" s="312"/>
      <c r="I18" s="312"/>
      <c r="J18" s="312"/>
      <c r="K18" s="312"/>
      <c r="L18" s="313"/>
      <c r="O18" s="104" t="s">
        <v>254</v>
      </c>
      <c r="P18" s="104" t="s">
        <v>255</v>
      </c>
    </row>
    <row r="19" spans="1:16" x14ac:dyDescent="0.25">
      <c r="B19" s="423" t="s">
        <v>22</v>
      </c>
      <c r="C19" s="424"/>
      <c r="D19" s="424"/>
      <c r="E19" s="424"/>
      <c r="F19" s="424"/>
      <c r="G19" s="424"/>
      <c r="H19" s="424"/>
      <c r="I19" s="424"/>
      <c r="J19" s="424"/>
      <c r="K19" s="424"/>
      <c r="L19" s="425"/>
    </row>
    <row r="20" spans="1:16" x14ac:dyDescent="0.25">
      <c r="B20" s="15"/>
      <c r="C20" s="16"/>
      <c r="D20" s="16"/>
      <c r="E20" s="17"/>
      <c r="F20" s="17"/>
      <c r="G20" s="17"/>
      <c r="H20" s="17"/>
      <c r="I20" s="17"/>
      <c r="J20" s="17"/>
      <c r="K20" s="17"/>
      <c r="L20" s="18"/>
    </row>
    <row r="21" spans="1:16" ht="14.45" customHeight="1" x14ac:dyDescent="0.25">
      <c r="B21" s="487" t="str">
        <f>IF(Intro!$G$27="English",O21,P21)</f>
        <v>Fournissez les estimations suivantes en pourcentage:</v>
      </c>
      <c r="C21" s="488"/>
      <c r="D21" s="488"/>
      <c r="E21" s="488"/>
      <c r="F21" s="488"/>
      <c r="G21" s="488"/>
      <c r="H21" s="488"/>
      <c r="I21" s="488"/>
      <c r="J21" s="488"/>
      <c r="K21" s="488"/>
      <c r="L21" s="489"/>
      <c r="O21" s="71" t="s">
        <v>56</v>
      </c>
      <c r="P21" s="75" t="s">
        <v>57</v>
      </c>
    </row>
    <row r="22" spans="1:16" x14ac:dyDescent="0.25">
      <c r="B22" s="154"/>
      <c r="C22" s="155"/>
      <c r="D22" s="16"/>
      <c r="E22" s="17"/>
      <c r="F22" s="17"/>
      <c r="G22" s="17"/>
      <c r="H22" s="17"/>
      <c r="I22" s="17"/>
      <c r="J22" s="17"/>
      <c r="K22" s="17"/>
      <c r="L22" s="18"/>
      <c r="O22" s="71"/>
    </row>
    <row r="23" spans="1:16" x14ac:dyDescent="0.25">
      <c r="B23" s="154"/>
      <c r="C23" s="155"/>
      <c r="D23" s="31"/>
      <c r="E23" s="31"/>
      <c r="F23" s="31"/>
      <c r="G23" s="16"/>
      <c r="H23" s="159">
        <f>Variables!$B$6+2</f>
        <v>2025</v>
      </c>
      <c r="I23" s="88"/>
      <c r="J23" s="88"/>
      <c r="K23" s="88"/>
      <c r="L23" s="89"/>
      <c r="O23" s="71"/>
    </row>
    <row r="24" spans="1:16" x14ac:dyDescent="0.25">
      <c r="B24" s="503" t="str">
        <f>IF(Intro!$G$27="English",O24,P24)</f>
        <v>Le volume des ventes des marchandises de votre entreprise divisé par le volume des ventes totales de votre entreprise</v>
      </c>
      <c r="C24" s="504"/>
      <c r="D24" s="504"/>
      <c r="E24" s="504"/>
      <c r="F24" s="505"/>
      <c r="G24" s="481" t="s">
        <v>86</v>
      </c>
      <c r="H24" s="483"/>
      <c r="I24" s="88"/>
      <c r="J24" s="88"/>
      <c r="K24" s="88"/>
      <c r="L24" s="89"/>
      <c r="O24" s="75" t="s">
        <v>360</v>
      </c>
      <c r="P24" s="75" t="s">
        <v>361</v>
      </c>
    </row>
    <row r="25" spans="1:16" x14ac:dyDescent="0.25">
      <c r="B25" s="506"/>
      <c r="C25" s="507"/>
      <c r="D25" s="507"/>
      <c r="E25" s="507"/>
      <c r="F25" s="508"/>
      <c r="G25" s="482"/>
      <c r="H25" s="484"/>
      <c r="I25" s="88"/>
      <c r="J25" s="88"/>
      <c r="K25" s="88"/>
      <c r="L25" s="89"/>
    </row>
    <row r="26" spans="1:16" x14ac:dyDescent="0.25">
      <c r="B26" s="503" t="str">
        <f>IF(Intro!$G$27="English",O26,P26)</f>
        <v>La valeur des ventes des marchandises de votre entreprise divisée par la valeur des ventes totales de votre entreprise</v>
      </c>
      <c r="C26" s="504"/>
      <c r="D26" s="504"/>
      <c r="E26" s="504"/>
      <c r="F26" s="505"/>
      <c r="G26" s="481" t="s">
        <v>86</v>
      </c>
      <c r="H26" s="483"/>
      <c r="I26" s="88"/>
      <c r="J26" s="88"/>
      <c r="K26" s="88"/>
      <c r="L26" s="89"/>
      <c r="O26" s="75" t="s">
        <v>362</v>
      </c>
      <c r="P26" s="75" t="s">
        <v>363</v>
      </c>
    </row>
    <row r="27" spans="1:16" x14ac:dyDescent="0.25">
      <c r="B27" s="506"/>
      <c r="C27" s="507"/>
      <c r="D27" s="507"/>
      <c r="E27" s="507"/>
      <c r="F27" s="508"/>
      <c r="G27" s="482"/>
      <c r="H27" s="484"/>
      <c r="I27" s="88"/>
      <c r="J27" s="88"/>
      <c r="K27" s="88"/>
      <c r="L27" s="89"/>
    </row>
    <row r="28" spans="1:16" x14ac:dyDescent="0.25">
      <c r="B28" s="503" t="str">
        <f>IF(Intro!$G$27="English",O28,P28)</f>
        <v>Le volume de production des marchandises par votre entreprise divisé par le volume total de production des marchandises de votre pays</v>
      </c>
      <c r="C28" s="504"/>
      <c r="D28" s="504"/>
      <c r="E28" s="504"/>
      <c r="F28" s="505"/>
      <c r="G28" s="481" t="s">
        <v>86</v>
      </c>
      <c r="H28" s="483"/>
      <c r="I28" s="88"/>
      <c r="J28" s="88"/>
      <c r="K28" s="88"/>
      <c r="L28" s="89"/>
      <c r="O28" s="75" t="s">
        <v>364</v>
      </c>
      <c r="P28" s="75" t="s">
        <v>365</v>
      </c>
    </row>
    <row r="29" spans="1:16" x14ac:dyDescent="0.25">
      <c r="B29" s="506"/>
      <c r="C29" s="507"/>
      <c r="D29" s="507"/>
      <c r="E29" s="507"/>
      <c r="F29" s="508"/>
      <c r="G29" s="482"/>
      <c r="H29" s="484"/>
      <c r="I29" s="88"/>
      <c r="J29" s="88"/>
      <c r="K29" s="88"/>
      <c r="L29" s="89"/>
    </row>
    <row r="30" spans="1:16" x14ac:dyDescent="0.25">
      <c r="B30" s="273" t="str">
        <f>IF(Intro!$G$27="English",O30,P30)</f>
        <v>Le volume total des exportations des marchandises au Canada par votre entreprise divisé par le volume total des exportations des marchandises au Canada par votre pays</v>
      </c>
      <c r="C30" s="274"/>
      <c r="D30" s="274"/>
      <c r="E30" s="274"/>
      <c r="F30" s="274"/>
      <c r="G30" s="481" t="s">
        <v>86</v>
      </c>
      <c r="H30" s="483"/>
      <c r="I30" s="88"/>
      <c r="J30" s="88"/>
      <c r="K30" s="88"/>
      <c r="L30" s="89"/>
      <c r="O30" s="75" t="s">
        <v>366</v>
      </c>
      <c r="P30" s="75" t="s">
        <v>367</v>
      </c>
    </row>
    <row r="31" spans="1:16" x14ac:dyDescent="0.25">
      <c r="B31" s="277"/>
      <c r="C31" s="278"/>
      <c r="D31" s="278"/>
      <c r="E31" s="278"/>
      <c r="F31" s="278"/>
      <c r="G31" s="482"/>
      <c r="H31" s="484"/>
      <c r="I31" s="88"/>
      <c r="J31" s="88"/>
      <c r="K31" s="88"/>
      <c r="L31" s="89"/>
    </row>
    <row r="32" spans="1:16" x14ac:dyDescent="0.25">
      <c r="B32" s="90"/>
      <c r="C32" s="91"/>
      <c r="D32" s="91"/>
      <c r="E32" s="91"/>
      <c r="F32" s="91"/>
      <c r="G32" s="91"/>
      <c r="H32" s="91"/>
      <c r="I32" s="91"/>
      <c r="J32" s="91"/>
      <c r="K32" s="91"/>
      <c r="L32" s="92"/>
    </row>
    <row r="33" spans="2:16" x14ac:dyDescent="0.25">
      <c r="B33" s="399" t="s">
        <v>23</v>
      </c>
      <c r="C33" s="400"/>
      <c r="D33" s="400"/>
      <c r="E33" s="400"/>
      <c r="F33" s="400"/>
      <c r="G33" s="400"/>
      <c r="H33" s="400"/>
      <c r="I33" s="400"/>
      <c r="J33" s="400"/>
      <c r="K33" s="400"/>
      <c r="L33" s="401"/>
      <c r="M33" s="151"/>
    </row>
    <row r="34" spans="2:16" x14ac:dyDescent="0.25">
      <c r="B34" s="15"/>
      <c r="C34" s="16"/>
      <c r="D34" s="16"/>
      <c r="E34" s="17"/>
      <c r="F34" s="17"/>
      <c r="G34" s="17"/>
      <c r="H34" s="17"/>
      <c r="I34" s="17"/>
      <c r="J34" s="17"/>
      <c r="K34" s="17"/>
      <c r="L34" s="18"/>
    </row>
    <row r="35" spans="2:16" ht="14.45" customHeight="1" x14ac:dyDescent="0.25">
      <c r="B35" s="270" t="str">
        <f>IF(Intro!$G$27="English",O35,P35)</f>
        <v>Remplir le tableau suivant pour les ventes et les stocks des marchandises par votre entreprise.</v>
      </c>
      <c r="C35" s="271"/>
      <c r="D35" s="271"/>
      <c r="E35" s="271"/>
      <c r="F35" s="271"/>
      <c r="G35" s="271"/>
      <c r="H35" s="271"/>
      <c r="I35" s="271"/>
      <c r="J35" s="271"/>
      <c r="K35" s="152"/>
      <c r="L35" s="153"/>
      <c r="O35" s="71" t="s">
        <v>111</v>
      </c>
      <c r="P35" s="75" t="s">
        <v>279</v>
      </c>
    </row>
    <row r="36" spans="2:16" x14ac:dyDescent="0.25">
      <c r="B36" s="154"/>
      <c r="C36" s="155"/>
      <c r="D36" s="16"/>
      <c r="E36" s="17"/>
      <c r="F36" s="17"/>
      <c r="G36" s="17"/>
      <c r="H36" s="17"/>
      <c r="I36" s="17"/>
      <c r="J36" s="161"/>
      <c r="K36" s="17"/>
      <c r="L36" s="18"/>
      <c r="O36" s="71"/>
    </row>
    <row r="37" spans="2:16" x14ac:dyDescent="0.25">
      <c r="B37" s="154"/>
      <c r="C37" s="155"/>
      <c r="D37" s="16"/>
      <c r="E37" s="31"/>
      <c r="F37" s="162"/>
      <c r="G37" s="162"/>
      <c r="H37" s="464">
        <f>Variables!$B$6</f>
        <v>2023</v>
      </c>
      <c r="I37" s="464">
        <f>H37+1</f>
        <v>2024</v>
      </c>
      <c r="J37" s="464">
        <f>I37+1</f>
        <v>2025</v>
      </c>
      <c r="K37" s="509"/>
      <c r="L37" s="510"/>
      <c r="O37" s="71"/>
    </row>
    <row r="38" spans="2:16" x14ac:dyDescent="0.25">
      <c r="B38" s="154"/>
      <c r="C38" s="155"/>
      <c r="D38" s="16"/>
      <c r="E38" s="31"/>
      <c r="F38" s="162"/>
      <c r="G38" s="162"/>
      <c r="H38" s="492"/>
      <c r="I38" s="492"/>
      <c r="J38" s="492"/>
      <c r="K38" s="509"/>
      <c r="L38" s="510"/>
      <c r="O38" s="71"/>
    </row>
    <row r="39" spans="2:16" ht="15" thickBot="1" x14ac:dyDescent="0.3">
      <c r="B39" s="495" t="str">
        <f>IF(Intro!$G$27="English",O39,P39)</f>
        <v>Stock d'ouverture</v>
      </c>
      <c r="C39" s="496"/>
      <c r="D39" s="496"/>
      <c r="E39" s="501" t="str">
        <f>IF(Intro!$G$27="English",Variables!$B$23,Variables!$C$23)</f>
        <v>tonnes</v>
      </c>
      <c r="F39" s="501"/>
      <c r="G39" s="502"/>
      <c r="H39" s="116"/>
      <c r="I39" s="62">
        <f>H52</f>
        <v>0</v>
      </c>
      <c r="J39" s="62">
        <f>I52</f>
        <v>0</v>
      </c>
      <c r="K39" s="164"/>
      <c r="L39" s="166"/>
      <c r="O39" s="75" t="s">
        <v>112</v>
      </c>
      <c r="P39" s="75" t="s">
        <v>113</v>
      </c>
    </row>
    <row r="40" spans="2:16" x14ac:dyDescent="0.25">
      <c r="B40" s="490" t="str">
        <f>IF(Intro!$G$27="English",O40,P40)</f>
        <v>Ventes dans le pays de production</v>
      </c>
      <c r="C40" s="491"/>
      <c r="D40" s="491"/>
      <c r="E40" s="497" t="str">
        <f>IF(Intro!$G$27="English",Variables!$B$23,Variables!$C$23)</f>
        <v>tonnes</v>
      </c>
      <c r="F40" s="497"/>
      <c r="G40" s="498"/>
      <c r="H40" s="63"/>
      <c r="I40" s="61"/>
      <c r="J40" s="61"/>
      <c r="K40" s="164"/>
      <c r="L40" s="166"/>
      <c r="O40" s="75" t="s">
        <v>161</v>
      </c>
      <c r="P40" s="75" t="s">
        <v>35</v>
      </c>
    </row>
    <row r="41" spans="2:16" x14ac:dyDescent="0.25">
      <c r="B41" s="493"/>
      <c r="C41" s="494"/>
      <c r="D41" s="494"/>
      <c r="E41" s="499" t="str">
        <f>IF(Intro!$G$27="English",O41,P41)</f>
        <v>à l'usine (CAD)</v>
      </c>
      <c r="F41" s="499"/>
      <c r="G41" s="500"/>
      <c r="H41" s="55"/>
      <c r="I41" s="52"/>
      <c r="J41" s="52"/>
      <c r="K41" s="164"/>
      <c r="L41" s="166"/>
      <c r="O41" s="119" t="s">
        <v>271</v>
      </c>
      <c r="P41" s="119" t="s">
        <v>272</v>
      </c>
    </row>
    <row r="42" spans="2:16" ht="15" thickBot="1" x14ac:dyDescent="0.3">
      <c r="B42" s="495"/>
      <c r="C42" s="496"/>
      <c r="D42" s="496"/>
      <c r="E42" s="501" t="str">
        <f>"$ / "&amp;IF(Intro!$G$27="English",Variables!$B$24,Variables!$C$24)</f>
        <v>$ / tonne</v>
      </c>
      <c r="F42" s="501"/>
      <c r="G42" s="502"/>
      <c r="H42" s="64" t="str">
        <f>IF(H40=0,"-",H41/H40)</f>
        <v>-</v>
      </c>
      <c r="I42" s="62" t="str">
        <f>IF(I40=0,"-",I41/I40)</f>
        <v>-</v>
      </c>
      <c r="J42" s="62" t="str">
        <f>IF(J40=0,"-",J41/J40)</f>
        <v>-</v>
      </c>
      <c r="K42" s="164"/>
      <c r="L42" s="166"/>
      <c r="P42" s="48"/>
    </row>
    <row r="43" spans="2:16" x14ac:dyDescent="0.25">
      <c r="B43" s="490" t="str">
        <f>IF(Intro!$G$27="English",O43,P43)</f>
        <v>Ventes à l'exportation au Canada (marchandises de premier choix et de second choix combinées)</v>
      </c>
      <c r="C43" s="491"/>
      <c r="D43" s="491"/>
      <c r="E43" s="497" t="str">
        <f>IF(Intro!$G$27="English",Variables!$B$23,Variables!$C$23)</f>
        <v>tonnes</v>
      </c>
      <c r="F43" s="497"/>
      <c r="G43" s="498"/>
      <c r="H43" s="63"/>
      <c r="I43" s="61"/>
      <c r="J43" s="61"/>
      <c r="K43" s="164"/>
      <c r="L43" s="166"/>
      <c r="O43" s="75" t="s">
        <v>348</v>
      </c>
      <c r="P43" s="75" t="s">
        <v>352</v>
      </c>
    </row>
    <row r="44" spans="2:16" ht="14.1" customHeight="1" x14ac:dyDescent="0.25">
      <c r="B44" s="493"/>
      <c r="C44" s="494"/>
      <c r="D44" s="494"/>
      <c r="E44" s="499" t="str">
        <f>IF(Intro!$G$27="English",O44,P44)</f>
        <v>FOB pays d'exportation (CAD)</v>
      </c>
      <c r="F44" s="499"/>
      <c r="G44" s="500"/>
      <c r="H44" s="55"/>
      <c r="I44" s="52"/>
      <c r="J44" s="52"/>
      <c r="K44" s="164"/>
      <c r="L44" s="166"/>
      <c r="O44" s="119" t="s">
        <v>273</v>
      </c>
      <c r="P44" s="119" t="s">
        <v>274</v>
      </c>
    </row>
    <row r="45" spans="2:16" ht="15" thickBot="1" x14ac:dyDescent="0.3">
      <c r="B45" s="495"/>
      <c r="C45" s="496"/>
      <c r="D45" s="496"/>
      <c r="E45" s="501" t="str">
        <f>"$ / "&amp;IF(Intro!$G$27="English",Variables!$B$24,Variables!$C$24)</f>
        <v>$ / tonne</v>
      </c>
      <c r="F45" s="501"/>
      <c r="G45" s="502"/>
      <c r="H45" s="64" t="str">
        <f>IF(H43=0,"-",H44/H43)</f>
        <v>-</v>
      </c>
      <c r="I45" s="62" t="str">
        <f>IF(I43=0,"-",I44/I43)</f>
        <v>-</v>
      </c>
      <c r="J45" s="62" t="str">
        <f>IF(J43=0,"-",J44/J43)</f>
        <v>-</v>
      </c>
      <c r="K45" s="164"/>
      <c r="L45" s="166"/>
    </row>
    <row r="46" spans="2:16" x14ac:dyDescent="0.25">
      <c r="B46" s="490" t="str">
        <f>IF(Intro!$G$27="English",O46,P46)</f>
        <v>Ventes à l'exportation aux États-Unis d'Amérique (marchandises de premier choix et de second choix combinées)</v>
      </c>
      <c r="C46" s="491"/>
      <c r="D46" s="491"/>
      <c r="E46" s="497" t="str">
        <f>IF(Intro!$G$27="English",Variables!$B$23,Variables!$C$23)</f>
        <v>tonnes</v>
      </c>
      <c r="F46" s="497"/>
      <c r="G46" s="498"/>
      <c r="H46" s="63"/>
      <c r="I46" s="61"/>
      <c r="J46" s="61"/>
      <c r="K46" s="164"/>
      <c r="L46" s="166"/>
      <c r="O46" s="75" t="s">
        <v>347</v>
      </c>
      <c r="P46" s="75" t="s">
        <v>353</v>
      </c>
    </row>
    <row r="47" spans="2:16" x14ac:dyDescent="0.25">
      <c r="B47" s="493"/>
      <c r="C47" s="494"/>
      <c r="D47" s="494"/>
      <c r="E47" s="499" t="str">
        <f>E44</f>
        <v>FOB pays d'exportation (CAD)</v>
      </c>
      <c r="F47" s="499"/>
      <c r="G47" s="500"/>
      <c r="H47" s="55"/>
      <c r="I47" s="52"/>
      <c r="J47" s="52"/>
      <c r="K47" s="164"/>
      <c r="L47" s="166"/>
    </row>
    <row r="48" spans="2:16" ht="15" thickBot="1" x14ac:dyDescent="0.3">
      <c r="B48" s="495"/>
      <c r="C48" s="496"/>
      <c r="D48" s="496"/>
      <c r="E48" s="501" t="str">
        <f>"$ / "&amp;IF(Intro!$G$27="English",Variables!$B$24,Variables!$C$24)</f>
        <v>$ / tonne</v>
      </c>
      <c r="F48" s="501"/>
      <c r="G48" s="502"/>
      <c r="H48" s="64" t="str">
        <f>IF(H46=0,"-",H47/H46)</f>
        <v>-</v>
      </c>
      <c r="I48" s="62" t="str">
        <f>IF(I46=0,"-",I47/I46)</f>
        <v>-</v>
      </c>
      <c r="J48" s="62" t="str">
        <f>IF(J46=0,"-",J47/J46)</f>
        <v>-</v>
      </c>
      <c r="K48" s="164"/>
      <c r="L48" s="166"/>
    </row>
    <row r="49" spans="1:16" s="109" customFormat="1" x14ac:dyDescent="0.25">
      <c r="A49" s="8"/>
      <c r="B49" s="490" t="str">
        <f>IF(Intro!$G$27="English",O49,P49)</f>
        <v>Ventes à l'exportation vers tous les autres pays (marchandises de premier choix et de second choix combinées)</v>
      </c>
      <c r="C49" s="491"/>
      <c r="D49" s="491"/>
      <c r="E49" s="497" t="str">
        <f>IF(Intro!$G$27="English",Variables!$B$23,Variables!$C$23)</f>
        <v>tonnes</v>
      </c>
      <c r="F49" s="497"/>
      <c r="G49" s="498"/>
      <c r="H49" s="63"/>
      <c r="I49" s="61"/>
      <c r="J49" s="61"/>
      <c r="K49" s="164"/>
      <c r="L49" s="166"/>
      <c r="N49" s="125"/>
      <c r="O49" s="109" t="s">
        <v>349</v>
      </c>
      <c r="P49" s="109" t="s">
        <v>354</v>
      </c>
    </row>
    <row r="50" spans="1:16" s="109" customFormat="1" x14ac:dyDescent="0.25">
      <c r="A50" s="8"/>
      <c r="B50" s="493"/>
      <c r="C50" s="494"/>
      <c r="D50" s="494"/>
      <c r="E50" s="499" t="str">
        <f>E44</f>
        <v>FOB pays d'exportation (CAD)</v>
      </c>
      <c r="F50" s="499"/>
      <c r="G50" s="500"/>
      <c r="H50" s="55"/>
      <c r="I50" s="52"/>
      <c r="J50" s="52"/>
      <c r="K50" s="164"/>
      <c r="L50" s="166"/>
      <c r="N50" s="125"/>
    </row>
    <row r="51" spans="1:16" s="109" customFormat="1" ht="15" thickBot="1" x14ac:dyDescent="0.3">
      <c r="A51" s="8"/>
      <c r="B51" s="495"/>
      <c r="C51" s="496"/>
      <c r="D51" s="496"/>
      <c r="E51" s="501" t="str">
        <f>"$ / "&amp;IF(Intro!$G$27="English",Variables!$B$24,Variables!$C$24)</f>
        <v>$ / tonne</v>
      </c>
      <c r="F51" s="501"/>
      <c r="G51" s="502"/>
      <c r="H51" s="64" t="str">
        <f>IF(H49=0,"-",H50/H49)</f>
        <v>-</v>
      </c>
      <c r="I51" s="62" t="str">
        <f>IF(I49=0,"-",I50/I49)</f>
        <v>-</v>
      </c>
      <c r="J51" s="62" t="str">
        <f>IF(J49=0,"-",J50/J49)</f>
        <v>-</v>
      </c>
      <c r="K51" s="164"/>
      <c r="L51" s="166"/>
      <c r="N51" s="125"/>
    </row>
    <row r="52" spans="1:16" x14ac:dyDescent="0.25">
      <c r="B52" s="490" t="str">
        <f>IF(Intro!$G$27="English",O52,P52)</f>
        <v>Stock de clôture</v>
      </c>
      <c r="C52" s="491"/>
      <c r="D52" s="491"/>
      <c r="E52" s="497" t="str">
        <f>IF(Intro!$G$27="English",Variables!$B$23,Variables!$C$23)</f>
        <v>tonnes</v>
      </c>
      <c r="F52" s="497"/>
      <c r="G52" s="498"/>
      <c r="H52" s="63"/>
      <c r="I52" s="61"/>
      <c r="J52" s="61"/>
      <c r="K52" s="164"/>
      <c r="L52" s="166"/>
      <c r="O52" s="75" t="s">
        <v>114</v>
      </c>
      <c r="P52" s="75" t="s">
        <v>284</v>
      </c>
    </row>
    <row r="53" spans="1:16" x14ac:dyDescent="0.25">
      <c r="B53" s="90"/>
      <c r="C53" s="91"/>
      <c r="D53" s="91"/>
      <c r="E53" s="91"/>
      <c r="F53" s="91"/>
      <c r="G53" s="91"/>
      <c r="H53" s="91"/>
      <c r="I53" s="91"/>
      <c r="J53" s="163"/>
      <c r="K53" s="91"/>
      <c r="L53" s="92"/>
    </row>
    <row r="54" spans="1:16" s="9" customFormat="1" x14ac:dyDescent="0.25">
      <c r="A54" s="8"/>
      <c r="B54" s="399" t="s">
        <v>24</v>
      </c>
      <c r="C54" s="400"/>
      <c r="D54" s="400"/>
      <c r="E54" s="400"/>
      <c r="F54" s="400"/>
      <c r="G54" s="400"/>
      <c r="H54" s="400"/>
      <c r="I54" s="400"/>
      <c r="J54" s="400"/>
      <c r="K54" s="400"/>
      <c r="L54" s="401"/>
      <c r="M54" s="94"/>
      <c r="N54" s="190"/>
    </row>
    <row r="55" spans="1:16" x14ac:dyDescent="0.25">
      <c r="B55" s="83"/>
      <c r="C55" s="31"/>
      <c r="D55" s="31"/>
      <c r="E55" s="31"/>
      <c r="F55" s="31"/>
      <c r="G55" s="31"/>
      <c r="H55" s="31"/>
      <c r="I55" s="31"/>
      <c r="J55" s="31"/>
      <c r="K55" s="31"/>
      <c r="L55" s="84"/>
    </row>
    <row r="56" spans="1:16" ht="14.25" customHeight="1" x14ac:dyDescent="0.25">
      <c r="B56" s="331" t="str">
        <f>IF(Intro!$G$27="English",O56,P56)</f>
        <v>D'après votre réponse à la question 2 ci-dessus, indiquez les marchés d'exportation des marchandises de votre entreprise, autre que le Canada, depuis le 1er janvier 2023.</v>
      </c>
      <c r="C56" s="332"/>
      <c r="D56" s="332"/>
      <c r="E56" s="332"/>
      <c r="F56" s="332"/>
      <c r="G56" s="332"/>
      <c r="H56" s="332"/>
      <c r="I56" s="332"/>
      <c r="J56" s="332"/>
      <c r="K56" s="332"/>
      <c r="L56" s="333"/>
      <c r="O56" s="75" t="str">
        <f>"Based on your response to Question 2 above, identify your firm's export markets, other than Canada, for the goods since January 1, "&amp;Variables!B6&amp;"."</f>
        <v>Based on your response to Question 2 above, identify your firm's export markets, other than Canada, for the goods since January 1, 2023.</v>
      </c>
      <c r="P56" s="75" t="str">
        <f>"D'après votre réponse à la question 2 ci-dessus, indiquez les marchés d'exportation des marchandises de votre entreprise, autre que le Canada, depuis le 1er janvier "&amp;Variables!B6&amp;"."</f>
        <v>D'après votre réponse à la question 2 ci-dessus, indiquez les marchés d'exportation des marchandises de votre entreprise, autre que le Canada, depuis le 1er janvier 2023.</v>
      </c>
    </row>
    <row r="57" spans="1:16" x14ac:dyDescent="0.25">
      <c r="B57" s="83"/>
      <c r="C57" s="31"/>
      <c r="D57" s="31"/>
      <c r="E57" s="31"/>
      <c r="F57" s="31"/>
      <c r="G57" s="31"/>
      <c r="H57" s="31"/>
      <c r="I57" s="31"/>
      <c r="J57" s="31"/>
      <c r="K57" s="31"/>
      <c r="L57" s="84"/>
    </row>
    <row r="58" spans="1:16" s="9" customFormat="1" x14ac:dyDescent="0.25">
      <c r="A58" s="8"/>
      <c r="B58" s="394"/>
      <c r="C58" s="395"/>
      <c r="D58" s="395"/>
      <c r="E58" s="395"/>
      <c r="F58" s="395"/>
      <c r="G58" s="395"/>
      <c r="H58" s="395"/>
      <c r="I58" s="395"/>
      <c r="J58" s="395"/>
      <c r="K58" s="395"/>
      <c r="L58" s="396"/>
      <c r="M58" s="25"/>
      <c r="N58" s="190"/>
    </row>
    <row r="59" spans="1:16" s="9" customFormat="1" x14ac:dyDescent="0.25">
      <c r="A59" s="8"/>
      <c r="B59" s="394"/>
      <c r="C59" s="395"/>
      <c r="D59" s="395"/>
      <c r="E59" s="395"/>
      <c r="F59" s="395"/>
      <c r="G59" s="395"/>
      <c r="H59" s="395"/>
      <c r="I59" s="395"/>
      <c r="J59" s="395"/>
      <c r="K59" s="395"/>
      <c r="L59" s="396"/>
      <c r="M59" s="25"/>
      <c r="N59" s="190"/>
    </row>
    <row r="60" spans="1:16" s="9" customFormat="1" x14ac:dyDescent="0.25">
      <c r="A60" s="8"/>
      <c r="B60" s="394"/>
      <c r="C60" s="395"/>
      <c r="D60" s="395"/>
      <c r="E60" s="395"/>
      <c r="F60" s="395"/>
      <c r="G60" s="395"/>
      <c r="H60" s="395"/>
      <c r="I60" s="395"/>
      <c r="J60" s="395"/>
      <c r="K60" s="395"/>
      <c r="L60" s="396"/>
      <c r="M60" s="25"/>
      <c r="N60" s="190"/>
    </row>
    <row r="61" spans="1:16" s="9" customFormat="1" x14ac:dyDescent="0.25">
      <c r="A61" s="8"/>
      <c r="B61" s="394"/>
      <c r="C61" s="395"/>
      <c r="D61" s="395"/>
      <c r="E61" s="395"/>
      <c r="F61" s="395"/>
      <c r="G61" s="395"/>
      <c r="H61" s="395"/>
      <c r="I61" s="395"/>
      <c r="J61" s="395"/>
      <c r="K61" s="395"/>
      <c r="L61" s="396"/>
      <c r="M61" s="25"/>
      <c r="N61" s="190"/>
    </row>
    <row r="62" spans="1:16" s="9" customFormat="1" x14ac:dyDescent="0.25">
      <c r="A62" s="8"/>
      <c r="B62" s="394"/>
      <c r="C62" s="395"/>
      <c r="D62" s="395"/>
      <c r="E62" s="395"/>
      <c r="F62" s="395"/>
      <c r="G62" s="395"/>
      <c r="H62" s="395"/>
      <c r="I62" s="395"/>
      <c r="J62" s="395"/>
      <c r="K62" s="395"/>
      <c r="L62" s="396"/>
      <c r="M62" s="25"/>
      <c r="N62" s="190"/>
    </row>
    <row r="63" spans="1:16" s="9" customFormat="1" x14ac:dyDescent="0.25">
      <c r="A63" s="8"/>
      <c r="B63" s="394"/>
      <c r="C63" s="395"/>
      <c r="D63" s="395"/>
      <c r="E63" s="395"/>
      <c r="F63" s="395"/>
      <c r="G63" s="395"/>
      <c r="H63" s="395"/>
      <c r="I63" s="395"/>
      <c r="J63" s="395"/>
      <c r="K63" s="395"/>
      <c r="L63" s="396"/>
      <c r="M63" s="25"/>
      <c r="N63" s="190"/>
    </row>
    <row r="64" spans="1:16" s="9" customFormat="1" x14ac:dyDescent="0.25">
      <c r="A64" s="8"/>
      <c r="B64" s="394"/>
      <c r="C64" s="395"/>
      <c r="D64" s="395"/>
      <c r="E64" s="395"/>
      <c r="F64" s="395"/>
      <c r="G64" s="395"/>
      <c r="H64" s="395"/>
      <c r="I64" s="395"/>
      <c r="J64" s="395"/>
      <c r="K64" s="395"/>
      <c r="L64" s="396"/>
      <c r="M64" s="25"/>
      <c r="N64" s="190"/>
    </row>
    <row r="65" spans="1:16" s="9" customFormat="1" x14ac:dyDescent="0.25">
      <c r="A65" s="8"/>
      <c r="B65" s="394"/>
      <c r="C65" s="395"/>
      <c r="D65" s="395"/>
      <c r="E65" s="395"/>
      <c r="F65" s="395"/>
      <c r="G65" s="395"/>
      <c r="H65" s="395"/>
      <c r="I65" s="395"/>
      <c r="J65" s="395"/>
      <c r="K65" s="395"/>
      <c r="L65" s="396"/>
      <c r="M65" s="25"/>
      <c r="N65" s="190"/>
    </row>
    <row r="66" spans="1:16" x14ac:dyDescent="0.25">
      <c r="B66" s="90"/>
      <c r="C66" s="91"/>
      <c r="D66" s="91"/>
      <c r="E66" s="91"/>
      <c r="F66" s="91"/>
      <c r="G66" s="91"/>
      <c r="H66" s="91"/>
      <c r="I66" s="91"/>
      <c r="J66" s="91"/>
      <c r="K66" s="91"/>
      <c r="L66" s="92"/>
    </row>
    <row r="67" spans="1:16" s="9" customFormat="1" x14ac:dyDescent="0.25">
      <c r="A67" s="8"/>
      <c r="B67" s="399" t="s">
        <v>25</v>
      </c>
      <c r="C67" s="400"/>
      <c r="D67" s="400"/>
      <c r="E67" s="400"/>
      <c r="F67" s="400"/>
      <c r="G67" s="400"/>
      <c r="H67" s="400"/>
      <c r="I67" s="400"/>
      <c r="J67" s="400"/>
      <c r="K67" s="400"/>
      <c r="L67" s="401"/>
      <c r="M67" s="94"/>
      <c r="N67" s="190"/>
    </row>
    <row r="68" spans="1:16" x14ac:dyDescent="0.25">
      <c r="B68" s="83"/>
      <c r="C68" s="31"/>
      <c r="D68" s="31"/>
      <c r="E68" s="31"/>
      <c r="F68" s="31"/>
      <c r="G68" s="31"/>
      <c r="H68" s="31"/>
      <c r="I68" s="31"/>
      <c r="J68" s="31"/>
      <c r="K68" s="31"/>
      <c r="L68" s="84"/>
    </row>
    <row r="69" spans="1:16" ht="14.45" customHeight="1" x14ac:dyDescent="0.25">
      <c r="B69" s="270" t="str">
        <f>IF(Intro!$G$27="English",O69,P69)</f>
        <v>Expliquez tous changements sur les activités d'exportation des marchandises de votre entreprise, depuis le 1er janvier 2023.</v>
      </c>
      <c r="C69" s="271"/>
      <c r="D69" s="271"/>
      <c r="E69" s="271"/>
      <c r="F69" s="271"/>
      <c r="G69" s="271"/>
      <c r="H69" s="271"/>
      <c r="I69" s="271"/>
      <c r="J69" s="271"/>
      <c r="K69" s="271"/>
      <c r="L69" s="272"/>
      <c r="O69" s="75" t="str">
        <f>"Explain any changes to your firm's export activity of the goods since January 1, "&amp;Variables!B6&amp;"."</f>
        <v>Explain any changes to your firm's export activity of the goods since January 1, 2023.</v>
      </c>
      <c r="P69" s="75"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70" spans="1:16" x14ac:dyDescent="0.25">
      <c r="B70" s="83"/>
      <c r="C70" s="31"/>
      <c r="D70" s="31"/>
      <c r="E70" s="31"/>
      <c r="F70" s="31"/>
      <c r="G70" s="31"/>
      <c r="H70" s="31"/>
      <c r="I70" s="31"/>
      <c r="J70" s="31"/>
      <c r="K70" s="31"/>
      <c r="L70" s="84"/>
    </row>
    <row r="71" spans="1:16" s="9" customFormat="1" x14ac:dyDescent="0.25">
      <c r="A71" s="8"/>
      <c r="B71" s="394"/>
      <c r="C71" s="395"/>
      <c r="D71" s="395"/>
      <c r="E71" s="395"/>
      <c r="F71" s="395"/>
      <c r="G71" s="395"/>
      <c r="H71" s="395"/>
      <c r="I71" s="395"/>
      <c r="J71" s="395"/>
      <c r="K71" s="395"/>
      <c r="L71" s="396"/>
      <c r="M71" s="25"/>
      <c r="N71" s="190"/>
    </row>
    <row r="72" spans="1:16" s="9" customFormat="1" x14ac:dyDescent="0.25">
      <c r="A72" s="8"/>
      <c r="B72" s="394"/>
      <c r="C72" s="395"/>
      <c r="D72" s="395"/>
      <c r="E72" s="395"/>
      <c r="F72" s="395"/>
      <c r="G72" s="395"/>
      <c r="H72" s="395"/>
      <c r="I72" s="395"/>
      <c r="J72" s="395"/>
      <c r="K72" s="395"/>
      <c r="L72" s="396"/>
      <c r="M72" s="25"/>
      <c r="N72" s="190"/>
    </row>
    <row r="73" spans="1:16" s="9" customFormat="1" x14ac:dyDescent="0.25">
      <c r="A73" s="8"/>
      <c r="B73" s="394"/>
      <c r="C73" s="395"/>
      <c r="D73" s="395"/>
      <c r="E73" s="395"/>
      <c r="F73" s="395"/>
      <c r="G73" s="395"/>
      <c r="H73" s="395"/>
      <c r="I73" s="395"/>
      <c r="J73" s="395"/>
      <c r="K73" s="395"/>
      <c r="L73" s="396"/>
      <c r="M73" s="25"/>
      <c r="N73" s="190"/>
    </row>
    <row r="74" spans="1:16" s="9" customFormat="1" x14ac:dyDescent="0.25">
      <c r="A74" s="8"/>
      <c r="B74" s="394"/>
      <c r="C74" s="395"/>
      <c r="D74" s="395"/>
      <c r="E74" s="395"/>
      <c r="F74" s="395"/>
      <c r="G74" s="395"/>
      <c r="H74" s="395"/>
      <c r="I74" s="395"/>
      <c r="J74" s="395"/>
      <c r="K74" s="395"/>
      <c r="L74" s="396"/>
      <c r="M74" s="25"/>
      <c r="N74" s="190"/>
    </row>
    <row r="75" spans="1:16" s="9" customFormat="1" x14ac:dyDescent="0.25">
      <c r="A75" s="8"/>
      <c r="B75" s="394"/>
      <c r="C75" s="395"/>
      <c r="D75" s="395"/>
      <c r="E75" s="395"/>
      <c r="F75" s="395"/>
      <c r="G75" s="395"/>
      <c r="H75" s="395"/>
      <c r="I75" s="395"/>
      <c r="J75" s="395"/>
      <c r="K75" s="395"/>
      <c r="L75" s="396"/>
      <c r="M75" s="25"/>
      <c r="N75" s="190"/>
    </row>
    <row r="76" spans="1:16" s="9" customFormat="1" x14ac:dyDescent="0.25">
      <c r="A76" s="8"/>
      <c r="B76" s="394"/>
      <c r="C76" s="395"/>
      <c r="D76" s="395"/>
      <c r="E76" s="395"/>
      <c r="F76" s="395"/>
      <c r="G76" s="395"/>
      <c r="H76" s="395"/>
      <c r="I76" s="395"/>
      <c r="J76" s="395"/>
      <c r="K76" s="395"/>
      <c r="L76" s="396"/>
      <c r="M76" s="25"/>
      <c r="N76" s="190"/>
    </row>
    <row r="77" spans="1:16" s="9" customFormat="1" x14ac:dyDescent="0.25">
      <c r="A77" s="8"/>
      <c r="B77" s="394"/>
      <c r="C77" s="395"/>
      <c r="D77" s="395"/>
      <c r="E77" s="395"/>
      <c r="F77" s="395"/>
      <c r="G77" s="395"/>
      <c r="H77" s="395"/>
      <c r="I77" s="395"/>
      <c r="J77" s="395"/>
      <c r="K77" s="395"/>
      <c r="L77" s="396"/>
      <c r="M77" s="25"/>
      <c r="N77" s="190"/>
    </row>
    <row r="78" spans="1:16" s="9" customFormat="1" x14ac:dyDescent="0.25">
      <c r="A78" s="8"/>
      <c r="B78" s="394"/>
      <c r="C78" s="395"/>
      <c r="D78" s="395"/>
      <c r="E78" s="395"/>
      <c r="F78" s="395"/>
      <c r="G78" s="395"/>
      <c r="H78" s="395"/>
      <c r="I78" s="395"/>
      <c r="J78" s="395"/>
      <c r="K78" s="395"/>
      <c r="L78" s="396"/>
      <c r="M78" s="25"/>
      <c r="N78" s="190"/>
    </row>
    <row r="79" spans="1:16" x14ac:dyDescent="0.25">
      <c r="B79" s="90"/>
      <c r="C79" s="91"/>
      <c r="D79" s="91"/>
      <c r="E79" s="91"/>
      <c r="F79" s="91"/>
      <c r="G79" s="91"/>
      <c r="H79" s="91"/>
      <c r="I79" s="91"/>
      <c r="J79" s="91"/>
      <c r="K79" s="91"/>
      <c r="L79" s="92"/>
    </row>
    <row r="80" spans="1:16" s="9" customFormat="1" x14ac:dyDescent="0.25">
      <c r="A80" s="8"/>
      <c r="B80" s="399" t="s">
        <v>26</v>
      </c>
      <c r="C80" s="400"/>
      <c r="D80" s="400"/>
      <c r="E80" s="400"/>
      <c r="F80" s="400"/>
      <c r="G80" s="400"/>
      <c r="H80" s="400"/>
      <c r="I80" s="400"/>
      <c r="J80" s="400"/>
      <c r="K80" s="400"/>
      <c r="L80" s="401"/>
      <c r="M80" s="94"/>
      <c r="N80" s="190"/>
      <c r="O80" s="75"/>
    </row>
    <row r="81" spans="1:16" x14ac:dyDescent="0.25">
      <c r="B81" s="83"/>
      <c r="C81" s="31"/>
      <c r="D81" s="31"/>
      <c r="E81" s="31"/>
      <c r="F81" s="31"/>
      <c r="G81" s="31"/>
      <c r="H81" s="31"/>
      <c r="I81" s="31"/>
      <c r="J81" s="31"/>
      <c r="K81" s="31"/>
      <c r="L81" s="84"/>
    </row>
    <row r="82" spans="1:16" ht="14.25" customHeight="1" x14ac:dyDescent="0.25">
      <c r="B82" s="331" t="str">
        <f>IF(Intro!$G$27="English",O82,P82)</f>
        <v>En utilisant les données fournies à la question 1 sur l'onglet Pro 1 avec les données fournies à la question 2 ci-dessus, le questionnaire calcule le stock de clôture comme suit :</v>
      </c>
      <c r="C82" s="332"/>
      <c r="D82" s="332"/>
      <c r="E82" s="332"/>
      <c r="F82" s="332"/>
      <c r="G82" s="332"/>
      <c r="H82" s="332"/>
      <c r="I82" s="332"/>
      <c r="J82" s="332"/>
      <c r="K82" s="332"/>
      <c r="L82" s="333"/>
      <c r="O82" s="75" t="s">
        <v>128</v>
      </c>
      <c r="P82" s="75" t="s">
        <v>285</v>
      </c>
    </row>
    <row r="83" spans="1:16" x14ac:dyDescent="0.25">
      <c r="B83" s="83"/>
      <c r="C83" s="31"/>
      <c r="D83" s="31"/>
      <c r="E83" s="31"/>
      <c r="F83" s="31"/>
      <c r="G83" s="31"/>
      <c r="H83" s="31"/>
      <c r="I83" s="31"/>
      <c r="J83" s="31"/>
      <c r="K83" s="31"/>
      <c r="L83" s="84"/>
    </row>
    <row r="84" spans="1:16" x14ac:dyDescent="0.25">
      <c r="B84" s="67"/>
      <c r="C84" s="68"/>
      <c r="D84" s="16"/>
      <c r="E84" s="75"/>
      <c r="F84" s="75"/>
      <c r="G84" s="31"/>
      <c r="H84" s="464">
        <f>Variables!$B$6</f>
        <v>2023</v>
      </c>
      <c r="I84" s="464">
        <f>H84+1</f>
        <v>2024</v>
      </c>
      <c r="J84" s="464">
        <f>I84+1</f>
        <v>2025</v>
      </c>
      <c r="K84" s="509"/>
      <c r="L84" s="510"/>
      <c r="O84" s="71"/>
    </row>
    <row r="85" spans="1:16" x14ac:dyDescent="0.25">
      <c r="B85" s="67"/>
      <c r="C85" s="68"/>
      <c r="D85" s="16"/>
      <c r="E85" s="75"/>
      <c r="F85" s="75"/>
      <c r="G85" s="31"/>
      <c r="H85" s="492"/>
      <c r="I85" s="492"/>
      <c r="J85" s="492"/>
      <c r="K85" s="509"/>
      <c r="L85" s="510"/>
      <c r="O85" s="71"/>
    </row>
    <row r="86" spans="1:16" x14ac:dyDescent="0.25">
      <c r="B86" s="290" t="str">
        <f>IF(Intro!$G$27="English",O86,P86)</f>
        <v>Stock de clôture</v>
      </c>
      <c r="C86" s="291"/>
      <c r="D86" s="291"/>
      <c r="E86" s="291"/>
      <c r="F86" s="291"/>
      <c r="G86" s="77" t="str">
        <f>IF(Intro!$G$27="English",Variables!$B$23,Variables!$C$23)</f>
        <v>tonnes</v>
      </c>
      <c r="H86" s="76">
        <f>H39+'Pro 1'!I22-H40-H43-H46-H49</f>
        <v>0</v>
      </c>
      <c r="I86" s="124">
        <f>I39+'Pro 1'!J22-I40-I43-I46-I49</f>
        <v>0</v>
      </c>
      <c r="J86" s="124">
        <f>J39+'Pro 1'!K22-J40-J43-J46-J49</f>
        <v>0</v>
      </c>
      <c r="K86" s="164"/>
      <c r="L86" s="165"/>
      <c r="O86" s="75" t="s">
        <v>114</v>
      </c>
      <c r="P86" s="75" t="s">
        <v>284</v>
      </c>
    </row>
    <row r="87" spans="1:16" x14ac:dyDescent="0.25">
      <c r="B87" s="290" t="str">
        <f>IF(Intro!$G$27="English",O87,P87)</f>
        <v>Différence entre le stock de clôture à la question 2 ci-dessus et le stock de clôture calculé</v>
      </c>
      <c r="C87" s="291"/>
      <c r="D87" s="291"/>
      <c r="E87" s="291"/>
      <c r="F87" s="291"/>
      <c r="G87" s="478" t="str">
        <f>IF(Intro!$G$27="English",Variables!$B$23,Variables!$C$23)</f>
        <v>tonnes</v>
      </c>
      <c r="H87" s="480">
        <f>H52-H86</f>
        <v>0</v>
      </c>
      <c r="I87" s="480">
        <f>I52-I86</f>
        <v>0</v>
      </c>
      <c r="J87" s="480">
        <f>J52-J86</f>
        <v>0</v>
      </c>
      <c r="K87" s="485"/>
      <c r="L87" s="477"/>
      <c r="O87" s="75" t="s">
        <v>150</v>
      </c>
      <c r="P87" s="75" t="s">
        <v>172</v>
      </c>
    </row>
    <row r="88" spans="1:16" x14ac:dyDescent="0.25">
      <c r="B88" s="290"/>
      <c r="C88" s="291"/>
      <c r="D88" s="291"/>
      <c r="E88" s="291"/>
      <c r="F88" s="291"/>
      <c r="G88" s="478"/>
      <c r="H88" s="480"/>
      <c r="I88" s="480"/>
      <c r="J88" s="480"/>
      <c r="K88" s="485"/>
      <c r="L88" s="477"/>
    </row>
    <row r="89" spans="1:16" x14ac:dyDescent="0.25">
      <c r="B89" s="83"/>
      <c r="C89" s="31"/>
      <c r="D89" s="31"/>
      <c r="E89" s="31"/>
      <c r="F89" s="31"/>
      <c r="G89" s="31"/>
      <c r="H89" s="31"/>
      <c r="I89" s="31"/>
      <c r="J89" s="31"/>
      <c r="K89" s="31"/>
      <c r="L89" s="84"/>
    </row>
    <row r="90" spans="1:16" x14ac:dyDescent="0.25">
      <c r="B90" s="408" t="str">
        <f>IF(Intro!$G$27="English",O90,P90)</f>
        <v>Si le volume du stock de clôture à la question 2 ci-dessus diffère du stock de clôture calculé, donnez la raison.</v>
      </c>
      <c r="C90" s="409"/>
      <c r="D90" s="409"/>
      <c r="E90" s="409"/>
      <c r="F90" s="409"/>
      <c r="G90" s="409"/>
      <c r="H90" s="409"/>
      <c r="I90" s="409"/>
      <c r="J90" s="409"/>
      <c r="K90" s="409"/>
      <c r="L90" s="410"/>
      <c r="O90" s="24" t="s">
        <v>162</v>
      </c>
      <c r="P90" s="75" t="s">
        <v>173</v>
      </c>
    </row>
    <row r="91" spans="1:16" x14ac:dyDescent="0.25">
      <c r="B91" s="83"/>
      <c r="C91" s="31"/>
      <c r="D91" s="31"/>
      <c r="E91" s="31"/>
      <c r="F91" s="31"/>
      <c r="G91" s="31"/>
      <c r="H91" s="31"/>
      <c r="I91" s="31"/>
      <c r="J91" s="31"/>
      <c r="K91" s="31"/>
      <c r="L91" s="84"/>
    </row>
    <row r="92" spans="1:16" s="9" customFormat="1" x14ac:dyDescent="0.25">
      <c r="A92" s="8"/>
      <c r="B92" s="394"/>
      <c r="C92" s="395"/>
      <c r="D92" s="395"/>
      <c r="E92" s="395"/>
      <c r="F92" s="395"/>
      <c r="G92" s="395"/>
      <c r="H92" s="395"/>
      <c r="I92" s="395"/>
      <c r="J92" s="395"/>
      <c r="K92" s="395"/>
      <c r="L92" s="396"/>
      <c r="M92" s="25"/>
      <c r="N92" s="190"/>
    </row>
    <row r="93" spans="1:16" s="9" customFormat="1" x14ac:dyDescent="0.25">
      <c r="A93" s="8"/>
      <c r="B93" s="394"/>
      <c r="C93" s="395"/>
      <c r="D93" s="395"/>
      <c r="E93" s="395"/>
      <c r="F93" s="395"/>
      <c r="G93" s="395"/>
      <c r="H93" s="395"/>
      <c r="I93" s="395"/>
      <c r="J93" s="395"/>
      <c r="K93" s="395"/>
      <c r="L93" s="396"/>
      <c r="M93" s="25"/>
      <c r="N93" s="190"/>
    </row>
    <row r="94" spans="1:16" s="9" customFormat="1" x14ac:dyDescent="0.25">
      <c r="A94" s="8"/>
      <c r="B94" s="394"/>
      <c r="C94" s="395"/>
      <c r="D94" s="395"/>
      <c r="E94" s="395"/>
      <c r="F94" s="395"/>
      <c r="G94" s="395"/>
      <c r="H94" s="395"/>
      <c r="I94" s="395"/>
      <c r="J94" s="395"/>
      <c r="K94" s="395"/>
      <c r="L94" s="396"/>
      <c r="M94" s="25"/>
      <c r="N94" s="190"/>
    </row>
    <row r="95" spans="1:16" s="9" customFormat="1" x14ac:dyDescent="0.25">
      <c r="A95" s="8"/>
      <c r="B95" s="394"/>
      <c r="C95" s="395"/>
      <c r="D95" s="395"/>
      <c r="E95" s="395"/>
      <c r="F95" s="395"/>
      <c r="G95" s="395"/>
      <c r="H95" s="395"/>
      <c r="I95" s="395"/>
      <c r="J95" s="395"/>
      <c r="K95" s="395"/>
      <c r="L95" s="396"/>
      <c r="M95" s="25"/>
      <c r="N95" s="190"/>
    </row>
    <row r="96" spans="1:16" s="9" customFormat="1" x14ac:dyDescent="0.25">
      <c r="A96" s="8"/>
      <c r="B96" s="394"/>
      <c r="C96" s="395"/>
      <c r="D96" s="395"/>
      <c r="E96" s="395"/>
      <c r="F96" s="395"/>
      <c r="G96" s="395"/>
      <c r="H96" s="395"/>
      <c r="I96" s="395"/>
      <c r="J96" s="395"/>
      <c r="K96" s="395"/>
      <c r="L96" s="396"/>
      <c r="M96" s="25"/>
      <c r="N96" s="190"/>
    </row>
    <row r="97" spans="1:16" s="9" customFormat="1" x14ac:dyDescent="0.25">
      <c r="A97" s="8"/>
      <c r="B97" s="394"/>
      <c r="C97" s="395"/>
      <c r="D97" s="395"/>
      <c r="E97" s="395"/>
      <c r="F97" s="395"/>
      <c r="G97" s="395"/>
      <c r="H97" s="395"/>
      <c r="I97" s="395"/>
      <c r="J97" s="395"/>
      <c r="K97" s="395"/>
      <c r="L97" s="396"/>
      <c r="M97" s="25"/>
      <c r="N97" s="190"/>
    </row>
    <row r="98" spans="1:16" s="9" customFormat="1" x14ac:dyDescent="0.25">
      <c r="A98" s="8"/>
      <c r="B98" s="394"/>
      <c r="C98" s="395"/>
      <c r="D98" s="395"/>
      <c r="E98" s="395"/>
      <c r="F98" s="395"/>
      <c r="G98" s="395"/>
      <c r="H98" s="395"/>
      <c r="I98" s="395"/>
      <c r="J98" s="395"/>
      <c r="K98" s="395"/>
      <c r="L98" s="396"/>
      <c r="M98" s="25"/>
      <c r="N98" s="190"/>
    </row>
    <row r="99" spans="1:16" s="9" customFormat="1" x14ac:dyDescent="0.25">
      <c r="A99" s="8"/>
      <c r="B99" s="394"/>
      <c r="C99" s="395"/>
      <c r="D99" s="395"/>
      <c r="E99" s="395"/>
      <c r="F99" s="395"/>
      <c r="G99" s="395"/>
      <c r="H99" s="395"/>
      <c r="I99" s="395"/>
      <c r="J99" s="395"/>
      <c r="K99" s="395"/>
      <c r="L99" s="396"/>
      <c r="M99" s="25"/>
      <c r="N99" s="190"/>
    </row>
    <row r="100" spans="1:16" x14ac:dyDescent="0.25">
      <c r="B100" s="90"/>
      <c r="C100" s="91"/>
      <c r="D100" s="91"/>
      <c r="E100" s="91"/>
      <c r="F100" s="91"/>
      <c r="G100" s="91"/>
      <c r="H100" s="91"/>
      <c r="I100" s="91"/>
      <c r="J100" s="91"/>
      <c r="K100" s="91"/>
      <c r="L100" s="92"/>
    </row>
    <row r="101" spans="1:16" s="9" customFormat="1" x14ac:dyDescent="0.25">
      <c r="A101" s="8"/>
      <c r="B101" s="399" t="s">
        <v>27</v>
      </c>
      <c r="C101" s="400"/>
      <c r="D101" s="400"/>
      <c r="E101" s="400"/>
      <c r="F101" s="400"/>
      <c r="G101" s="400"/>
      <c r="H101" s="400"/>
      <c r="I101" s="400"/>
      <c r="J101" s="400"/>
      <c r="K101" s="400"/>
      <c r="L101" s="401"/>
      <c r="M101" s="94"/>
      <c r="N101" s="190"/>
      <c r="O101" s="75"/>
    </row>
    <row r="102" spans="1:16" x14ac:dyDescent="0.25">
      <c r="B102" s="83"/>
      <c r="C102" s="31"/>
      <c r="D102" s="31"/>
      <c r="E102" s="31"/>
      <c r="F102" s="31"/>
      <c r="G102" s="31"/>
      <c r="H102" s="31"/>
      <c r="I102" s="31"/>
      <c r="J102" s="31"/>
      <c r="K102" s="31"/>
      <c r="L102" s="84"/>
    </row>
    <row r="103" spans="1:16" x14ac:dyDescent="0.25">
      <c r="B103" s="408" t="str">
        <f>IF(Intro!$G$27="English",O103,P103)</f>
        <v>Indiquez le volume du stock des marchandises finies produites pour le marché canadien.</v>
      </c>
      <c r="C103" s="409"/>
      <c r="D103" s="409" t="e">
        <f>IF(#REF!="English",P103,Q103)</f>
        <v>#REF!</v>
      </c>
      <c r="E103" s="409" t="e">
        <f>IF(#REF!="English",Q103,R103)</f>
        <v>#REF!</v>
      </c>
      <c r="F103" s="409" t="e">
        <f>IF(#REF!="English",R103,S103)</f>
        <v>#REF!</v>
      </c>
      <c r="G103" s="409" t="e">
        <f>IF(#REF!="English",S103,T103)</f>
        <v>#REF!</v>
      </c>
      <c r="H103" s="409" t="e">
        <f>IF(#REF!="English",T103,U103)</f>
        <v>#REF!</v>
      </c>
      <c r="I103" s="409" t="e">
        <f>IF(#REF!="English",U103,V103)</f>
        <v>#REF!</v>
      </c>
      <c r="J103" s="409" t="e">
        <f>IF(#REF!="English",V103,W103)</f>
        <v>#REF!</v>
      </c>
      <c r="K103" s="409" t="e">
        <f>IF(#REF!="English",W103,X103)</f>
        <v>#REF!</v>
      </c>
      <c r="L103" s="410" t="e">
        <f>IF(#REF!="English",X103,Y103)</f>
        <v>#REF!</v>
      </c>
      <c r="O103" s="75" t="s">
        <v>269</v>
      </c>
      <c r="P103" s="75" t="s">
        <v>270</v>
      </c>
    </row>
    <row r="104" spans="1:16" x14ac:dyDescent="0.25">
      <c r="B104" s="83"/>
      <c r="C104" s="31"/>
      <c r="D104" s="31"/>
      <c r="E104" s="31"/>
      <c r="F104" s="31"/>
      <c r="G104" s="31"/>
      <c r="H104" s="31"/>
      <c r="I104" s="31"/>
      <c r="J104" s="31"/>
      <c r="K104" s="31"/>
      <c r="L104" s="84"/>
    </row>
    <row r="105" spans="1:16" x14ac:dyDescent="0.25">
      <c r="B105" s="67"/>
      <c r="C105" s="68"/>
      <c r="D105" s="16"/>
      <c r="E105" s="31"/>
      <c r="F105" s="464">
        <f>Variables!$B$6</f>
        <v>2023</v>
      </c>
      <c r="G105" s="464">
        <f>F105+1</f>
        <v>2024</v>
      </c>
      <c r="H105" s="464">
        <f>G105+1</f>
        <v>2025</v>
      </c>
      <c r="I105" s="509"/>
      <c r="J105" s="511"/>
      <c r="K105" s="88"/>
      <c r="L105" s="89"/>
      <c r="O105" s="71"/>
    </row>
    <row r="106" spans="1:16" x14ac:dyDescent="0.25">
      <c r="B106" s="67"/>
      <c r="C106" s="68"/>
      <c r="D106" s="16"/>
      <c r="E106" s="31"/>
      <c r="F106" s="465"/>
      <c r="G106" s="465"/>
      <c r="H106" s="465"/>
      <c r="I106" s="509"/>
      <c r="J106" s="511"/>
      <c r="K106" s="88"/>
      <c r="L106" s="89"/>
      <c r="O106" s="71"/>
    </row>
    <row r="107" spans="1:16" ht="14.25" customHeight="1" x14ac:dyDescent="0.25">
      <c r="B107" s="273" t="str">
        <f>IF(Intro!$G$27="English",O107,P107)</f>
        <v>Stock de clôture pour le marché canadien</v>
      </c>
      <c r="C107" s="274"/>
      <c r="D107" s="274"/>
      <c r="E107" s="481" t="str">
        <f>IF(Intro!$G$27="English",Variables!$B$23,Variables!$C$23)</f>
        <v>tonnes</v>
      </c>
      <c r="F107" s="483"/>
      <c r="G107" s="483"/>
      <c r="H107" s="483"/>
      <c r="I107" s="485"/>
      <c r="J107" s="486"/>
      <c r="K107" s="88"/>
      <c r="L107" s="89"/>
      <c r="O107" s="75" t="s">
        <v>127</v>
      </c>
      <c r="P107" s="75" t="s">
        <v>174</v>
      </c>
    </row>
    <row r="108" spans="1:16" s="114" customFormat="1" x14ac:dyDescent="0.25">
      <c r="A108" s="8"/>
      <c r="B108" s="277"/>
      <c r="C108" s="278"/>
      <c r="D108" s="278"/>
      <c r="E108" s="482"/>
      <c r="F108" s="484"/>
      <c r="G108" s="484"/>
      <c r="H108" s="484"/>
      <c r="I108" s="485"/>
      <c r="J108" s="486"/>
      <c r="K108" s="88"/>
      <c r="L108" s="89"/>
      <c r="N108" s="125"/>
    </row>
    <row r="109" spans="1:16" x14ac:dyDescent="0.25">
      <c r="B109" s="90"/>
      <c r="C109" s="91"/>
      <c r="D109" s="91"/>
      <c r="E109" s="91"/>
      <c r="F109" s="91"/>
      <c r="G109" s="91"/>
      <c r="H109" s="91"/>
      <c r="I109" s="91"/>
      <c r="J109" s="91"/>
      <c r="K109" s="91"/>
      <c r="L109" s="92"/>
    </row>
    <row r="110" spans="1:16" s="9" customFormat="1" x14ac:dyDescent="0.25">
      <c r="A110" s="8"/>
      <c r="B110" s="399" t="s">
        <v>30</v>
      </c>
      <c r="C110" s="400"/>
      <c r="D110" s="400"/>
      <c r="E110" s="400"/>
      <c r="F110" s="400"/>
      <c r="G110" s="400"/>
      <c r="H110" s="400"/>
      <c r="I110" s="400"/>
      <c r="J110" s="400"/>
      <c r="K110" s="400"/>
      <c r="L110" s="401"/>
      <c r="M110" s="94"/>
      <c r="N110" s="190"/>
    </row>
    <row r="111" spans="1:16" s="25" customFormat="1" x14ac:dyDescent="0.25">
      <c r="A111" s="85"/>
      <c r="B111" s="95"/>
      <c r="C111" s="86"/>
      <c r="D111" s="86"/>
      <c r="E111" s="86"/>
      <c r="F111" s="86"/>
      <c r="G111" s="86"/>
      <c r="H111" s="86"/>
      <c r="I111" s="86"/>
      <c r="J111" s="86"/>
      <c r="K111" s="86"/>
      <c r="L111" s="87"/>
      <c r="N111" s="176"/>
    </row>
    <row r="112" spans="1:16" s="25" customFormat="1" x14ac:dyDescent="0.25">
      <c r="A112" s="85"/>
      <c r="B112" s="270" t="str">
        <f>IF(Intro!$G$27="English",O112,P112)</f>
        <v>Donnez le nom et l'adresse des 10 plus importants importateurs canadiens, en terme de valeurs, à qui votre entreprise a vendu des marchandises depuis le 1er janvier 2023.</v>
      </c>
      <c r="C112" s="271"/>
      <c r="D112" s="271"/>
      <c r="E112" s="271"/>
      <c r="F112" s="271"/>
      <c r="G112" s="271"/>
      <c r="H112" s="271"/>
      <c r="I112" s="271"/>
      <c r="J112" s="271"/>
      <c r="K112" s="271"/>
      <c r="L112" s="272"/>
      <c r="N112" s="176"/>
      <c r="O112" s="75"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12" s="125"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13" spans="1:16" s="25" customFormat="1" x14ac:dyDescent="0.25">
      <c r="A113" s="85"/>
      <c r="B113" s="95"/>
      <c r="C113" s="86"/>
      <c r="D113" s="86"/>
      <c r="E113" s="86"/>
      <c r="F113" s="86"/>
      <c r="G113" s="86"/>
      <c r="H113" s="86"/>
      <c r="I113" s="86"/>
      <c r="J113" s="86"/>
      <c r="K113" s="86"/>
      <c r="L113" s="87"/>
      <c r="N113" s="176"/>
    </row>
    <row r="114" spans="1:16" x14ac:dyDescent="0.25">
      <c r="B114" s="35"/>
      <c r="C114" s="479" t="str">
        <f>IF(Intro!$G$27="English",O115,P115)</f>
        <v xml:space="preserve">Dénomination sociale de l'entreprise </v>
      </c>
      <c r="D114" s="479"/>
      <c r="E114" s="479"/>
      <c r="F114" s="479"/>
      <c r="G114" s="479" t="str">
        <f>IF(Intro!$G$27="English",O117,P117)</f>
        <v>Adresse de l'entreprise</v>
      </c>
      <c r="H114" s="479"/>
      <c r="I114" s="479"/>
      <c r="J114" s="479"/>
      <c r="K114" s="479"/>
      <c r="L114" s="87"/>
      <c r="O114" s="71"/>
    </row>
    <row r="115" spans="1:16" x14ac:dyDescent="0.25">
      <c r="B115" s="397">
        <v>1</v>
      </c>
      <c r="C115" s="288"/>
      <c r="D115" s="288"/>
      <c r="E115" s="288"/>
      <c r="F115" s="288"/>
      <c r="G115" s="288"/>
      <c r="H115" s="288"/>
      <c r="I115" s="288"/>
      <c r="J115" s="288"/>
      <c r="K115" s="288"/>
      <c r="L115" s="87"/>
      <c r="O115" s="75" t="s">
        <v>45</v>
      </c>
      <c r="P115" s="75" t="s">
        <v>47</v>
      </c>
    </row>
    <row r="116" spans="1:16" x14ac:dyDescent="0.25">
      <c r="B116" s="397"/>
      <c r="C116" s="288"/>
      <c r="D116" s="288"/>
      <c r="E116" s="288"/>
      <c r="F116" s="288"/>
      <c r="G116" s="288"/>
      <c r="H116" s="288"/>
      <c r="I116" s="288"/>
      <c r="J116" s="288"/>
      <c r="K116" s="288"/>
      <c r="L116" s="87"/>
    </row>
    <row r="117" spans="1:16" x14ac:dyDescent="0.25">
      <c r="B117" s="397">
        <v>2</v>
      </c>
      <c r="C117" s="288"/>
      <c r="D117" s="288"/>
      <c r="E117" s="288"/>
      <c r="F117" s="288"/>
      <c r="G117" s="288"/>
      <c r="H117" s="288"/>
      <c r="I117" s="288"/>
      <c r="J117" s="288"/>
      <c r="K117" s="288"/>
      <c r="L117" s="87"/>
      <c r="O117" s="75" t="s">
        <v>9</v>
      </c>
      <c r="P117" s="75" t="s">
        <v>10</v>
      </c>
    </row>
    <row r="118" spans="1:16" x14ac:dyDescent="0.25">
      <c r="B118" s="397"/>
      <c r="C118" s="288"/>
      <c r="D118" s="288"/>
      <c r="E118" s="288"/>
      <c r="F118" s="288"/>
      <c r="G118" s="288"/>
      <c r="H118" s="288"/>
      <c r="I118" s="288"/>
      <c r="J118" s="288"/>
      <c r="K118" s="288"/>
      <c r="L118" s="87"/>
    </row>
    <row r="119" spans="1:16" x14ac:dyDescent="0.25">
      <c r="B119" s="397">
        <v>3</v>
      </c>
      <c r="C119" s="288"/>
      <c r="D119" s="288"/>
      <c r="E119" s="288"/>
      <c r="F119" s="288"/>
      <c r="G119" s="288"/>
      <c r="H119" s="288"/>
      <c r="I119" s="288"/>
      <c r="J119" s="288"/>
      <c r="K119" s="288"/>
      <c r="L119" s="87"/>
      <c r="O119" s="75" t="s">
        <v>45</v>
      </c>
      <c r="P119" s="75" t="s">
        <v>47</v>
      </c>
    </row>
    <row r="120" spans="1:16" x14ac:dyDescent="0.25">
      <c r="B120" s="397"/>
      <c r="C120" s="288"/>
      <c r="D120" s="288"/>
      <c r="E120" s="288"/>
      <c r="F120" s="288"/>
      <c r="G120" s="288"/>
      <c r="H120" s="288"/>
      <c r="I120" s="288"/>
      <c r="J120" s="288"/>
      <c r="K120" s="288"/>
      <c r="L120" s="87"/>
    </row>
    <row r="121" spans="1:16" x14ac:dyDescent="0.25">
      <c r="B121" s="397">
        <v>4</v>
      </c>
      <c r="C121" s="288"/>
      <c r="D121" s="288"/>
      <c r="E121" s="288"/>
      <c r="F121" s="288"/>
      <c r="G121" s="288"/>
      <c r="H121" s="288"/>
      <c r="I121" s="288"/>
      <c r="J121" s="288"/>
      <c r="K121" s="288"/>
      <c r="L121" s="87"/>
      <c r="O121" s="75" t="s">
        <v>9</v>
      </c>
      <c r="P121" s="75" t="s">
        <v>10</v>
      </c>
    </row>
    <row r="122" spans="1:16" x14ac:dyDescent="0.25">
      <c r="B122" s="397"/>
      <c r="C122" s="288"/>
      <c r="D122" s="288"/>
      <c r="E122" s="288"/>
      <c r="F122" s="288"/>
      <c r="G122" s="288"/>
      <c r="H122" s="288"/>
      <c r="I122" s="288"/>
      <c r="J122" s="288"/>
      <c r="K122" s="288"/>
      <c r="L122" s="87"/>
    </row>
    <row r="123" spans="1:16" x14ac:dyDescent="0.25">
      <c r="B123" s="397">
        <v>5</v>
      </c>
      <c r="C123" s="288"/>
      <c r="D123" s="288"/>
      <c r="E123" s="288"/>
      <c r="F123" s="288"/>
      <c r="G123" s="288"/>
      <c r="H123" s="288"/>
      <c r="I123" s="288"/>
      <c r="J123" s="288"/>
      <c r="K123" s="288"/>
      <c r="L123" s="87"/>
      <c r="O123" s="75" t="s">
        <v>45</v>
      </c>
      <c r="P123" s="75" t="s">
        <v>47</v>
      </c>
    </row>
    <row r="124" spans="1:16" x14ac:dyDescent="0.25">
      <c r="B124" s="397"/>
      <c r="C124" s="288"/>
      <c r="D124" s="288"/>
      <c r="E124" s="288"/>
      <c r="F124" s="288"/>
      <c r="G124" s="288"/>
      <c r="H124" s="288"/>
      <c r="I124" s="288"/>
      <c r="J124" s="288"/>
      <c r="K124" s="288"/>
      <c r="L124" s="87"/>
    </row>
    <row r="125" spans="1:16" x14ac:dyDescent="0.25">
      <c r="B125" s="397">
        <v>6</v>
      </c>
      <c r="C125" s="288"/>
      <c r="D125" s="288"/>
      <c r="E125" s="288"/>
      <c r="F125" s="288"/>
      <c r="G125" s="288"/>
      <c r="H125" s="288"/>
      <c r="I125" s="288"/>
      <c r="J125" s="288"/>
      <c r="K125" s="288"/>
      <c r="L125" s="87"/>
      <c r="O125" s="75" t="s">
        <v>9</v>
      </c>
      <c r="P125" s="75" t="s">
        <v>10</v>
      </c>
    </row>
    <row r="126" spans="1:16" x14ac:dyDescent="0.25">
      <c r="B126" s="397"/>
      <c r="C126" s="288"/>
      <c r="D126" s="288"/>
      <c r="E126" s="288"/>
      <c r="F126" s="288"/>
      <c r="G126" s="288"/>
      <c r="H126" s="288"/>
      <c r="I126" s="288"/>
      <c r="J126" s="288"/>
      <c r="K126" s="288"/>
      <c r="L126" s="87"/>
    </row>
    <row r="127" spans="1:16" x14ac:dyDescent="0.25">
      <c r="B127" s="397">
        <v>7</v>
      </c>
      <c r="C127" s="288"/>
      <c r="D127" s="288"/>
      <c r="E127" s="288"/>
      <c r="F127" s="288"/>
      <c r="G127" s="288"/>
      <c r="H127" s="288"/>
      <c r="I127" s="288"/>
      <c r="J127" s="288"/>
      <c r="K127" s="288"/>
      <c r="L127" s="87"/>
      <c r="O127" s="75" t="s">
        <v>45</v>
      </c>
      <c r="P127" s="75" t="s">
        <v>47</v>
      </c>
    </row>
    <row r="128" spans="1:16" x14ac:dyDescent="0.25">
      <c r="B128" s="397"/>
      <c r="C128" s="288"/>
      <c r="D128" s="288"/>
      <c r="E128" s="288"/>
      <c r="F128" s="288"/>
      <c r="G128" s="288"/>
      <c r="H128" s="288"/>
      <c r="I128" s="288"/>
      <c r="J128" s="288"/>
      <c r="K128" s="288"/>
      <c r="L128" s="87"/>
    </row>
    <row r="129" spans="1:16" x14ac:dyDescent="0.25">
      <c r="B129" s="397">
        <v>8</v>
      </c>
      <c r="C129" s="288"/>
      <c r="D129" s="288"/>
      <c r="E129" s="288"/>
      <c r="F129" s="288"/>
      <c r="G129" s="288"/>
      <c r="H129" s="288"/>
      <c r="I129" s="288"/>
      <c r="J129" s="288"/>
      <c r="K129" s="288"/>
      <c r="L129" s="87"/>
      <c r="O129" s="75" t="s">
        <v>9</v>
      </c>
      <c r="P129" s="75" t="s">
        <v>10</v>
      </c>
    </row>
    <row r="130" spans="1:16" x14ac:dyDescent="0.25">
      <c r="B130" s="397"/>
      <c r="C130" s="288"/>
      <c r="D130" s="288"/>
      <c r="E130" s="288"/>
      <c r="F130" s="288"/>
      <c r="G130" s="288"/>
      <c r="H130" s="288"/>
      <c r="I130" s="288"/>
      <c r="J130" s="288"/>
      <c r="K130" s="288"/>
      <c r="L130" s="87"/>
    </row>
    <row r="131" spans="1:16" s="123" customFormat="1" x14ac:dyDescent="0.25">
      <c r="A131" s="8"/>
      <c r="B131" s="397">
        <v>9</v>
      </c>
      <c r="C131" s="288"/>
      <c r="D131" s="288"/>
      <c r="E131" s="288"/>
      <c r="F131" s="288"/>
      <c r="G131" s="288"/>
      <c r="H131" s="288"/>
      <c r="I131" s="288"/>
      <c r="J131" s="288"/>
      <c r="K131" s="288"/>
      <c r="L131" s="87"/>
      <c r="N131" s="125"/>
      <c r="O131" s="123" t="s">
        <v>45</v>
      </c>
      <c r="P131" s="123" t="s">
        <v>47</v>
      </c>
    </row>
    <row r="132" spans="1:16" s="123" customFormat="1" x14ac:dyDescent="0.25">
      <c r="A132" s="8"/>
      <c r="B132" s="397"/>
      <c r="C132" s="288"/>
      <c r="D132" s="288"/>
      <c r="E132" s="288"/>
      <c r="F132" s="288"/>
      <c r="G132" s="288"/>
      <c r="H132" s="288"/>
      <c r="I132" s="288"/>
      <c r="J132" s="288"/>
      <c r="K132" s="288"/>
      <c r="L132" s="87"/>
      <c r="N132" s="125"/>
    </row>
    <row r="133" spans="1:16" s="123" customFormat="1" x14ac:dyDescent="0.25">
      <c r="A133" s="8"/>
      <c r="B133" s="397">
        <v>10</v>
      </c>
      <c r="C133" s="288"/>
      <c r="D133" s="288"/>
      <c r="E133" s="288"/>
      <c r="F133" s="288"/>
      <c r="G133" s="288"/>
      <c r="H133" s="288"/>
      <c r="I133" s="288"/>
      <c r="J133" s="288"/>
      <c r="K133" s="288"/>
      <c r="L133" s="87"/>
      <c r="N133" s="125"/>
      <c r="O133" s="123" t="s">
        <v>9</v>
      </c>
      <c r="P133" s="123" t="s">
        <v>10</v>
      </c>
    </row>
    <row r="134" spans="1:16" s="123" customFormat="1" x14ac:dyDescent="0.25">
      <c r="A134" s="8"/>
      <c r="B134" s="397"/>
      <c r="C134" s="288"/>
      <c r="D134" s="288"/>
      <c r="E134" s="288"/>
      <c r="F134" s="288"/>
      <c r="G134" s="288"/>
      <c r="H134" s="288"/>
      <c r="I134" s="288"/>
      <c r="J134" s="288"/>
      <c r="K134" s="288"/>
      <c r="L134" s="87"/>
      <c r="N134" s="125"/>
    </row>
    <row r="135" spans="1:16" s="25" customFormat="1" x14ac:dyDescent="0.25">
      <c r="A135" s="85"/>
      <c r="B135" s="96"/>
      <c r="C135" s="97"/>
      <c r="D135" s="97"/>
      <c r="E135" s="97"/>
      <c r="F135" s="97"/>
      <c r="G135" s="97"/>
      <c r="H135" s="97"/>
      <c r="I135" s="97"/>
      <c r="J135" s="97"/>
      <c r="K135" s="97"/>
      <c r="L135" s="98"/>
      <c r="N135" s="176"/>
    </row>
    <row r="136" spans="1:16" s="9" customFormat="1" x14ac:dyDescent="0.25">
      <c r="A136" s="8"/>
      <c r="B136" s="399" t="s">
        <v>31</v>
      </c>
      <c r="C136" s="400"/>
      <c r="D136" s="400"/>
      <c r="E136" s="400"/>
      <c r="F136" s="400"/>
      <c r="G136" s="400"/>
      <c r="H136" s="400"/>
      <c r="I136" s="400"/>
      <c r="J136" s="400"/>
      <c r="K136" s="400"/>
      <c r="L136" s="401"/>
      <c r="M136" s="94"/>
      <c r="N136" s="190"/>
    </row>
    <row r="137" spans="1:16" x14ac:dyDescent="0.25">
      <c r="B137" s="83"/>
      <c r="C137" s="31"/>
      <c r="D137" s="31"/>
      <c r="E137" s="31"/>
      <c r="F137" s="31"/>
      <c r="G137" s="31"/>
      <c r="H137" s="31"/>
      <c r="I137" s="31"/>
      <c r="J137" s="31"/>
      <c r="K137" s="31"/>
      <c r="L137" s="84"/>
    </row>
    <row r="138" spans="1:16" x14ac:dyDescent="0.25">
      <c r="B138" s="331" t="str">
        <f>IF(Intro!$G$27="English",O138,P138)</f>
        <v>Expliquez combien de fois votre entreprise a mené à bien un processus de certification pour un acheteur canadien depuis le 1er janvier 2023. Si votre firme a échoué un processus de certification, indiquez les raisons.</v>
      </c>
      <c r="C138" s="332"/>
      <c r="D138" s="332"/>
      <c r="E138" s="332"/>
      <c r="F138" s="332"/>
      <c r="G138" s="332"/>
      <c r="H138" s="332"/>
      <c r="I138" s="332"/>
      <c r="J138" s="332"/>
      <c r="K138" s="332"/>
      <c r="L138" s="333"/>
      <c r="O138" s="75"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38" s="75"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39" spans="1:16" x14ac:dyDescent="0.25">
      <c r="B139" s="331"/>
      <c r="C139" s="332"/>
      <c r="D139" s="332"/>
      <c r="E139" s="332"/>
      <c r="F139" s="332"/>
      <c r="G139" s="332"/>
      <c r="H139" s="332"/>
      <c r="I139" s="332"/>
      <c r="J139" s="332"/>
      <c r="K139" s="332"/>
      <c r="L139" s="333"/>
    </row>
    <row r="140" spans="1:16" x14ac:dyDescent="0.25">
      <c r="B140" s="83"/>
      <c r="C140" s="31"/>
      <c r="D140" s="31"/>
      <c r="E140" s="31"/>
      <c r="F140" s="31"/>
      <c r="G140" s="31"/>
      <c r="H140" s="31"/>
      <c r="I140" s="31"/>
      <c r="J140" s="31"/>
      <c r="K140" s="31"/>
      <c r="L140" s="84"/>
    </row>
    <row r="141" spans="1:16" s="9" customFormat="1" x14ac:dyDescent="0.25">
      <c r="A141" s="8"/>
      <c r="B141" s="394"/>
      <c r="C141" s="395"/>
      <c r="D141" s="395"/>
      <c r="E141" s="395"/>
      <c r="F141" s="395"/>
      <c r="G141" s="395"/>
      <c r="H141" s="395"/>
      <c r="I141" s="395"/>
      <c r="J141" s="395"/>
      <c r="K141" s="395"/>
      <c r="L141" s="396"/>
      <c r="M141" s="25"/>
      <c r="N141" s="190"/>
    </row>
    <row r="142" spans="1:16" s="9" customFormat="1" x14ac:dyDescent="0.25">
      <c r="A142" s="8"/>
      <c r="B142" s="394"/>
      <c r="C142" s="395"/>
      <c r="D142" s="395"/>
      <c r="E142" s="395"/>
      <c r="F142" s="395"/>
      <c r="G142" s="395"/>
      <c r="H142" s="395"/>
      <c r="I142" s="395"/>
      <c r="J142" s="395"/>
      <c r="K142" s="395"/>
      <c r="L142" s="396"/>
      <c r="M142" s="25"/>
      <c r="N142" s="190"/>
    </row>
    <row r="143" spans="1:16" s="9" customFormat="1" x14ac:dyDescent="0.25">
      <c r="A143" s="8"/>
      <c r="B143" s="394"/>
      <c r="C143" s="395"/>
      <c r="D143" s="395"/>
      <c r="E143" s="395"/>
      <c r="F143" s="395"/>
      <c r="G143" s="395"/>
      <c r="H143" s="395"/>
      <c r="I143" s="395"/>
      <c r="J143" s="395"/>
      <c r="K143" s="395"/>
      <c r="L143" s="396"/>
      <c r="M143" s="25"/>
      <c r="N143" s="190"/>
    </row>
    <row r="144" spans="1:16" s="9" customFormat="1" x14ac:dyDescent="0.25">
      <c r="A144" s="8"/>
      <c r="B144" s="394"/>
      <c r="C144" s="395"/>
      <c r="D144" s="395"/>
      <c r="E144" s="395"/>
      <c r="F144" s="395"/>
      <c r="G144" s="395"/>
      <c r="H144" s="395"/>
      <c r="I144" s="395"/>
      <c r="J144" s="395"/>
      <c r="K144" s="395"/>
      <c r="L144" s="396"/>
      <c r="M144" s="25"/>
      <c r="N144" s="190"/>
    </row>
    <row r="145" spans="1:16" s="9" customFormat="1" x14ac:dyDescent="0.25">
      <c r="A145" s="8"/>
      <c r="B145" s="394"/>
      <c r="C145" s="395"/>
      <c r="D145" s="395"/>
      <c r="E145" s="395"/>
      <c r="F145" s="395"/>
      <c r="G145" s="395"/>
      <c r="H145" s="395"/>
      <c r="I145" s="395"/>
      <c r="J145" s="395"/>
      <c r="K145" s="395"/>
      <c r="L145" s="396"/>
      <c r="M145" s="25"/>
      <c r="N145" s="190"/>
    </row>
    <row r="146" spans="1:16" s="9" customFormat="1" x14ac:dyDescent="0.25">
      <c r="A146" s="8"/>
      <c r="B146" s="394"/>
      <c r="C146" s="395"/>
      <c r="D146" s="395"/>
      <c r="E146" s="395"/>
      <c r="F146" s="395"/>
      <c r="G146" s="395"/>
      <c r="H146" s="395"/>
      <c r="I146" s="395"/>
      <c r="J146" s="395"/>
      <c r="K146" s="395"/>
      <c r="L146" s="396"/>
      <c r="M146" s="25"/>
      <c r="N146" s="190"/>
    </row>
    <row r="147" spans="1:16" s="9" customFormat="1" x14ac:dyDescent="0.25">
      <c r="A147" s="8"/>
      <c r="B147" s="394"/>
      <c r="C147" s="395"/>
      <c r="D147" s="395"/>
      <c r="E147" s="395"/>
      <c r="F147" s="395"/>
      <c r="G147" s="395"/>
      <c r="H147" s="395"/>
      <c r="I147" s="395"/>
      <c r="J147" s="395"/>
      <c r="K147" s="395"/>
      <c r="L147" s="396"/>
      <c r="M147" s="25"/>
      <c r="N147" s="190"/>
    </row>
    <row r="148" spans="1:16" s="9" customFormat="1" x14ac:dyDescent="0.25">
      <c r="A148" s="8"/>
      <c r="B148" s="394"/>
      <c r="C148" s="395"/>
      <c r="D148" s="395"/>
      <c r="E148" s="395"/>
      <c r="F148" s="395"/>
      <c r="G148" s="395"/>
      <c r="H148" s="395"/>
      <c r="I148" s="395"/>
      <c r="J148" s="395"/>
      <c r="K148" s="395"/>
      <c r="L148" s="396"/>
      <c r="M148" s="25"/>
      <c r="N148" s="190"/>
    </row>
    <row r="149" spans="1:16" x14ac:dyDescent="0.25">
      <c r="B149" s="90"/>
      <c r="C149" s="91"/>
      <c r="D149" s="91"/>
      <c r="E149" s="91"/>
      <c r="F149" s="91"/>
      <c r="G149" s="91"/>
      <c r="H149" s="91"/>
      <c r="I149" s="91"/>
      <c r="J149" s="91"/>
      <c r="K149" s="91"/>
      <c r="L149" s="92"/>
    </row>
    <row r="150" spans="1:16" s="9" customFormat="1" x14ac:dyDescent="0.25">
      <c r="A150" s="8"/>
      <c r="B150" s="399" t="s">
        <v>32</v>
      </c>
      <c r="C150" s="400"/>
      <c r="D150" s="400"/>
      <c r="E150" s="400"/>
      <c r="F150" s="400"/>
      <c r="G150" s="400"/>
      <c r="H150" s="400"/>
      <c r="I150" s="400"/>
      <c r="J150" s="400"/>
      <c r="K150" s="400"/>
      <c r="L150" s="401"/>
      <c r="M150" s="94"/>
      <c r="N150" s="190"/>
    </row>
    <row r="151" spans="1:16" x14ac:dyDescent="0.25">
      <c r="B151" s="83"/>
      <c r="C151" s="31"/>
      <c r="D151" s="31"/>
      <c r="E151" s="31"/>
      <c r="F151" s="31"/>
      <c r="G151" s="31"/>
      <c r="H151" s="31"/>
      <c r="I151" s="31"/>
      <c r="J151" s="31"/>
      <c r="K151" s="31"/>
      <c r="L151" s="84"/>
    </row>
    <row r="152" spans="1:16" ht="32.25" customHeight="1" x14ac:dyDescent="0.25">
      <c r="B152" s="331" t="str">
        <f>IF(Intro!$G$27="English",O152,P152)</f>
        <v>Décrivez les plans de votre entreprise pour gérer les niveaux de stocks au cours des deux prochaines années. Fournissez les motifs et les hypothèses sous-tendant ces objectifs et ces stratégies.</v>
      </c>
      <c r="C152" s="332"/>
      <c r="D152" s="332"/>
      <c r="E152" s="332"/>
      <c r="F152" s="332"/>
      <c r="G152" s="332"/>
      <c r="H152" s="332"/>
      <c r="I152" s="332"/>
      <c r="J152" s="332"/>
      <c r="K152" s="332"/>
      <c r="L152" s="333"/>
      <c r="O152" s="75" t="s">
        <v>163</v>
      </c>
      <c r="P152" s="75" t="s">
        <v>115</v>
      </c>
    </row>
    <row r="153" spans="1:16" x14ac:dyDescent="0.25">
      <c r="B153" s="83"/>
      <c r="C153" s="31"/>
      <c r="D153" s="31"/>
      <c r="E153" s="31"/>
      <c r="F153" s="31"/>
      <c r="G153" s="31"/>
      <c r="H153" s="31"/>
      <c r="I153" s="31"/>
      <c r="J153" s="31"/>
      <c r="K153" s="31"/>
      <c r="L153" s="84"/>
    </row>
    <row r="154" spans="1:16" s="9" customFormat="1" x14ac:dyDescent="0.25">
      <c r="A154" s="8"/>
      <c r="B154" s="394"/>
      <c r="C154" s="395"/>
      <c r="D154" s="395"/>
      <c r="E154" s="395"/>
      <c r="F154" s="395"/>
      <c r="G154" s="395"/>
      <c r="H154" s="395"/>
      <c r="I154" s="395"/>
      <c r="J154" s="395"/>
      <c r="K154" s="395"/>
      <c r="L154" s="396"/>
      <c r="M154" s="25"/>
      <c r="N154" s="190"/>
    </row>
    <row r="155" spans="1:16" s="9" customFormat="1" x14ac:dyDescent="0.25">
      <c r="A155" s="8"/>
      <c r="B155" s="394"/>
      <c r="C155" s="395"/>
      <c r="D155" s="395"/>
      <c r="E155" s="395"/>
      <c r="F155" s="395"/>
      <c r="G155" s="395"/>
      <c r="H155" s="395"/>
      <c r="I155" s="395"/>
      <c r="J155" s="395"/>
      <c r="K155" s="395"/>
      <c r="L155" s="396"/>
      <c r="M155" s="25"/>
      <c r="N155" s="190"/>
    </row>
    <row r="156" spans="1:16" s="9" customFormat="1" x14ac:dyDescent="0.25">
      <c r="A156" s="8"/>
      <c r="B156" s="394"/>
      <c r="C156" s="395"/>
      <c r="D156" s="395"/>
      <c r="E156" s="395"/>
      <c r="F156" s="395"/>
      <c r="G156" s="395"/>
      <c r="H156" s="395"/>
      <c r="I156" s="395"/>
      <c r="J156" s="395"/>
      <c r="K156" s="395"/>
      <c r="L156" s="396"/>
      <c r="M156" s="25"/>
      <c r="N156" s="190"/>
    </row>
    <row r="157" spans="1:16" s="9" customFormat="1" x14ac:dyDescent="0.25">
      <c r="A157" s="8"/>
      <c r="B157" s="394"/>
      <c r="C157" s="395"/>
      <c r="D157" s="395"/>
      <c r="E157" s="395"/>
      <c r="F157" s="395"/>
      <c r="G157" s="395"/>
      <c r="H157" s="395"/>
      <c r="I157" s="395"/>
      <c r="J157" s="395"/>
      <c r="K157" s="395"/>
      <c r="L157" s="396"/>
      <c r="M157" s="25"/>
      <c r="N157" s="190"/>
    </row>
    <row r="158" spans="1:16" s="9" customFormat="1" x14ac:dyDescent="0.25">
      <c r="A158" s="8"/>
      <c r="B158" s="394"/>
      <c r="C158" s="395"/>
      <c r="D158" s="395"/>
      <c r="E158" s="395"/>
      <c r="F158" s="395"/>
      <c r="G158" s="395"/>
      <c r="H158" s="395"/>
      <c r="I158" s="395"/>
      <c r="J158" s="395"/>
      <c r="K158" s="395"/>
      <c r="L158" s="396"/>
      <c r="M158" s="25"/>
      <c r="N158" s="190"/>
    </row>
    <row r="159" spans="1:16" s="9" customFormat="1" x14ac:dyDescent="0.25">
      <c r="A159" s="8"/>
      <c r="B159" s="394"/>
      <c r="C159" s="395"/>
      <c r="D159" s="395"/>
      <c r="E159" s="395"/>
      <c r="F159" s="395"/>
      <c r="G159" s="395"/>
      <c r="H159" s="395"/>
      <c r="I159" s="395"/>
      <c r="J159" s="395"/>
      <c r="K159" s="395"/>
      <c r="L159" s="396"/>
      <c r="M159" s="25"/>
      <c r="N159" s="190"/>
    </row>
    <row r="160" spans="1:16" s="9" customFormat="1" x14ac:dyDescent="0.25">
      <c r="A160" s="8"/>
      <c r="B160" s="394"/>
      <c r="C160" s="395"/>
      <c r="D160" s="395"/>
      <c r="E160" s="395"/>
      <c r="F160" s="395"/>
      <c r="G160" s="395"/>
      <c r="H160" s="395"/>
      <c r="I160" s="395"/>
      <c r="J160" s="395"/>
      <c r="K160" s="395"/>
      <c r="L160" s="396"/>
      <c r="M160" s="25"/>
      <c r="N160" s="190"/>
    </row>
    <row r="161" spans="1:16" s="9" customFormat="1" x14ac:dyDescent="0.25">
      <c r="A161" s="8"/>
      <c r="B161" s="394"/>
      <c r="C161" s="395"/>
      <c r="D161" s="395"/>
      <c r="E161" s="395"/>
      <c r="F161" s="395"/>
      <c r="G161" s="395"/>
      <c r="H161" s="395"/>
      <c r="I161" s="395"/>
      <c r="J161" s="395"/>
      <c r="K161" s="395"/>
      <c r="L161" s="396"/>
      <c r="M161" s="25"/>
      <c r="N161" s="190"/>
    </row>
    <row r="162" spans="1:16" x14ac:dyDescent="0.25">
      <c r="B162" s="90"/>
      <c r="C162" s="91"/>
      <c r="D162" s="91"/>
      <c r="E162" s="91"/>
      <c r="F162" s="91"/>
      <c r="G162" s="91"/>
      <c r="H162" s="91"/>
      <c r="I162" s="91"/>
      <c r="J162" s="91"/>
      <c r="K162" s="91"/>
      <c r="L162" s="92"/>
    </row>
    <row r="163" spans="1:16" s="9" customFormat="1" x14ac:dyDescent="0.25">
      <c r="A163" s="8"/>
      <c r="B163" s="399" t="s">
        <v>33</v>
      </c>
      <c r="C163" s="400"/>
      <c r="D163" s="400"/>
      <c r="E163" s="400"/>
      <c r="F163" s="400"/>
      <c r="G163" s="400"/>
      <c r="H163" s="400"/>
      <c r="I163" s="400"/>
      <c r="J163" s="400"/>
      <c r="K163" s="400"/>
      <c r="L163" s="401"/>
      <c r="M163" s="94"/>
      <c r="N163" s="190"/>
    </row>
    <row r="164" spans="1:16" x14ac:dyDescent="0.25">
      <c r="B164" s="83"/>
      <c r="C164" s="31"/>
      <c r="D164" s="31"/>
      <c r="E164" s="31"/>
      <c r="F164" s="31"/>
      <c r="G164" s="31"/>
      <c r="H164" s="31"/>
      <c r="I164" s="31"/>
      <c r="J164" s="31"/>
      <c r="K164" s="31"/>
      <c r="L164" s="84"/>
    </row>
    <row r="165" spans="1:16" x14ac:dyDescent="0.25">
      <c r="B165" s="402" t="str">
        <f>IF(Intro!$G$27="English",O165,P165)</f>
        <v>Fournissez les stratégies et les objectifs de votre entreprise pour les deux prochaines années en ce qui concerne les prix des marchandises. Fournir la justification et les hypothèses qui sous-tendent ces stratégies et objectifs.</v>
      </c>
      <c r="C165" s="403"/>
      <c r="D165" s="403"/>
      <c r="E165" s="403"/>
      <c r="F165" s="403"/>
      <c r="G165" s="403"/>
      <c r="H165" s="403"/>
      <c r="I165" s="403"/>
      <c r="J165" s="403"/>
      <c r="K165" s="403"/>
      <c r="L165" s="404"/>
      <c r="O165" s="75" t="s">
        <v>125</v>
      </c>
      <c r="P165" s="75" t="s">
        <v>116</v>
      </c>
    </row>
    <row r="166" spans="1:16" x14ac:dyDescent="0.25">
      <c r="B166" s="402"/>
      <c r="C166" s="403"/>
      <c r="D166" s="403"/>
      <c r="E166" s="403"/>
      <c r="F166" s="403"/>
      <c r="G166" s="403"/>
      <c r="H166" s="403"/>
      <c r="I166" s="403"/>
      <c r="J166" s="403"/>
      <c r="K166" s="403"/>
      <c r="L166" s="404"/>
    </row>
    <row r="167" spans="1:16" x14ac:dyDescent="0.25">
      <c r="B167" s="83"/>
      <c r="C167" s="31"/>
      <c r="D167" s="31"/>
      <c r="E167" s="31"/>
      <c r="F167" s="31"/>
      <c r="G167" s="31"/>
      <c r="H167" s="31"/>
      <c r="I167" s="31"/>
      <c r="J167" s="31"/>
      <c r="K167" s="31"/>
      <c r="L167" s="84"/>
    </row>
    <row r="168" spans="1:16" s="9" customFormat="1" x14ac:dyDescent="0.25">
      <c r="A168" s="8"/>
      <c r="B168" s="394"/>
      <c r="C168" s="395"/>
      <c r="D168" s="395"/>
      <c r="E168" s="395"/>
      <c r="F168" s="395"/>
      <c r="G168" s="395"/>
      <c r="H168" s="395"/>
      <c r="I168" s="395"/>
      <c r="J168" s="395"/>
      <c r="K168" s="395"/>
      <c r="L168" s="396"/>
      <c r="M168" s="25"/>
      <c r="N168" s="190"/>
    </row>
    <row r="169" spans="1:16" s="9" customFormat="1" x14ac:dyDescent="0.25">
      <c r="A169" s="8"/>
      <c r="B169" s="394"/>
      <c r="C169" s="395"/>
      <c r="D169" s="395"/>
      <c r="E169" s="395"/>
      <c r="F169" s="395"/>
      <c r="G169" s="395"/>
      <c r="H169" s="395"/>
      <c r="I169" s="395"/>
      <c r="J169" s="395"/>
      <c r="K169" s="395"/>
      <c r="L169" s="396"/>
      <c r="M169" s="25"/>
      <c r="N169" s="190"/>
    </row>
    <row r="170" spans="1:16" s="9" customFormat="1" x14ac:dyDescent="0.25">
      <c r="A170" s="8"/>
      <c r="B170" s="394"/>
      <c r="C170" s="395"/>
      <c r="D170" s="395"/>
      <c r="E170" s="395"/>
      <c r="F170" s="395"/>
      <c r="G170" s="395"/>
      <c r="H170" s="395"/>
      <c r="I170" s="395"/>
      <c r="J170" s="395"/>
      <c r="K170" s="395"/>
      <c r="L170" s="396"/>
      <c r="M170" s="25"/>
      <c r="N170" s="190"/>
    </row>
    <row r="171" spans="1:16" s="9" customFormat="1" x14ac:dyDescent="0.25">
      <c r="A171" s="8"/>
      <c r="B171" s="394"/>
      <c r="C171" s="395"/>
      <c r="D171" s="395"/>
      <c r="E171" s="395"/>
      <c r="F171" s="395"/>
      <c r="G171" s="395"/>
      <c r="H171" s="395"/>
      <c r="I171" s="395"/>
      <c r="J171" s="395"/>
      <c r="K171" s="395"/>
      <c r="L171" s="396"/>
      <c r="M171" s="25"/>
      <c r="N171" s="190"/>
    </row>
    <row r="172" spans="1:16" s="9" customFormat="1" x14ac:dyDescent="0.25">
      <c r="A172" s="8"/>
      <c r="B172" s="394"/>
      <c r="C172" s="395"/>
      <c r="D172" s="395"/>
      <c r="E172" s="395"/>
      <c r="F172" s="395"/>
      <c r="G172" s="395"/>
      <c r="H172" s="395"/>
      <c r="I172" s="395"/>
      <c r="J172" s="395"/>
      <c r="K172" s="395"/>
      <c r="L172" s="396"/>
      <c r="M172" s="25"/>
      <c r="N172" s="190"/>
    </row>
    <row r="173" spans="1:16" s="9" customFormat="1" x14ac:dyDescent="0.25">
      <c r="A173" s="8"/>
      <c r="B173" s="394"/>
      <c r="C173" s="395"/>
      <c r="D173" s="395"/>
      <c r="E173" s="395"/>
      <c r="F173" s="395"/>
      <c r="G173" s="395"/>
      <c r="H173" s="395"/>
      <c r="I173" s="395"/>
      <c r="J173" s="395"/>
      <c r="K173" s="395"/>
      <c r="L173" s="396"/>
      <c r="M173" s="25"/>
      <c r="N173" s="190"/>
    </row>
    <row r="174" spans="1:16" s="9" customFormat="1" x14ac:dyDescent="0.25">
      <c r="A174" s="8"/>
      <c r="B174" s="394"/>
      <c r="C174" s="395"/>
      <c r="D174" s="395"/>
      <c r="E174" s="395"/>
      <c r="F174" s="395"/>
      <c r="G174" s="395"/>
      <c r="H174" s="395"/>
      <c r="I174" s="395"/>
      <c r="J174" s="395"/>
      <c r="K174" s="395"/>
      <c r="L174" s="396"/>
      <c r="M174" s="25"/>
      <c r="N174" s="190"/>
    </row>
    <row r="175" spans="1:16" s="9" customFormat="1" x14ac:dyDescent="0.25">
      <c r="A175" s="8"/>
      <c r="B175" s="394"/>
      <c r="C175" s="395"/>
      <c r="D175" s="395"/>
      <c r="E175" s="395"/>
      <c r="F175" s="395"/>
      <c r="G175" s="395"/>
      <c r="H175" s="395"/>
      <c r="I175" s="395"/>
      <c r="J175" s="395"/>
      <c r="K175" s="395"/>
      <c r="L175" s="396"/>
      <c r="M175" s="25"/>
      <c r="N175" s="190"/>
    </row>
    <row r="176" spans="1:16" x14ac:dyDescent="0.25">
      <c r="B176" s="90"/>
      <c r="C176" s="91"/>
      <c r="D176" s="91"/>
      <c r="E176" s="91"/>
      <c r="F176" s="91"/>
      <c r="G176" s="91"/>
      <c r="H176" s="91"/>
      <c r="I176" s="91"/>
      <c r="J176" s="91"/>
      <c r="K176" s="91"/>
      <c r="L176" s="92"/>
    </row>
    <row r="177" spans="1:16" s="9" customFormat="1" x14ac:dyDescent="0.25">
      <c r="A177" s="8"/>
      <c r="B177" s="399" t="s">
        <v>34</v>
      </c>
      <c r="C177" s="400"/>
      <c r="D177" s="400"/>
      <c r="E177" s="400"/>
      <c r="F177" s="400"/>
      <c r="G177" s="400"/>
      <c r="H177" s="400"/>
      <c r="I177" s="400"/>
      <c r="J177" s="400"/>
      <c r="K177" s="400"/>
      <c r="L177" s="401"/>
      <c r="M177" s="94"/>
      <c r="N177" s="190"/>
    </row>
    <row r="178" spans="1:16" x14ac:dyDescent="0.25">
      <c r="B178" s="83"/>
      <c r="C178" s="31"/>
      <c r="D178" s="31"/>
      <c r="E178" s="31"/>
      <c r="F178" s="31"/>
      <c r="G178" s="31"/>
      <c r="H178" s="31"/>
      <c r="I178" s="31"/>
      <c r="J178" s="31"/>
      <c r="K178" s="31"/>
      <c r="L178" s="84"/>
    </row>
    <row r="179" spans="1:16" x14ac:dyDescent="0.25">
      <c r="B179" s="402" t="str">
        <f>IF(Intro!$G$27="English",O179,P179)</f>
        <v>Fournissez les stratégies et les objectifs de votre entreprise pour les deux prochaines années en ce qui concerne les ventes à l'exportation des marchandises. Fournir la justification et les hypothèses qui sous-tendent ces stratégies et objectifs.</v>
      </c>
      <c r="C179" s="403"/>
      <c r="D179" s="403"/>
      <c r="E179" s="403"/>
      <c r="F179" s="403"/>
      <c r="G179" s="403"/>
      <c r="H179" s="403"/>
      <c r="I179" s="403"/>
      <c r="J179" s="403"/>
      <c r="K179" s="403"/>
      <c r="L179" s="404"/>
      <c r="O179" s="75" t="s">
        <v>117</v>
      </c>
      <c r="P179" s="75" t="s">
        <v>118</v>
      </c>
    </row>
    <row r="180" spans="1:16" x14ac:dyDescent="0.25">
      <c r="B180" s="402"/>
      <c r="C180" s="403"/>
      <c r="D180" s="403"/>
      <c r="E180" s="403"/>
      <c r="F180" s="403"/>
      <c r="G180" s="403"/>
      <c r="H180" s="403"/>
      <c r="I180" s="403"/>
      <c r="J180" s="403"/>
      <c r="K180" s="403"/>
      <c r="L180" s="404"/>
    </row>
    <row r="181" spans="1:16" x14ac:dyDescent="0.25">
      <c r="B181" s="83"/>
      <c r="C181" s="31"/>
      <c r="D181" s="31"/>
      <c r="E181" s="31"/>
      <c r="F181" s="31"/>
      <c r="G181" s="31"/>
      <c r="H181" s="31"/>
      <c r="I181" s="31"/>
      <c r="J181" s="31"/>
      <c r="K181" s="31"/>
      <c r="L181" s="84"/>
    </row>
    <row r="182" spans="1:16" s="9" customFormat="1" x14ac:dyDescent="0.25">
      <c r="A182" s="8"/>
      <c r="B182" s="394"/>
      <c r="C182" s="395"/>
      <c r="D182" s="395"/>
      <c r="E182" s="395"/>
      <c r="F182" s="395"/>
      <c r="G182" s="395"/>
      <c r="H182" s="395"/>
      <c r="I182" s="395"/>
      <c r="J182" s="395"/>
      <c r="K182" s="395"/>
      <c r="L182" s="396"/>
      <c r="M182" s="25"/>
      <c r="N182" s="190"/>
    </row>
    <row r="183" spans="1:16" s="9" customFormat="1" x14ac:dyDescent="0.25">
      <c r="A183" s="8"/>
      <c r="B183" s="394"/>
      <c r="C183" s="395"/>
      <c r="D183" s="395"/>
      <c r="E183" s="395"/>
      <c r="F183" s="395"/>
      <c r="G183" s="395"/>
      <c r="H183" s="395"/>
      <c r="I183" s="395"/>
      <c r="J183" s="395"/>
      <c r="K183" s="395"/>
      <c r="L183" s="396"/>
      <c r="M183" s="25"/>
      <c r="N183" s="190"/>
    </row>
    <row r="184" spans="1:16" s="9" customFormat="1" x14ac:dyDescent="0.25">
      <c r="A184" s="8"/>
      <c r="B184" s="394"/>
      <c r="C184" s="395"/>
      <c r="D184" s="395"/>
      <c r="E184" s="395"/>
      <c r="F184" s="395"/>
      <c r="G184" s="395"/>
      <c r="H184" s="395"/>
      <c r="I184" s="395"/>
      <c r="J184" s="395"/>
      <c r="K184" s="395"/>
      <c r="L184" s="396"/>
      <c r="M184" s="25"/>
      <c r="N184" s="190"/>
    </row>
    <row r="185" spans="1:16" s="9" customFormat="1" x14ac:dyDescent="0.25">
      <c r="A185" s="8"/>
      <c r="B185" s="394"/>
      <c r="C185" s="395"/>
      <c r="D185" s="395"/>
      <c r="E185" s="395"/>
      <c r="F185" s="395"/>
      <c r="G185" s="395"/>
      <c r="H185" s="395"/>
      <c r="I185" s="395"/>
      <c r="J185" s="395"/>
      <c r="K185" s="395"/>
      <c r="L185" s="396"/>
      <c r="M185" s="25"/>
      <c r="N185" s="190"/>
    </row>
    <row r="186" spans="1:16" s="9" customFormat="1" x14ac:dyDescent="0.25">
      <c r="A186" s="8"/>
      <c r="B186" s="394"/>
      <c r="C186" s="395"/>
      <c r="D186" s="395"/>
      <c r="E186" s="395"/>
      <c r="F186" s="395"/>
      <c r="G186" s="395"/>
      <c r="H186" s="395"/>
      <c r="I186" s="395"/>
      <c r="J186" s="395"/>
      <c r="K186" s="395"/>
      <c r="L186" s="396"/>
      <c r="M186" s="25"/>
      <c r="N186" s="190"/>
    </row>
    <row r="187" spans="1:16" s="9" customFormat="1" x14ac:dyDescent="0.25">
      <c r="A187" s="8"/>
      <c r="B187" s="394"/>
      <c r="C187" s="395"/>
      <c r="D187" s="395"/>
      <c r="E187" s="395"/>
      <c r="F187" s="395"/>
      <c r="G187" s="395"/>
      <c r="H187" s="395"/>
      <c r="I187" s="395"/>
      <c r="J187" s="395"/>
      <c r="K187" s="395"/>
      <c r="L187" s="396"/>
      <c r="M187" s="25"/>
      <c r="N187" s="190"/>
    </row>
    <row r="188" spans="1:16" s="9" customFormat="1" x14ac:dyDescent="0.25">
      <c r="A188" s="8"/>
      <c r="B188" s="394"/>
      <c r="C188" s="395"/>
      <c r="D188" s="395"/>
      <c r="E188" s="395"/>
      <c r="F188" s="395"/>
      <c r="G188" s="395"/>
      <c r="H188" s="395"/>
      <c r="I188" s="395"/>
      <c r="J188" s="395"/>
      <c r="K188" s="395"/>
      <c r="L188" s="396"/>
      <c r="M188" s="25"/>
      <c r="N188" s="190"/>
    </row>
    <row r="189" spans="1:16" s="9" customFormat="1" x14ac:dyDescent="0.25">
      <c r="A189" s="8"/>
      <c r="B189" s="394"/>
      <c r="C189" s="395"/>
      <c r="D189" s="395"/>
      <c r="E189" s="395"/>
      <c r="F189" s="395"/>
      <c r="G189" s="395"/>
      <c r="H189" s="395"/>
      <c r="I189" s="395"/>
      <c r="J189" s="395"/>
      <c r="K189" s="395"/>
      <c r="L189" s="396"/>
      <c r="M189" s="25"/>
      <c r="N189" s="190"/>
    </row>
    <row r="190" spans="1:16" x14ac:dyDescent="0.25">
      <c r="B190" s="90"/>
      <c r="C190" s="91"/>
      <c r="D190" s="91"/>
      <c r="E190" s="91"/>
      <c r="F190" s="91"/>
      <c r="G190" s="91"/>
      <c r="H190" s="91"/>
      <c r="I190" s="91"/>
      <c r="J190" s="91"/>
      <c r="K190" s="91"/>
      <c r="L190" s="92"/>
    </row>
    <row r="191" spans="1:16" s="27" customFormat="1" x14ac:dyDescent="0.25">
      <c r="A191" s="93"/>
      <c r="B191" s="11"/>
      <c r="C191" s="11"/>
      <c r="N191" s="192"/>
    </row>
    <row r="192" spans="1:16" s="27" customFormat="1" x14ac:dyDescent="0.25">
      <c r="A192" s="93"/>
      <c r="B192" s="11"/>
      <c r="C192" s="11"/>
      <c r="N192" s="192"/>
    </row>
    <row r="193" spans="1:14" s="27" customFormat="1" x14ac:dyDescent="0.25">
      <c r="A193" s="93"/>
      <c r="B193" s="11"/>
      <c r="C193" s="11"/>
      <c r="N193" s="192"/>
    </row>
    <row r="194" spans="1:14" s="27" customFormat="1" x14ac:dyDescent="0.25">
      <c r="A194" s="93"/>
      <c r="B194" s="11"/>
      <c r="C194" s="11"/>
      <c r="N194" s="192"/>
    </row>
    <row r="195" spans="1:14" s="27" customFormat="1" x14ac:dyDescent="0.25">
      <c r="A195" s="93"/>
      <c r="B195" s="11"/>
      <c r="C195" s="11"/>
      <c r="N195" s="192"/>
    </row>
    <row r="196" spans="1:14" s="27" customFormat="1" x14ac:dyDescent="0.25">
      <c r="A196" s="93"/>
      <c r="B196" s="11"/>
      <c r="C196" s="11"/>
      <c r="N196" s="192"/>
    </row>
    <row r="197" spans="1:14" s="27" customFormat="1" x14ac:dyDescent="0.25">
      <c r="A197" s="93"/>
      <c r="B197" s="11"/>
      <c r="C197" s="11"/>
      <c r="N197" s="192"/>
    </row>
  </sheetData>
  <sheetProtection algorithmName="SHA-512" hashValue="tn1aH7GFxhR3TqhUSIDa/iN7rEGxmmfi8KDPpTGiRBv5EZEoTlvGof8u6zHWR99WB6Hfa80oJOztQdy+2xIImw==" saltValue="3S1A8jDMSxic1pQcMIbiTw==" spinCount="100000" sheet="1" objects="1" scenarios="1" selectLockedCells="1"/>
  <mergeCells count="136">
    <mergeCell ref="B110:L110"/>
    <mergeCell ref="H37:H38"/>
    <mergeCell ref="I37:I38"/>
    <mergeCell ref="J37:J38"/>
    <mergeCell ref="K37:K38"/>
    <mergeCell ref="L37:L38"/>
    <mergeCell ref="F105:F106"/>
    <mergeCell ref="G105:G106"/>
    <mergeCell ref="H105:H106"/>
    <mergeCell ref="I105:I106"/>
    <mergeCell ref="J105:J106"/>
    <mergeCell ref="E40:G40"/>
    <mergeCell ref="E41:G41"/>
    <mergeCell ref="E48:G48"/>
    <mergeCell ref="H84:H85"/>
    <mergeCell ref="I84:I85"/>
    <mergeCell ref="B39:D39"/>
    <mergeCell ref="B87:F88"/>
    <mergeCell ref="K84:K85"/>
    <mergeCell ref="L84:L85"/>
    <mergeCell ref="I87:I88"/>
    <mergeCell ref="J87:J88"/>
    <mergeCell ref="K87:K88"/>
    <mergeCell ref="B54:L54"/>
    <mergeCell ref="H28:H29"/>
    <mergeCell ref="H30:H31"/>
    <mergeCell ref="B43:D45"/>
    <mergeCell ref="B46:D48"/>
    <mergeCell ref="E47:G47"/>
    <mergeCell ref="B24:F25"/>
    <mergeCell ref="B26:F27"/>
    <mergeCell ref="B28:F29"/>
    <mergeCell ref="G24:G25"/>
    <mergeCell ref="G26:G27"/>
    <mergeCell ref="G28:G29"/>
    <mergeCell ref="B30:F31"/>
    <mergeCell ref="G30:G31"/>
    <mergeCell ref="E42:G42"/>
    <mergeCell ref="E43:G43"/>
    <mergeCell ref="E44:G44"/>
    <mergeCell ref="E45:G45"/>
    <mergeCell ref="E46:G46"/>
    <mergeCell ref="B33:L33"/>
    <mergeCell ref="E39:G39"/>
    <mergeCell ref="B4:L4"/>
    <mergeCell ref="B5:L5"/>
    <mergeCell ref="B14:L14"/>
    <mergeCell ref="B9:L9"/>
    <mergeCell ref="B10:L10"/>
    <mergeCell ref="B12:L12"/>
    <mergeCell ref="B13:L13"/>
    <mergeCell ref="B15:L15"/>
    <mergeCell ref="B16:L16"/>
    <mergeCell ref="B6:L6"/>
    <mergeCell ref="B8:L8"/>
    <mergeCell ref="C129:F130"/>
    <mergeCell ref="B119:B120"/>
    <mergeCell ref="B18:L18"/>
    <mergeCell ref="B35:J35"/>
    <mergeCell ref="B19:L19"/>
    <mergeCell ref="B21:L21"/>
    <mergeCell ref="B52:D52"/>
    <mergeCell ref="B86:F86"/>
    <mergeCell ref="B80:L80"/>
    <mergeCell ref="J84:J85"/>
    <mergeCell ref="B82:L82"/>
    <mergeCell ref="B56:L56"/>
    <mergeCell ref="B58:L65"/>
    <mergeCell ref="B67:L67"/>
    <mergeCell ref="B69:L69"/>
    <mergeCell ref="B71:L78"/>
    <mergeCell ref="B49:D51"/>
    <mergeCell ref="E49:G49"/>
    <mergeCell ref="E50:G50"/>
    <mergeCell ref="E51:G51"/>
    <mergeCell ref="E52:G52"/>
    <mergeCell ref="B40:D42"/>
    <mergeCell ref="H24:H25"/>
    <mergeCell ref="H26:H27"/>
    <mergeCell ref="G119:K120"/>
    <mergeCell ref="C121:F122"/>
    <mergeCell ref="B127:B128"/>
    <mergeCell ref="C123:F124"/>
    <mergeCell ref="G123:K124"/>
    <mergeCell ref="C125:F126"/>
    <mergeCell ref="G125:K126"/>
    <mergeCell ref="C127:F128"/>
    <mergeCell ref="G127:K128"/>
    <mergeCell ref="B179:L180"/>
    <mergeCell ref="B182:L189"/>
    <mergeCell ref="B136:L136"/>
    <mergeCell ref="B150:L150"/>
    <mergeCell ref="G114:K114"/>
    <mergeCell ref="B152:L152"/>
    <mergeCell ref="B154:L161"/>
    <mergeCell ref="B163:L163"/>
    <mergeCell ref="B177:L177"/>
    <mergeCell ref="B168:L175"/>
    <mergeCell ref="B131:B132"/>
    <mergeCell ref="C131:F132"/>
    <mergeCell ref="G131:K132"/>
    <mergeCell ref="B133:B134"/>
    <mergeCell ref="C133:F134"/>
    <mergeCell ref="G133:K134"/>
    <mergeCell ref="B165:L166"/>
    <mergeCell ref="B138:L139"/>
    <mergeCell ref="B129:B130"/>
    <mergeCell ref="C115:F116"/>
    <mergeCell ref="G115:K116"/>
    <mergeCell ref="C117:F118"/>
    <mergeCell ref="G117:K118"/>
    <mergeCell ref="C119:F120"/>
    <mergeCell ref="L87:L88"/>
    <mergeCell ref="G87:G88"/>
    <mergeCell ref="B112:L112"/>
    <mergeCell ref="B103:L103"/>
    <mergeCell ref="B90:L90"/>
    <mergeCell ref="C114:F114"/>
    <mergeCell ref="H87:H88"/>
    <mergeCell ref="G129:K130"/>
    <mergeCell ref="B141:L148"/>
    <mergeCell ref="G121:K122"/>
    <mergeCell ref="B121:B122"/>
    <mergeCell ref="B123:B124"/>
    <mergeCell ref="B125:B126"/>
    <mergeCell ref="B92:L99"/>
    <mergeCell ref="B115:B116"/>
    <mergeCell ref="B117:B118"/>
    <mergeCell ref="B107:D108"/>
    <mergeCell ref="E107:E108"/>
    <mergeCell ref="F107:F108"/>
    <mergeCell ref="G107:G108"/>
    <mergeCell ref="H107:H108"/>
    <mergeCell ref="I107:I108"/>
    <mergeCell ref="J107:J108"/>
    <mergeCell ref="B101:L101"/>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14:G115 C115 G117 G119 G121 G123 G125 G127 G129 C117 C119 C121 C123 C125 C127 C129 G131 G133 C131 C133"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30 H24 H26 H28 F107:J107 H39:L52" xr:uid="{F945AE69-1B12-429F-BEE1-5BFE6452C62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2:L185 B154:L157 B71 B170:L172 B94:L96 B58 B92:L92 B168:L168 B141:L144" xr:uid="{D9D34672-88F6-470D-B1E5-438CE002094C}">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5" min="1" max="11" man="1"/>
    <brk id="108" min="1" max="11" man="1"/>
    <brk id="161"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2578125" defaultRowHeight="14.25" x14ac:dyDescent="0.25"/>
  <cols>
    <col min="1" max="1" width="1.5703125" style="8" customWidth="1"/>
    <col min="2" max="2" width="12.140625" style="70" customWidth="1"/>
    <col min="3" max="3" width="5.85546875" style="70" customWidth="1"/>
    <col min="4" max="4" width="18.5703125" style="70" customWidth="1"/>
    <col min="5" max="12" width="15.42578125" style="70" customWidth="1"/>
    <col min="13" max="13" width="6.42578125" style="75" customWidth="1"/>
    <col min="14" max="14" width="9.42578125" style="75" customWidth="1"/>
    <col min="15" max="15" width="10.5703125" style="75" hidden="1" customWidth="1"/>
    <col min="16" max="16" width="8.5703125" style="75" hidden="1" customWidth="1"/>
    <col min="17" max="17" width="9.42578125" style="75" customWidth="1"/>
    <col min="18" max="16384" width="9.42578125" style="75"/>
  </cols>
  <sheetData>
    <row r="1" spans="1:16" ht="14.25" customHeight="1" x14ac:dyDescent="0.25">
      <c r="O1" s="147" t="s">
        <v>295</v>
      </c>
      <c r="P1" s="147" t="s">
        <v>295</v>
      </c>
    </row>
    <row r="2" spans="1:16" x14ac:dyDescent="0.25">
      <c r="B2" s="10" t="str">
        <f>'Pro 1'!B2</f>
        <v>PROTÉGÉ</v>
      </c>
      <c r="C2" s="10"/>
      <c r="D2" s="10"/>
      <c r="O2" s="9" t="s">
        <v>61</v>
      </c>
      <c r="P2" s="9" t="s">
        <v>73</v>
      </c>
    </row>
    <row r="3" spans="1:16" x14ac:dyDescent="0.25">
      <c r="B3" s="2"/>
      <c r="C3" s="2"/>
      <c r="D3" s="2"/>
      <c r="O3" s="5"/>
      <c r="P3" s="5"/>
    </row>
    <row r="4" spans="1:16" s="5" customFormat="1" x14ac:dyDescent="0.25">
      <c r="A4" s="11"/>
      <c r="B4" s="335" t="str">
        <f>Info!B4</f>
        <v>QUESTIONNAIRE À L'INTENTION DES PRODUCTEURS ÉTRANGERS</v>
      </c>
      <c r="C4" s="336"/>
      <c r="D4" s="336"/>
      <c r="E4" s="336"/>
      <c r="F4" s="336"/>
      <c r="G4" s="336"/>
      <c r="H4" s="336"/>
      <c r="I4" s="336"/>
      <c r="J4" s="336"/>
      <c r="K4" s="336"/>
      <c r="L4" s="337"/>
      <c r="M4" s="7"/>
      <c r="N4" s="7"/>
      <c r="O4" s="6"/>
      <c r="P4" s="6"/>
    </row>
    <row r="5" spans="1:16" s="5" customFormat="1" x14ac:dyDescent="0.25">
      <c r="A5" s="11"/>
      <c r="B5" s="338" t="str">
        <f>Info!B5</f>
        <v>RR-2025-004</v>
      </c>
      <c r="C5" s="339"/>
      <c r="D5" s="339"/>
      <c r="E5" s="339"/>
      <c r="F5" s="339"/>
      <c r="G5" s="339"/>
      <c r="H5" s="339"/>
      <c r="I5" s="339"/>
      <c r="J5" s="339"/>
      <c r="K5" s="339"/>
      <c r="L5" s="340"/>
      <c r="M5" s="7"/>
      <c r="N5" s="7"/>
      <c r="O5" s="6"/>
      <c r="P5" s="6"/>
    </row>
    <row r="6" spans="1:16" s="6" customFormat="1" ht="14.1" customHeight="1" x14ac:dyDescent="0.25">
      <c r="A6" s="11"/>
      <c r="B6" s="341" t="str">
        <f>Info!B6</f>
        <v>FEUILLES D'ACIER RÉSISTANT À LA CORROSION II</v>
      </c>
      <c r="C6" s="342"/>
      <c r="D6" s="342"/>
      <c r="E6" s="342"/>
      <c r="F6" s="342"/>
      <c r="G6" s="342"/>
      <c r="H6" s="342"/>
      <c r="I6" s="342"/>
      <c r="J6" s="342"/>
      <c r="K6" s="342"/>
      <c r="L6" s="343"/>
      <c r="O6" s="12"/>
      <c r="P6" s="12"/>
    </row>
    <row r="7" spans="1:16" s="6" customFormat="1" x14ac:dyDescent="0.25">
      <c r="A7" s="11"/>
      <c r="B7" s="13"/>
      <c r="C7" s="13"/>
      <c r="D7" s="13"/>
      <c r="E7" s="14"/>
      <c r="F7" s="14"/>
      <c r="G7" s="14"/>
      <c r="H7" s="14"/>
      <c r="I7" s="14"/>
      <c r="J7" s="14"/>
      <c r="K7" s="14"/>
      <c r="L7" s="14"/>
      <c r="O7" s="12"/>
      <c r="P7" s="12"/>
    </row>
    <row r="8" spans="1:16" x14ac:dyDescent="0.25">
      <c r="B8" s="311" t="str">
        <f>IF(Intro!$G$27="English",O8,P8)</f>
        <v>COMMENTAIRES PROTÉGÉS</v>
      </c>
      <c r="C8" s="312"/>
      <c r="D8" s="312"/>
      <c r="E8" s="312"/>
      <c r="F8" s="312"/>
      <c r="G8" s="312"/>
      <c r="H8" s="312"/>
      <c r="I8" s="312"/>
      <c r="J8" s="312"/>
      <c r="K8" s="312"/>
      <c r="L8" s="313"/>
      <c r="O8" s="75" t="s">
        <v>58</v>
      </c>
      <c r="P8" s="75" t="s">
        <v>151</v>
      </c>
    </row>
    <row r="9" spans="1:16" x14ac:dyDescent="0.25">
      <c r="B9" s="15"/>
      <c r="C9" s="16"/>
      <c r="D9" s="16"/>
      <c r="E9" s="17"/>
      <c r="F9" s="17"/>
      <c r="G9" s="17"/>
      <c r="H9" s="17"/>
      <c r="I9" s="17"/>
      <c r="J9" s="17"/>
      <c r="K9" s="17"/>
      <c r="L9" s="18"/>
    </row>
    <row r="10" spans="1:16" x14ac:dyDescent="0.25">
      <c r="B10" s="270" t="str">
        <f>IF(Intro!$G$27="English",O10,P10)</f>
        <v>Si votre entreprise désire ajouter des commentaires concernant vos réponses, vous les inscrivez ici. Indiquez à quelle question se rapportent vos commentaires.</v>
      </c>
      <c r="C10" s="271"/>
      <c r="D10" s="271"/>
      <c r="E10" s="271"/>
      <c r="F10" s="271"/>
      <c r="G10" s="271"/>
      <c r="H10" s="271"/>
      <c r="I10" s="271"/>
      <c r="J10" s="271"/>
      <c r="K10" s="271"/>
      <c r="L10" s="272"/>
      <c r="O10" s="71" t="s">
        <v>53</v>
      </c>
      <c r="P10" s="75" t="s">
        <v>145</v>
      </c>
    </row>
    <row r="11" spans="1:16" x14ac:dyDescent="0.25">
      <c r="B11" s="67"/>
      <c r="C11" s="16"/>
      <c r="D11" s="16"/>
      <c r="E11" s="17"/>
      <c r="F11" s="17"/>
      <c r="G11" s="17"/>
      <c r="H11" s="17"/>
      <c r="I11" s="17"/>
      <c r="J11" s="17"/>
      <c r="K11" s="17"/>
      <c r="L11" s="18"/>
      <c r="O11" s="128" t="s">
        <v>289</v>
      </c>
      <c r="P11" s="128" t="s">
        <v>290</v>
      </c>
    </row>
    <row r="12" spans="1:16" x14ac:dyDescent="0.25">
      <c r="B12" s="67"/>
      <c r="C12" s="16"/>
      <c r="D12" s="50" t="str">
        <f>IF(Intro!$G$27="English",O11,P11)</f>
        <v>Onglet et question</v>
      </c>
      <c r="E12" s="457" t="str">
        <f>IF(Intro!$G$27="English",O12,P12)</f>
        <v>Commentaires</v>
      </c>
      <c r="F12" s="457"/>
      <c r="G12" s="457"/>
      <c r="H12" s="457"/>
      <c r="I12" s="457"/>
      <c r="J12" s="457"/>
      <c r="K12" s="457"/>
      <c r="L12" s="458"/>
      <c r="O12" s="71" t="s">
        <v>87</v>
      </c>
      <c r="P12" s="75" t="s">
        <v>88</v>
      </c>
    </row>
    <row r="13" spans="1:16" s="110" customFormat="1" x14ac:dyDescent="0.25">
      <c r="A13" s="8"/>
      <c r="B13" s="452" t="str">
        <f>IF(Intro!$G$27="English",O13,P13)</f>
        <v>Commentaire 1</v>
      </c>
      <c r="C13" s="453"/>
      <c r="D13" s="454"/>
      <c r="E13" s="455"/>
      <c r="F13" s="455"/>
      <c r="G13" s="455"/>
      <c r="H13" s="455"/>
      <c r="I13" s="455"/>
      <c r="J13" s="455"/>
      <c r="K13" s="455"/>
      <c r="L13" s="456"/>
      <c r="O13" s="111" t="s">
        <v>89</v>
      </c>
      <c r="P13" s="110" t="s">
        <v>90</v>
      </c>
    </row>
    <row r="14" spans="1:16" s="110" customFormat="1" x14ac:dyDescent="0.25">
      <c r="A14" s="8"/>
      <c r="B14" s="452"/>
      <c r="C14" s="453"/>
      <c r="D14" s="454"/>
      <c r="E14" s="455"/>
      <c r="F14" s="455"/>
      <c r="G14" s="455"/>
      <c r="H14" s="455"/>
      <c r="I14" s="455"/>
      <c r="J14" s="455"/>
      <c r="K14" s="455"/>
      <c r="L14" s="456"/>
      <c r="O14" s="111"/>
    </row>
    <row r="15" spans="1:16" s="110" customFormat="1" x14ac:dyDescent="0.25">
      <c r="A15" s="8"/>
      <c r="B15" s="452"/>
      <c r="C15" s="453"/>
      <c r="D15" s="454"/>
      <c r="E15" s="455"/>
      <c r="F15" s="455"/>
      <c r="G15" s="455"/>
      <c r="H15" s="455"/>
      <c r="I15" s="455"/>
      <c r="J15" s="455"/>
      <c r="K15" s="455"/>
      <c r="L15" s="456"/>
      <c r="O15" s="111"/>
    </row>
    <row r="16" spans="1:16" s="120" customFormat="1" x14ac:dyDescent="0.25">
      <c r="A16" s="8"/>
      <c r="B16" s="452"/>
      <c r="C16" s="453"/>
      <c r="D16" s="454"/>
      <c r="E16" s="455"/>
      <c r="F16" s="455"/>
      <c r="G16" s="455"/>
      <c r="H16" s="455"/>
      <c r="I16" s="455"/>
      <c r="J16" s="455"/>
      <c r="K16" s="455"/>
      <c r="L16" s="456"/>
      <c r="O16" s="121"/>
    </row>
    <row r="17" spans="1:16" s="120" customFormat="1" x14ac:dyDescent="0.25">
      <c r="A17" s="8"/>
      <c r="B17" s="452"/>
      <c r="C17" s="453"/>
      <c r="D17" s="454"/>
      <c r="E17" s="455"/>
      <c r="F17" s="455"/>
      <c r="G17" s="455"/>
      <c r="H17" s="455"/>
      <c r="I17" s="455"/>
      <c r="J17" s="455"/>
      <c r="K17" s="455"/>
      <c r="L17" s="456"/>
      <c r="O17" s="121"/>
    </row>
    <row r="18" spans="1:16" s="110" customFormat="1" x14ac:dyDescent="0.25">
      <c r="A18" s="8"/>
      <c r="B18" s="452"/>
      <c r="C18" s="453"/>
      <c r="D18" s="454"/>
      <c r="E18" s="455"/>
      <c r="F18" s="455"/>
      <c r="G18" s="455"/>
      <c r="H18" s="455"/>
      <c r="I18" s="455"/>
      <c r="J18" s="455"/>
      <c r="K18" s="455"/>
      <c r="L18" s="456"/>
      <c r="O18" s="111"/>
    </row>
    <row r="19" spans="1:16" s="110" customFormat="1" x14ac:dyDescent="0.25">
      <c r="A19" s="8"/>
      <c r="B19" s="452"/>
      <c r="C19" s="453"/>
      <c r="D19" s="454"/>
      <c r="E19" s="455"/>
      <c r="F19" s="455"/>
      <c r="G19" s="455"/>
      <c r="H19" s="455"/>
      <c r="I19" s="455"/>
      <c r="J19" s="455"/>
      <c r="K19" s="455"/>
      <c r="L19" s="456"/>
      <c r="O19" s="111"/>
    </row>
    <row r="20" spans="1:16" s="110" customFormat="1" x14ac:dyDescent="0.25">
      <c r="A20" s="8"/>
      <c r="B20" s="452"/>
      <c r="C20" s="453"/>
      <c r="D20" s="454"/>
      <c r="E20" s="455"/>
      <c r="F20" s="455"/>
      <c r="G20" s="455"/>
      <c r="H20" s="455"/>
      <c r="I20" s="455"/>
      <c r="J20" s="455"/>
      <c r="K20" s="455"/>
      <c r="L20" s="456"/>
      <c r="O20" s="111"/>
    </row>
    <row r="21" spans="1:16" s="110" customFormat="1" x14ac:dyDescent="0.25">
      <c r="A21" s="8"/>
      <c r="B21" s="452"/>
      <c r="C21" s="453"/>
      <c r="D21" s="454"/>
      <c r="E21" s="455"/>
      <c r="F21" s="455"/>
      <c r="G21" s="455"/>
      <c r="H21" s="455"/>
      <c r="I21" s="455"/>
      <c r="J21" s="455"/>
      <c r="K21" s="455"/>
      <c r="L21" s="456"/>
      <c r="O21" s="111"/>
    </row>
    <row r="22" spans="1:16" s="110" customFormat="1" x14ac:dyDescent="0.25">
      <c r="A22" s="8"/>
      <c r="B22" s="452"/>
      <c r="C22" s="453"/>
      <c r="D22" s="454"/>
      <c r="E22" s="455"/>
      <c r="F22" s="455"/>
      <c r="G22" s="455"/>
      <c r="H22" s="455"/>
      <c r="I22" s="455"/>
      <c r="J22" s="455"/>
      <c r="K22" s="455"/>
      <c r="L22" s="456"/>
      <c r="O22" s="111"/>
    </row>
    <row r="23" spans="1:16" s="110" customFormat="1" x14ac:dyDescent="0.25">
      <c r="A23" s="8"/>
      <c r="B23" s="452" t="str">
        <f>IF(Intro!$G$27="English",O23,P23)</f>
        <v>Commentaire 2</v>
      </c>
      <c r="C23" s="453"/>
      <c r="D23" s="454"/>
      <c r="E23" s="455"/>
      <c r="F23" s="455"/>
      <c r="G23" s="455"/>
      <c r="H23" s="455"/>
      <c r="I23" s="455"/>
      <c r="J23" s="455"/>
      <c r="K23" s="455"/>
      <c r="L23" s="456"/>
      <c r="O23" s="111" t="s">
        <v>91</v>
      </c>
      <c r="P23" s="110" t="s">
        <v>92</v>
      </c>
    </row>
    <row r="24" spans="1:16" s="110" customFormat="1" x14ac:dyDescent="0.25">
      <c r="A24" s="8"/>
      <c r="B24" s="452"/>
      <c r="C24" s="453"/>
      <c r="D24" s="454"/>
      <c r="E24" s="455"/>
      <c r="F24" s="455"/>
      <c r="G24" s="455"/>
      <c r="H24" s="455"/>
      <c r="I24" s="455"/>
      <c r="J24" s="455"/>
      <c r="K24" s="455"/>
      <c r="L24" s="456"/>
    </row>
    <row r="25" spans="1:16" s="110" customFormat="1" x14ac:dyDescent="0.25">
      <c r="A25" s="8"/>
      <c r="B25" s="452"/>
      <c r="C25" s="453"/>
      <c r="D25" s="454"/>
      <c r="E25" s="455"/>
      <c r="F25" s="455"/>
      <c r="G25" s="455"/>
      <c r="H25" s="455"/>
      <c r="I25" s="455"/>
      <c r="J25" s="455"/>
      <c r="K25" s="455"/>
      <c r="L25" s="456"/>
    </row>
    <row r="26" spans="1:16" s="120" customFormat="1" x14ac:dyDescent="0.25">
      <c r="A26" s="8"/>
      <c r="B26" s="452"/>
      <c r="C26" s="453"/>
      <c r="D26" s="454"/>
      <c r="E26" s="455"/>
      <c r="F26" s="455"/>
      <c r="G26" s="455"/>
      <c r="H26" s="455"/>
      <c r="I26" s="455"/>
      <c r="J26" s="455"/>
      <c r="K26" s="455"/>
      <c r="L26" s="456"/>
      <c r="O26" s="121"/>
    </row>
    <row r="27" spans="1:16" s="120" customFormat="1" x14ac:dyDescent="0.25">
      <c r="A27" s="8"/>
      <c r="B27" s="452"/>
      <c r="C27" s="453"/>
      <c r="D27" s="454"/>
      <c r="E27" s="455"/>
      <c r="F27" s="455"/>
      <c r="G27" s="455"/>
      <c r="H27" s="455"/>
      <c r="I27" s="455"/>
      <c r="J27" s="455"/>
      <c r="K27" s="455"/>
      <c r="L27" s="456"/>
      <c r="O27" s="121"/>
    </row>
    <row r="28" spans="1:16" s="110" customFormat="1" x14ac:dyDescent="0.25">
      <c r="A28" s="8"/>
      <c r="B28" s="452"/>
      <c r="C28" s="453"/>
      <c r="D28" s="454"/>
      <c r="E28" s="455"/>
      <c r="F28" s="455"/>
      <c r="G28" s="455"/>
      <c r="H28" s="455"/>
      <c r="I28" s="455"/>
      <c r="J28" s="455"/>
      <c r="K28" s="455"/>
      <c r="L28" s="456"/>
    </row>
    <row r="29" spans="1:16" s="27" customFormat="1" x14ac:dyDescent="0.25">
      <c r="A29" s="93"/>
      <c r="B29" s="452"/>
      <c r="C29" s="453"/>
      <c r="D29" s="454"/>
      <c r="E29" s="455"/>
      <c r="F29" s="455"/>
      <c r="G29" s="455"/>
      <c r="H29" s="455"/>
      <c r="I29" s="455"/>
      <c r="J29" s="455"/>
      <c r="K29" s="455"/>
      <c r="L29" s="456"/>
      <c r="N29" s="26"/>
    </row>
    <row r="30" spans="1:16" s="110" customFormat="1" x14ac:dyDescent="0.25">
      <c r="A30" s="8"/>
      <c r="B30" s="452"/>
      <c r="C30" s="453"/>
      <c r="D30" s="454"/>
      <c r="E30" s="455"/>
      <c r="F30" s="455"/>
      <c r="G30" s="455"/>
      <c r="H30" s="455"/>
      <c r="I30" s="455"/>
      <c r="J30" s="455"/>
      <c r="K30" s="455"/>
      <c r="L30" s="456"/>
    </row>
    <row r="31" spans="1:16" s="110" customFormat="1" x14ac:dyDescent="0.25">
      <c r="A31" s="8"/>
      <c r="B31" s="452"/>
      <c r="C31" s="453"/>
      <c r="D31" s="454"/>
      <c r="E31" s="455"/>
      <c r="F31" s="455"/>
      <c r="G31" s="455"/>
      <c r="H31" s="455"/>
      <c r="I31" s="455"/>
      <c r="J31" s="455"/>
      <c r="K31" s="455"/>
      <c r="L31" s="456"/>
    </row>
    <row r="32" spans="1:16" s="110" customFormat="1" x14ac:dyDescent="0.25">
      <c r="A32" s="8"/>
      <c r="B32" s="452"/>
      <c r="C32" s="453"/>
      <c r="D32" s="454"/>
      <c r="E32" s="455"/>
      <c r="F32" s="455"/>
      <c r="G32" s="455"/>
      <c r="H32" s="455"/>
      <c r="I32" s="455"/>
      <c r="J32" s="455"/>
      <c r="K32" s="455"/>
      <c r="L32" s="456"/>
    </row>
    <row r="33" spans="1:16" s="110" customFormat="1" x14ac:dyDescent="0.25">
      <c r="A33" s="8"/>
      <c r="B33" s="452" t="str">
        <f>IF(Intro!$G$27="English",O33,P33)</f>
        <v>Commentaire 3</v>
      </c>
      <c r="C33" s="453"/>
      <c r="D33" s="454"/>
      <c r="E33" s="455"/>
      <c r="F33" s="455"/>
      <c r="G33" s="455"/>
      <c r="H33" s="455"/>
      <c r="I33" s="455"/>
      <c r="J33" s="455"/>
      <c r="K33" s="455"/>
      <c r="L33" s="456"/>
      <c r="O33" s="111" t="s">
        <v>93</v>
      </c>
      <c r="P33" s="110" t="s">
        <v>94</v>
      </c>
    </row>
    <row r="34" spans="1:16" s="110" customFormat="1" x14ac:dyDescent="0.25">
      <c r="A34" s="8"/>
      <c r="B34" s="452"/>
      <c r="C34" s="453"/>
      <c r="D34" s="454"/>
      <c r="E34" s="455"/>
      <c r="F34" s="455"/>
      <c r="G34" s="455"/>
      <c r="H34" s="455"/>
      <c r="I34" s="455"/>
      <c r="J34" s="455"/>
      <c r="K34" s="455"/>
      <c r="L34" s="456"/>
    </row>
    <row r="35" spans="1:16" s="110" customFormat="1" x14ac:dyDescent="0.25">
      <c r="A35" s="8"/>
      <c r="B35" s="452"/>
      <c r="C35" s="453"/>
      <c r="D35" s="454"/>
      <c r="E35" s="455"/>
      <c r="F35" s="455"/>
      <c r="G35" s="455"/>
      <c r="H35" s="455"/>
      <c r="I35" s="455"/>
      <c r="J35" s="455"/>
      <c r="K35" s="455"/>
      <c r="L35" s="456"/>
    </row>
    <row r="36" spans="1:16" s="110" customFormat="1" x14ac:dyDescent="0.25">
      <c r="A36" s="8"/>
      <c r="B36" s="452"/>
      <c r="C36" s="453"/>
      <c r="D36" s="454"/>
      <c r="E36" s="455"/>
      <c r="F36" s="455"/>
      <c r="G36" s="455"/>
      <c r="H36" s="455"/>
      <c r="I36" s="455"/>
      <c r="J36" s="455"/>
      <c r="K36" s="455"/>
      <c r="L36" s="456"/>
    </row>
    <row r="37" spans="1:16" s="120" customFormat="1" x14ac:dyDescent="0.25">
      <c r="A37" s="8"/>
      <c r="B37" s="452"/>
      <c r="C37" s="453"/>
      <c r="D37" s="454"/>
      <c r="E37" s="455"/>
      <c r="F37" s="455"/>
      <c r="G37" s="455"/>
      <c r="H37" s="455"/>
      <c r="I37" s="455"/>
      <c r="J37" s="455"/>
      <c r="K37" s="455"/>
      <c r="L37" s="456"/>
      <c r="O37" s="121"/>
    </row>
    <row r="38" spans="1:16" s="120" customFormat="1" x14ac:dyDescent="0.25">
      <c r="A38" s="8"/>
      <c r="B38" s="452"/>
      <c r="C38" s="453"/>
      <c r="D38" s="454"/>
      <c r="E38" s="455"/>
      <c r="F38" s="455"/>
      <c r="G38" s="455"/>
      <c r="H38" s="455"/>
      <c r="I38" s="455"/>
      <c r="J38" s="455"/>
      <c r="K38" s="455"/>
      <c r="L38" s="456"/>
      <c r="O38" s="121"/>
    </row>
    <row r="39" spans="1:16" s="110" customFormat="1" x14ac:dyDescent="0.25">
      <c r="A39" s="8"/>
      <c r="B39" s="452"/>
      <c r="C39" s="453"/>
      <c r="D39" s="454"/>
      <c r="E39" s="455"/>
      <c r="F39" s="455"/>
      <c r="G39" s="455"/>
      <c r="H39" s="455"/>
      <c r="I39" s="455"/>
      <c r="J39" s="455"/>
      <c r="K39" s="455"/>
      <c r="L39" s="456"/>
    </row>
    <row r="40" spans="1:16" s="110" customFormat="1" x14ac:dyDescent="0.25">
      <c r="A40" s="8"/>
      <c r="B40" s="452"/>
      <c r="C40" s="453"/>
      <c r="D40" s="454"/>
      <c r="E40" s="455"/>
      <c r="F40" s="455"/>
      <c r="G40" s="455"/>
      <c r="H40" s="455"/>
      <c r="I40" s="455"/>
      <c r="J40" s="455"/>
      <c r="K40" s="455"/>
      <c r="L40" s="456"/>
    </row>
    <row r="41" spans="1:16" s="110" customFormat="1" x14ac:dyDescent="0.25">
      <c r="A41" s="8"/>
      <c r="B41" s="452"/>
      <c r="C41" s="453"/>
      <c r="D41" s="454"/>
      <c r="E41" s="455"/>
      <c r="F41" s="455"/>
      <c r="G41" s="455"/>
      <c r="H41" s="455"/>
      <c r="I41" s="455"/>
      <c r="J41" s="455"/>
      <c r="K41" s="455"/>
      <c r="L41" s="456"/>
    </row>
    <row r="42" spans="1:16" s="110" customFormat="1" x14ac:dyDescent="0.25">
      <c r="A42" s="8"/>
      <c r="B42" s="452"/>
      <c r="C42" s="453"/>
      <c r="D42" s="454"/>
      <c r="E42" s="455"/>
      <c r="F42" s="455"/>
      <c r="G42" s="455"/>
      <c r="H42" s="455"/>
      <c r="I42" s="455"/>
      <c r="J42" s="455"/>
      <c r="K42" s="455"/>
      <c r="L42" s="456"/>
    </row>
    <row r="43" spans="1:16" s="110" customFormat="1" x14ac:dyDescent="0.25">
      <c r="A43" s="8"/>
      <c r="B43" s="452" t="str">
        <f>IF(Intro!$G$27="English",O43,P43)</f>
        <v>Commentaire 4</v>
      </c>
      <c r="C43" s="453"/>
      <c r="D43" s="454"/>
      <c r="E43" s="455"/>
      <c r="F43" s="455"/>
      <c r="G43" s="455"/>
      <c r="H43" s="455"/>
      <c r="I43" s="455"/>
      <c r="J43" s="455"/>
      <c r="K43" s="455"/>
      <c r="L43" s="456"/>
      <c r="O43" s="111" t="s">
        <v>95</v>
      </c>
      <c r="P43" s="110" t="s">
        <v>96</v>
      </c>
    </row>
    <row r="44" spans="1:16" s="110" customFormat="1" x14ac:dyDescent="0.25">
      <c r="A44" s="8"/>
      <c r="B44" s="452"/>
      <c r="C44" s="453"/>
      <c r="D44" s="454"/>
      <c r="E44" s="455"/>
      <c r="F44" s="455"/>
      <c r="G44" s="455"/>
      <c r="H44" s="455"/>
      <c r="I44" s="455"/>
      <c r="J44" s="455"/>
      <c r="K44" s="455"/>
      <c r="L44" s="456"/>
    </row>
    <row r="45" spans="1:16" s="110" customFormat="1" x14ac:dyDescent="0.25">
      <c r="A45" s="8"/>
      <c r="B45" s="452"/>
      <c r="C45" s="453"/>
      <c r="D45" s="454"/>
      <c r="E45" s="455"/>
      <c r="F45" s="455"/>
      <c r="G45" s="455"/>
      <c r="H45" s="455"/>
      <c r="I45" s="455"/>
      <c r="J45" s="455"/>
      <c r="K45" s="455"/>
      <c r="L45" s="456"/>
    </row>
    <row r="46" spans="1:16" s="120" customFormat="1" x14ac:dyDescent="0.25">
      <c r="A46" s="8"/>
      <c r="B46" s="452"/>
      <c r="C46" s="453"/>
      <c r="D46" s="454"/>
      <c r="E46" s="455"/>
      <c r="F46" s="455"/>
      <c r="G46" s="455"/>
      <c r="H46" s="455"/>
      <c r="I46" s="455"/>
      <c r="J46" s="455"/>
      <c r="K46" s="455"/>
      <c r="L46" s="456"/>
      <c r="O46" s="121"/>
    </row>
    <row r="47" spans="1:16" s="120" customFormat="1" x14ac:dyDescent="0.25">
      <c r="A47" s="8"/>
      <c r="B47" s="452"/>
      <c r="C47" s="453"/>
      <c r="D47" s="454"/>
      <c r="E47" s="455"/>
      <c r="F47" s="455"/>
      <c r="G47" s="455"/>
      <c r="H47" s="455"/>
      <c r="I47" s="455"/>
      <c r="J47" s="455"/>
      <c r="K47" s="455"/>
      <c r="L47" s="456"/>
      <c r="O47" s="121"/>
    </row>
    <row r="48" spans="1:16" s="110" customFormat="1" x14ac:dyDescent="0.25">
      <c r="A48" s="8"/>
      <c r="B48" s="452"/>
      <c r="C48" s="453"/>
      <c r="D48" s="454"/>
      <c r="E48" s="455"/>
      <c r="F48" s="455"/>
      <c r="G48" s="455"/>
      <c r="H48" s="455"/>
      <c r="I48" s="455"/>
      <c r="J48" s="455"/>
      <c r="K48" s="455"/>
      <c r="L48" s="456"/>
    </row>
    <row r="49" spans="1:16" s="110" customFormat="1" x14ac:dyDescent="0.25">
      <c r="A49" s="8"/>
      <c r="B49" s="452"/>
      <c r="C49" s="453"/>
      <c r="D49" s="454"/>
      <c r="E49" s="455"/>
      <c r="F49" s="455"/>
      <c r="G49" s="455"/>
      <c r="H49" s="455"/>
      <c r="I49" s="455"/>
      <c r="J49" s="455"/>
      <c r="K49" s="455"/>
      <c r="L49" s="456"/>
    </row>
    <row r="50" spans="1:16" s="110" customFormat="1" x14ac:dyDescent="0.25">
      <c r="A50" s="8"/>
      <c r="B50" s="452"/>
      <c r="C50" s="453"/>
      <c r="D50" s="454"/>
      <c r="E50" s="455"/>
      <c r="F50" s="455"/>
      <c r="G50" s="455"/>
      <c r="H50" s="455"/>
      <c r="I50" s="455"/>
      <c r="J50" s="455"/>
      <c r="K50" s="455"/>
      <c r="L50" s="456"/>
    </row>
    <row r="51" spans="1:16" s="110" customFormat="1" x14ac:dyDescent="0.25">
      <c r="A51" s="8"/>
      <c r="B51" s="452"/>
      <c r="C51" s="453"/>
      <c r="D51" s="454"/>
      <c r="E51" s="455"/>
      <c r="F51" s="455"/>
      <c r="G51" s="455"/>
      <c r="H51" s="455"/>
      <c r="I51" s="455"/>
      <c r="J51" s="455"/>
      <c r="K51" s="455"/>
      <c r="L51" s="456"/>
    </row>
    <row r="52" spans="1:16" s="110" customFormat="1" x14ac:dyDescent="0.25">
      <c r="A52" s="8"/>
      <c r="B52" s="452"/>
      <c r="C52" s="453"/>
      <c r="D52" s="454"/>
      <c r="E52" s="455"/>
      <c r="F52" s="455"/>
      <c r="G52" s="455"/>
      <c r="H52" s="455"/>
      <c r="I52" s="455"/>
      <c r="J52" s="455"/>
      <c r="K52" s="455"/>
      <c r="L52" s="456"/>
    </row>
    <row r="53" spans="1:16" s="110" customFormat="1" x14ac:dyDescent="0.25">
      <c r="A53" s="8"/>
      <c r="B53" s="452" t="str">
        <f>IF(Intro!$G$27="English",O53,P53)</f>
        <v>Commentaire 5</v>
      </c>
      <c r="C53" s="453"/>
      <c r="D53" s="454"/>
      <c r="E53" s="455"/>
      <c r="F53" s="455"/>
      <c r="G53" s="455"/>
      <c r="H53" s="455"/>
      <c r="I53" s="455"/>
      <c r="J53" s="455"/>
      <c r="K53" s="455"/>
      <c r="L53" s="456"/>
      <c r="O53" s="111" t="s">
        <v>97</v>
      </c>
      <c r="P53" s="110" t="s">
        <v>98</v>
      </c>
    </row>
    <row r="54" spans="1:16" s="110" customFormat="1" x14ac:dyDescent="0.25">
      <c r="A54" s="8"/>
      <c r="B54" s="452"/>
      <c r="C54" s="453"/>
      <c r="D54" s="454"/>
      <c r="E54" s="455"/>
      <c r="F54" s="455"/>
      <c r="G54" s="455"/>
      <c r="H54" s="455"/>
      <c r="I54" s="455"/>
      <c r="J54" s="455"/>
      <c r="K54" s="455"/>
      <c r="L54" s="456"/>
    </row>
    <row r="55" spans="1:16" s="110" customFormat="1" x14ac:dyDescent="0.25">
      <c r="A55" s="8"/>
      <c r="B55" s="452"/>
      <c r="C55" s="453"/>
      <c r="D55" s="454"/>
      <c r="E55" s="455"/>
      <c r="F55" s="455"/>
      <c r="G55" s="455"/>
      <c r="H55" s="455"/>
      <c r="I55" s="455"/>
      <c r="J55" s="455"/>
      <c r="K55" s="455"/>
      <c r="L55" s="456"/>
    </row>
    <row r="56" spans="1:16" s="120" customFormat="1" x14ac:dyDescent="0.25">
      <c r="A56" s="8"/>
      <c r="B56" s="452"/>
      <c r="C56" s="453"/>
      <c r="D56" s="454"/>
      <c r="E56" s="455"/>
      <c r="F56" s="455"/>
      <c r="G56" s="455"/>
      <c r="H56" s="455"/>
      <c r="I56" s="455"/>
      <c r="J56" s="455"/>
      <c r="K56" s="455"/>
      <c r="L56" s="456"/>
      <c r="O56" s="121"/>
    </row>
    <row r="57" spans="1:16" s="120" customFormat="1" x14ac:dyDescent="0.25">
      <c r="A57" s="8"/>
      <c r="B57" s="452"/>
      <c r="C57" s="453"/>
      <c r="D57" s="454"/>
      <c r="E57" s="455"/>
      <c r="F57" s="455"/>
      <c r="G57" s="455"/>
      <c r="H57" s="455"/>
      <c r="I57" s="455"/>
      <c r="J57" s="455"/>
      <c r="K57" s="455"/>
      <c r="L57" s="456"/>
      <c r="O57" s="121"/>
    </row>
    <row r="58" spans="1:16" s="110" customFormat="1" x14ac:dyDescent="0.25">
      <c r="A58" s="8"/>
      <c r="B58" s="452"/>
      <c r="C58" s="453"/>
      <c r="D58" s="454"/>
      <c r="E58" s="455"/>
      <c r="F58" s="455"/>
      <c r="G58" s="455"/>
      <c r="H58" s="455"/>
      <c r="I58" s="455"/>
      <c r="J58" s="455"/>
      <c r="K58" s="455"/>
      <c r="L58" s="456"/>
    </row>
    <row r="59" spans="1:16" s="110" customFormat="1" x14ac:dyDescent="0.25">
      <c r="A59" s="8"/>
      <c r="B59" s="452"/>
      <c r="C59" s="453"/>
      <c r="D59" s="454"/>
      <c r="E59" s="455"/>
      <c r="F59" s="455"/>
      <c r="G59" s="455"/>
      <c r="H59" s="455"/>
      <c r="I59" s="455"/>
      <c r="J59" s="455"/>
      <c r="K59" s="455"/>
      <c r="L59" s="456"/>
    </row>
    <row r="60" spans="1:16" s="110" customFormat="1" x14ac:dyDescent="0.25">
      <c r="A60" s="8"/>
      <c r="B60" s="452"/>
      <c r="C60" s="453"/>
      <c r="D60" s="454"/>
      <c r="E60" s="455"/>
      <c r="F60" s="455"/>
      <c r="G60" s="455"/>
      <c r="H60" s="455"/>
      <c r="I60" s="455"/>
      <c r="J60" s="455"/>
      <c r="K60" s="455"/>
      <c r="L60" s="456"/>
    </row>
    <row r="61" spans="1:16" s="110" customFormat="1" x14ac:dyDescent="0.25">
      <c r="A61" s="8"/>
      <c r="B61" s="452"/>
      <c r="C61" s="453"/>
      <c r="D61" s="454"/>
      <c r="E61" s="455"/>
      <c r="F61" s="455"/>
      <c r="G61" s="455"/>
      <c r="H61" s="455"/>
      <c r="I61" s="455"/>
      <c r="J61" s="455"/>
      <c r="K61" s="455"/>
      <c r="L61" s="456"/>
    </row>
    <row r="62" spans="1:16" s="110" customFormat="1" x14ac:dyDescent="0.25">
      <c r="A62" s="8"/>
      <c r="B62" s="459"/>
      <c r="C62" s="460"/>
      <c r="D62" s="461"/>
      <c r="E62" s="462"/>
      <c r="F62" s="462"/>
      <c r="G62" s="462"/>
      <c r="H62" s="462"/>
      <c r="I62" s="462"/>
      <c r="J62" s="462"/>
      <c r="K62" s="462"/>
      <c r="L62" s="463"/>
    </row>
    <row r="63" spans="1:16" s="27" customFormat="1" x14ac:dyDescent="0.25">
      <c r="A63" s="93"/>
      <c r="B63" s="11"/>
      <c r="N63" s="26"/>
    </row>
  </sheetData>
  <sheetProtection algorithmName="SHA-512" hashValue="rSw/FDXUMdlTaPlEjcMTkBQ7pyphqvkYMUT0Qr0SeuJj0/6aGXuWTl5WYMECy2lw9CvC8bzCtygWioLk6GMqzQ==" saltValue="n+Y4yl4LEsQS4DpRXbMhSg=="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10:L10"/>
    <mergeCell ref="E12:L12"/>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9F24F76B-DC94-4511-B0D2-69BD0EB501F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Variables</vt:lpstr>
      <vt:lpstr>Intro</vt:lpstr>
      <vt:lpstr>Info</vt:lpstr>
      <vt:lpstr>Public</vt:lpstr>
      <vt:lpstr>Grades|Nuances</vt:lpstr>
      <vt:lpstr>AddPub</vt:lpstr>
      <vt:lpstr>Pro 1</vt:lpstr>
      <vt:lpstr>Pro 2</vt:lpstr>
      <vt:lpstr>AddPro</vt:lpstr>
      <vt:lpstr>Confirm</vt:lpstr>
      <vt:lpstr>DBFirm</vt:lpstr>
      <vt:lpstr>DB</vt:lpstr>
      <vt:lpstr>Confirm (2)</vt:lpstr>
      <vt:lpstr>AddPro!Print_Area</vt:lpstr>
      <vt:lpstr>AddPub!Print_Area</vt:lpstr>
      <vt:lpstr>Confirm!Print_Area</vt:lpstr>
      <vt:lpstr>'Confirm (2)'!Print_Area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'Confirm (2)'!Print_Titles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St-Amand, Josee</cp:lastModifiedBy>
  <cp:lastPrinted>2026-02-04T14:31:34Z</cp:lastPrinted>
  <dcterms:created xsi:type="dcterms:W3CDTF">2023-04-14T19:41:00Z</dcterms:created>
  <dcterms:modified xsi:type="dcterms:W3CDTF">2026-02-09T16:09:19Z</dcterms:modified>
</cp:coreProperties>
</file>