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O:\CITT\Cases\SIMA\RR-2025-002\Working Files\Research\Questionnaires\"/>
    </mc:Choice>
  </mc:AlternateContent>
  <xr:revisionPtr revIDLastSave="0" documentId="13_ncr:1_{AEC94408-2BA8-446E-A138-C70F4E57E320}" xr6:coauthVersionLast="47" xr6:coauthVersionMax="47" xr10:uidLastSave="{00000000-0000-0000-0000-000000000000}"/>
  <workbookProtection workbookAlgorithmName="SHA-512" workbookHashValue="7nu+orodkf41AgHgkK5ggoopZaB/iou61GIxXscS4UfDoYXY36AJ/wTH3wGmQV36u7Urj7W000cFq61Nnnkm4Q==" workbookSaltValue="CvWhHIo0paz+mB9v33GnvA==" workbookSpinCount="100000" lockStructure="1"/>
  <bookViews>
    <workbookView xWindow="-110" yWindow="-110" windowWidth="25820" windowHeight="13900" tabRatio="867" firstSheet="1" activeTab="1" xr2:uid="{28C13B86-152E-4458-AD7D-0C762FA22288}"/>
  </bookViews>
  <sheets>
    <sheet name="Variables" sheetId="24" state="hidden" r:id="rId1"/>
    <sheet name="Intro" sheetId="25" r:id="rId2"/>
    <sheet name="Info" sheetId="26" r:id="rId3"/>
    <sheet name="Public" sheetId="27" r:id="rId4"/>
    <sheet name="Grades|Nuances" sheetId="36" state="hidden" r:id="rId5"/>
    <sheet name="AddPub" sheetId="28" r:id="rId6"/>
    <sheet name="Pro 1" sheetId="29" r:id="rId7"/>
    <sheet name="Pro 2" sheetId="30" r:id="rId8"/>
    <sheet name="AddPro" sheetId="33" r:id="rId9"/>
    <sheet name="Confirm" sheetId="34" r:id="rId10"/>
    <sheet name="FirmDB" sheetId="37" state="hidden" r:id="rId11"/>
    <sheet name="DB" sheetId="38" state="hidden" r:id="rId12"/>
  </sheets>
  <definedNames>
    <definedName name="assocfirms">#REF!</definedName>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#REF!</definedName>
    <definedName name="ppc">#REF!</definedName>
    <definedName name="_xlnm.Print_Area" localSheetId="8">AddPro!$B$1:$L$62</definedName>
    <definedName name="_xlnm.Print_Area" localSheetId="5">AddPub!$B$1:$L$62</definedName>
    <definedName name="_xlnm.Print_Area" localSheetId="9">Confirm!$B$1:$L$42</definedName>
    <definedName name="_xlnm.Print_Area" localSheetId="4">'Grades|Nuances'!$B$1:$L$62</definedName>
    <definedName name="_xlnm.Print_Area" localSheetId="2">Info!$B$1:$L$44</definedName>
    <definedName name="_xlnm.Print_Area" localSheetId="1">Intro!$B$1:$L$110</definedName>
    <definedName name="_xlnm.Print_Area" localSheetId="6">'Pro 1'!$B$1:$L$107</definedName>
    <definedName name="_xlnm.Print_Area" localSheetId="7">'Pro 2'!$B$1:$L$186</definedName>
    <definedName name="_xlnm.Print_Area" localSheetId="3">Public!$B$1:$L$257</definedName>
    <definedName name="_xlnm.Print_Titles" localSheetId="8">AddPro!$1:$7</definedName>
    <definedName name="_xlnm.Print_Titles" localSheetId="5">AddPub!$1:$7</definedName>
    <definedName name="_xlnm.Print_Titles" localSheetId="9">Confirm!$1:$7</definedName>
    <definedName name="_xlnm.Print_Titles" localSheetId="4">'Grades|Nuances'!$1:$7</definedName>
    <definedName name="_xlnm.Print_Titles" localSheetId="2">Info!$1:$7</definedName>
    <definedName name="_xlnm.Print_Titles" localSheetId="1">Intro!$1:$7</definedName>
    <definedName name="_xlnm.Print_Titles" localSheetId="6">'Pro 1'!$1:$7</definedName>
    <definedName name="_xlnm.Print_Titles" localSheetId="7">'Pro 2'!$1:$7</definedName>
    <definedName name="_xlnm.Print_Titles" localSheetId="3">Public!$1:$7</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 i="38" l="1"/>
  <c r="H25" i="38"/>
  <c r="G25" i="38"/>
  <c r="G47" i="38" s="1"/>
  <c r="F25" i="38"/>
  <c r="F47" i="38" s="1"/>
  <c r="E25" i="38"/>
  <c r="I24" i="38"/>
  <c r="I46" i="38" s="1"/>
  <c r="H24" i="38"/>
  <c r="G24" i="38"/>
  <c r="G46" i="38" s="1"/>
  <c r="F24" i="38"/>
  <c r="F46" i="38" s="1"/>
  <c r="E24" i="38"/>
  <c r="I23" i="38"/>
  <c r="I26" i="38" s="1"/>
  <c r="H23" i="38"/>
  <c r="G23" i="38"/>
  <c r="F23" i="38"/>
  <c r="E23" i="38"/>
  <c r="E26" i="38" s="1"/>
  <c r="I20" i="38"/>
  <c r="H20" i="38"/>
  <c r="G20" i="38"/>
  <c r="F20" i="38"/>
  <c r="E20" i="38"/>
  <c r="I12" i="38"/>
  <c r="I13" i="38" s="1"/>
  <c r="H12" i="38"/>
  <c r="G12" i="38"/>
  <c r="G17" i="38" s="1"/>
  <c r="F12" i="38"/>
  <c r="F34" i="38" s="1"/>
  <c r="E12" i="38"/>
  <c r="I11" i="38"/>
  <c r="H11" i="38"/>
  <c r="H16" i="38" s="1"/>
  <c r="I38" i="38" s="1"/>
  <c r="G11" i="38"/>
  <c r="G16" i="38" s="1"/>
  <c r="F11" i="38"/>
  <c r="E11" i="38"/>
  <c r="E16" i="38" s="1"/>
  <c r="I8" i="38"/>
  <c r="H8" i="38"/>
  <c r="G8" i="38"/>
  <c r="G30" i="38" s="1"/>
  <c r="F8" i="38"/>
  <c r="F30" i="38" s="1"/>
  <c r="E8" i="38"/>
  <c r="M8" i="37"/>
  <c r="L8" i="37"/>
  <c r="K8" i="37"/>
  <c r="J8" i="37"/>
  <c r="I8" i="37"/>
  <c r="M7" i="37"/>
  <c r="L7" i="37"/>
  <c r="K7" i="37"/>
  <c r="J7" i="37"/>
  <c r="I7" i="37"/>
  <c r="N7" i="37" s="1"/>
  <c r="M6" i="37"/>
  <c r="L6" i="37"/>
  <c r="K6" i="37"/>
  <c r="J6" i="37"/>
  <c r="I6" i="37"/>
  <c r="N6" i="37" s="1"/>
  <c r="M5" i="37"/>
  <c r="L5" i="37"/>
  <c r="K5" i="37"/>
  <c r="J5" i="37"/>
  <c r="I5" i="37"/>
  <c r="M4" i="37"/>
  <c r="L4" i="37"/>
  <c r="K4" i="37"/>
  <c r="J4" i="37"/>
  <c r="I4" i="37"/>
  <c r="C3" i="38"/>
  <c r="A4" i="37"/>
  <c r="A5" i="37" s="1"/>
  <c r="A6" i="37" s="1"/>
  <c r="A7" i="37" s="1"/>
  <c r="A8" i="37" s="1"/>
  <c r="C51" i="38"/>
  <c r="D48" i="38"/>
  <c r="K48" i="38" s="1"/>
  <c r="C48" i="38"/>
  <c r="D47" i="38"/>
  <c r="K47" i="38" s="1"/>
  <c r="C47" i="38"/>
  <c r="D46" i="38"/>
  <c r="K46" i="38" s="1"/>
  <c r="C46" i="38"/>
  <c r="D45" i="38"/>
  <c r="K45" i="38" s="1"/>
  <c r="C45" i="38"/>
  <c r="D44" i="38"/>
  <c r="K44" i="38" s="1"/>
  <c r="C44" i="38"/>
  <c r="G42" i="38"/>
  <c r="F42" i="38"/>
  <c r="D42" i="38"/>
  <c r="K42" i="38" s="1"/>
  <c r="C42" i="38"/>
  <c r="K40" i="38"/>
  <c r="D40" i="38"/>
  <c r="C40" i="38"/>
  <c r="D39" i="38"/>
  <c r="K39" i="38" s="1"/>
  <c r="C39" i="38"/>
  <c r="K38" i="38"/>
  <c r="D38" i="38"/>
  <c r="D37" i="38"/>
  <c r="K37" i="38" s="1"/>
  <c r="C37" i="38"/>
  <c r="K36" i="38"/>
  <c r="K35" i="38"/>
  <c r="D35" i="38"/>
  <c r="C35" i="38"/>
  <c r="D34" i="38"/>
  <c r="K34" i="38" s="1"/>
  <c r="C34" i="38"/>
  <c r="K33" i="38"/>
  <c r="I33" i="38"/>
  <c r="D33" i="38"/>
  <c r="C33" i="38"/>
  <c r="K32" i="38"/>
  <c r="D32" i="38"/>
  <c r="C32" i="38"/>
  <c r="D30" i="38"/>
  <c r="K30" i="38" s="1"/>
  <c r="C30" i="38"/>
  <c r="K28" i="38"/>
  <c r="K26" i="38"/>
  <c r="K25" i="38"/>
  <c r="I47" i="38"/>
  <c r="K24" i="38"/>
  <c r="K23" i="38"/>
  <c r="G26" i="38"/>
  <c r="F45" i="38"/>
  <c r="K22" i="38"/>
  <c r="K20" i="38"/>
  <c r="I42" i="38"/>
  <c r="K18" i="38"/>
  <c r="D17" i="38"/>
  <c r="K17" i="38" s="1"/>
  <c r="C17" i="38"/>
  <c r="K16" i="38"/>
  <c r="I16" i="38"/>
  <c r="D16" i="38"/>
  <c r="C16" i="38"/>
  <c r="C38" i="38" s="1"/>
  <c r="K15" i="38"/>
  <c r="K13" i="38"/>
  <c r="K12" i="38"/>
  <c r="I34" i="38"/>
  <c r="H17" i="38"/>
  <c r="G34" i="38"/>
  <c r="K11" i="38"/>
  <c r="F16" i="38"/>
  <c r="K10" i="38"/>
  <c r="K8" i="38"/>
  <c r="E17" i="38"/>
  <c r="N8" i="37"/>
  <c r="N5" i="37"/>
  <c r="N4" i="37"/>
  <c r="P74" i="27"/>
  <c r="B22" i="26"/>
  <c r="H10" i="25"/>
  <c r="B10" i="25"/>
  <c r="F17" i="38" l="1"/>
  <c r="I45" i="38"/>
  <c r="I17" i="38"/>
  <c r="I39" i="38" s="1"/>
  <c r="F13" i="38"/>
  <c r="G13" i="38"/>
  <c r="G18" i="38" s="1"/>
  <c r="H13" i="38"/>
  <c r="H18" i="38" s="1"/>
  <c r="F38" i="38"/>
  <c r="G48" i="38"/>
  <c r="F39" i="38"/>
  <c r="G39" i="38"/>
  <c r="G38" i="38"/>
  <c r="I18" i="38"/>
  <c r="I40" i="38" s="1"/>
  <c r="I35" i="38"/>
  <c r="I30" i="38"/>
  <c r="E13" i="38"/>
  <c r="G33" i="38"/>
  <c r="F26" i="38"/>
  <c r="F48" i="38" s="1"/>
  <c r="F33" i="38"/>
  <c r="G45" i="38"/>
  <c r="H26" i="38"/>
  <c r="I48" i="38" s="1"/>
  <c r="D30" i="26"/>
  <c r="B6" i="26"/>
  <c r="G35" i="38" l="1"/>
  <c r="F18" i="38"/>
  <c r="G40" i="38" s="1"/>
  <c r="E18" i="38"/>
  <c r="F40" i="38" s="1"/>
  <c r="F35" i="38"/>
  <c r="B6" i="29"/>
  <c r="P8" i="27"/>
  <c r="C8" i="24"/>
  <c r="C6" i="24"/>
  <c r="C2" i="24"/>
  <c r="E38" i="34"/>
  <c r="F8" i="37" s="1"/>
  <c r="F2" i="37" s="1"/>
  <c r="F34" i="34"/>
  <c r="G34" i="34"/>
  <c r="H34" i="34"/>
  <c r="I34" i="34"/>
  <c r="F35" i="34"/>
  <c r="G35" i="34"/>
  <c r="H35" i="34"/>
  <c r="I35" i="34"/>
  <c r="F36" i="34"/>
  <c r="G36" i="34"/>
  <c r="H36" i="34"/>
  <c r="I36" i="34"/>
  <c r="F37" i="34"/>
  <c r="G37" i="34"/>
  <c r="H37" i="34"/>
  <c r="I37" i="34"/>
  <c r="E37" i="34"/>
  <c r="E36" i="34"/>
  <c r="E35" i="34"/>
  <c r="E34" i="34"/>
  <c r="D12" i="33"/>
  <c r="E12" i="33"/>
  <c r="D12" i="28"/>
  <c r="E12" i="28"/>
  <c r="P13" i="36"/>
  <c r="P214" i="27"/>
  <c r="P43" i="25"/>
  <c r="B13" i="29"/>
  <c r="H82" i="30"/>
  <c r="P108" i="30" l="1"/>
  <c r="O108" i="30"/>
  <c r="B16" i="34"/>
  <c r="B6" i="25"/>
  <c r="E45" i="30" l="1"/>
  <c r="E51" i="30" s="1"/>
  <c r="E42" i="30"/>
  <c r="E48" i="30" l="1"/>
  <c r="O214" i="27" l="1"/>
  <c r="O43" i="25"/>
  <c r="O55" i="29"/>
  <c r="B53" i="33"/>
  <c r="B43" i="33"/>
  <c r="B33" i="33"/>
  <c r="B23" i="33"/>
  <c r="B13" i="33"/>
  <c r="H22" i="29"/>
  <c r="I22" i="29"/>
  <c r="J22" i="29"/>
  <c r="K22" i="29"/>
  <c r="G22" i="29"/>
  <c r="D27" i="24"/>
  <c r="D26" i="24"/>
  <c r="L52" i="30" l="1"/>
  <c r="K52" i="30"/>
  <c r="J52" i="30"/>
  <c r="I52" i="30"/>
  <c r="H52" i="30"/>
  <c r="E52" i="30"/>
  <c r="E50" i="30"/>
  <c r="B50" i="30"/>
  <c r="B37" i="34" s="1"/>
  <c r="B8" i="33"/>
  <c r="B19" i="30"/>
  <c r="B2" i="29"/>
  <c r="B2" i="33" s="1"/>
  <c r="B11" i="36"/>
  <c r="B227" i="27"/>
  <c r="B211" i="27"/>
  <c r="B13" i="27"/>
  <c r="B36" i="26"/>
  <c r="D41" i="26"/>
  <c r="B25" i="26"/>
  <c r="B20" i="26"/>
  <c r="B8" i="26"/>
  <c r="B4" i="26"/>
  <c r="B77" i="25"/>
  <c r="B95" i="25"/>
  <c r="B55" i="25"/>
  <c r="B49" i="25"/>
  <c r="B41" i="25"/>
  <c r="C31" i="25"/>
  <c r="B27" i="25"/>
  <c r="B5" i="25"/>
  <c r="B2" i="30" l="1"/>
  <c r="B11" i="34" l="1"/>
  <c r="K15" i="36" l="1"/>
  <c r="I15" i="36"/>
  <c r="G15" i="36"/>
  <c r="D15" i="36"/>
  <c r="B15" i="36"/>
  <c r="F15" i="36"/>
  <c r="O13" i="36"/>
  <c r="B13" i="36" s="1"/>
  <c r="B53" i="28"/>
  <c r="B43" i="28"/>
  <c r="B33" i="28"/>
  <c r="B23" i="28"/>
  <c r="O8" i="27"/>
  <c r="O74" i="27"/>
  <c r="P185" i="27"/>
  <c r="O185" i="27"/>
  <c r="B185" i="27" s="1"/>
  <c r="J108" i="25" l="1"/>
  <c r="E109" i="25"/>
  <c r="J109" i="25"/>
  <c r="P134" i="30"/>
  <c r="B199" i="27"/>
  <c r="P46" i="25" l="1"/>
  <c r="E45" i="25" s="1"/>
  <c r="O46" i="25"/>
  <c r="P45" i="25"/>
  <c r="O45" i="25"/>
  <c r="B45" i="25"/>
  <c r="O31" i="26"/>
  <c r="P30" i="26"/>
  <c r="O30" i="26"/>
  <c r="E41" i="30"/>
  <c r="E43" i="30"/>
  <c r="E44" i="30"/>
  <c r="E46" i="30"/>
  <c r="E47" i="30"/>
  <c r="E49" i="30"/>
  <c r="E53" i="30"/>
  <c r="B27" i="30"/>
  <c r="B29" i="30"/>
  <c r="B31" i="30"/>
  <c r="P31" i="26" l="1"/>
  <c r="D37" i="26"/>
  <c r="B37" i="26"/>
  <c r="O134" i="30" l="1"/>
  <c r="K76" i="27"/>
  <c r="I76" i="27"/>
  <c r="G76" i="27"/>
  <c r="E76" i="27"/>
  <c r="C76" i="27"/>
  <c r="O29" i="27"/>
  <c r="H33" i="34" l="1"/>
  <c r="I33" i="34"/>
  <c r="L40" i="30"/>
  <c r="L82" i="30" s="1"/>
  <c r="K40" i="30"/>
  <c r="K82" i="30" s="1"/>
  <c r="L38" i="30"/>
  <c r="L80" i="30" s="1"/>
  <c r="K38" i="30"/>
  <c r="I101" i="30" s="1"/>
  <c r="K43" i="30"/>
  <c r="L43" i="30"/>
  <c r="K46" i="30"/>
  <c r="L46" i="30"/>
  <c r="K49" i="30"/>
  <c r="L49" i="30"/>
  <c r="J101" i="30" l="1"/>
  <c r="K83" i="30"/>
  <c r="L83" i="30"/>
  <c r="K80" i="30"/>
  <c r="K18" i="29"/>
  <c r="I31" i="34" s="1"/>
  <c r="J18" i="29"/>
  <c r="H31" i="34" s="1"/>
  <c r="J24" i="29"/>
  <c r="K24" i="29"/>
  <c r="J25" i="29"/>
  <c r="K25" i="29"/>
  <c r="P12" i="34" l="1"/>
  <c r="O12" i="34"/>
  <c r="O230" i="27" l="1"/>
  <c r="O65" i="30"/>
  <c r="O57" i="30"/>
  <c r="P65" i="30"/>
  <c r="P57" i="30"/>
  <c r="P55" i="29"/>
  <c r="P230" i="27"/>
  <c r="P29" i="27"/>
  <c r="J40" i="30" l="1"/>
  <c r="J82" i="30" s="1"/>
  <c r="I40" i="30"/>
  <c r="I82" i="30" s="1"/>
  <c r="J49" i="30"/>
  <c r="I49" i="30"/>
  <c r="H49" i="30"/>
  <c r="J46" i="30"/>
  <c r="I46" i="30"/>
  <c r="H46" i="30"/>
  <c r="J43" i="30"/>
  <c r="I43" i="30"/>
  <c r="H43" i="30"/>
  <c r="I25" i="29"/>
  <c r="H25" i="29"/>
  <c r="I24" i="29"/>
  <c r="H24" i="29"/>
  <c r="G24" i="29"/>
  <c r="J83" i="30" l="1"/>
  <c r="G25" i="29"/>
  <c r="B109" i="25" l="1"/>
  <c r="B41" i="26" l="1"/>
  <c r="G110" i="30" l="1"/>
  <c r="C110" i="30"/>
  <c r="F33" i="34" l="1"/>
  <c r="G33" i="34"/>
  <c r="B38" i="34"/>
  <c r="B41" i="30"/>
  <c r="B34" i="34" s="1"/>
  <c r="E33" i="34"/>
  <c r="B134" i="30" l="1"/>
  <c r="B108" i="30"/>
  <c r="B65" i="30"/>
  <c r="H24" i="30"/>
  <c r="B25" i="30"/>
  <c r="B22" i="30"/>
  <c r="E103" i="30"/>
  <c r="B103" i="30"/>
  <c r="F101" i="30"/>
  <c r="L99" i="30"/>
  <c r="K99" i="30"/>
  <c r="J99" i="30"/>
  <c r="I99" i="30"/>
  <c r="H99" i="30"/>
  <c r="G99" i="30"/>
  <c r="F99" i="30"/>
  <c r="E99" i="30"/>
  <c r="D99" i="30"/>
  <c r="B99" i="30"/>
  <c r="G101" i="30" l="1"/>
  <c r="H101" i="30" s="1"/>
  <c r="H83" i="30" l="1"/>
  <c r="B29" i="27" l="1"/>
  <c r="B6" i="36" l="1"/>
  <c r="E31" i="34"/>
  <c r="B29" i="34"/>
  <c r="B27" i="34"/>
  <c r="B14" i="34"/>
  <c r="I13" i="34"/>
  <c r="H13" i="34"/>
  <c r="G13" i="34"/>
  <c r="F13" i="34"/>
  <c r="E13" i="34"/>
  <c r="B13" i="34"/>
  <c r="B12" i="34"/>
  <c r="B9" i="34"/>
  <c r="B8" i="34"/>
  <c r="B10" i="33"/>
  <c r="B175" i="30"/>
  <c r="B161" i="30"/>
  <c r="B148" i="30"/>
  <c r="B57" i="30"/>
  <c r="B86" i="30"/>
  <c r="G83" i="30"/>
  <c r="B83" i="30"/>
  <c r="G82" i="30"/>
  <c r="B82" i="30"/>
  <c r="H80" i="30"/>
  <c r="B78" i="30"/>
  <c r="B53" i="30"/>
  <c r="B47" i="30"/>
  <c r="B36" i="34" s="1"/>
  <c r="B44" i="30"/>
  <c r="B35" i="34" s="1"/>
  <c r="E40" i="30"/>
  <c r="B40" i="30"/>
  <c r="H38" i="30"/>
  <c r="B36" i="30"/>
  <c r="B17" i="30"/>
  <c r="B16" i="30"/>
  <c r="B15" i="30"/>
  <c r="B14" i="30"/>
  <c r="B13" i="30"/>
  <c r="B96" i="29"/>
  <c r="B82" i="29"/>
  <c r="B68" i="29"/>
  <c r="B55" i="29"/>
  <c r="B42" i="29"/>
  <c r="B29" i="29"/>
  <c r="B25" i="29"/>
  <c r="B24" i="29"/>
  <c r="F23" i="29"/>
  <c r="B23" i="29"/>
  <c r="F22" i="29"/>
  <c r="B22" i="29"/>
  <c r="F21" i="29"/>
  <c r="B21" i="29"/>
  <c r="F20" i="29"/>
  <c r="B20" i="29"/>
  <c r="B33" i="34" s="1"/>
  <c r="G18" i="29"/>
  <c r="B16" i="29"/>
  <c r="P11" i="29"/>
  <c r="B11" i="29" s="1"/>
  <c r="B11" i="30" s="1"/>
  <c r="B13" i="28"/>
  <c r="B10" i="28"/>
  <c r="B8" i="28"/>
  <c r="B244" i="27"/>
  <c r="B230" i="27"/>
  <c r="B214" i="27"/>
  <c r="B74" i="27"/>
  <c r="J47" i="27"/>
  <c r="G47" i="27"/>
  <c r="E47" i="27"/>
  <c r="C47" i="27"/>
  <c r="B43" i="27"/>
  <c r="B16" i="27"/>
  <c r="B11" i="27"/>
  <c r="B10" i="27"/>
  <c r="B8" i="27"/>
  <c r="B8" i="36" s="1"/>
  <c r="B27" i="26"/>
  <c r="L25" i="26"/>
  <c r="K25" i="26"/>
  <c r="J25" i="26"/>
  <c r="I25" i="26"/>
  <c r="H25" i="26"/>
  <c r="G25" i="26"/>
  <c r="F25" i="26"/>
  <c r="E25" i="26"/>
  <c r="C25" i="26"/>
  <c r="L20" i="26"/>
  <c r="K20" i="26"/>
  <c r="J20" i="26"/>
  <c r="I20" i="26"/>
  <c r="H20" i="26"/>
  <c r="G20" i="26"/>
  <c r="F20" i="26"/>
  <c r="E20" i="26"/>
  <c r="C20" i="26"/>
  <c r="B15" i="26"/>
  <c r="B12" i="26"/>
  <c r="B10" i="26"/>
  <c r="L8" i="26"/>
  <c r="K8" i="26"/>
  <c r="J8" i="26"/>
  <c r="I8" i="26"/>
  <c r="H8" i="26"/>
  <c r="G8" i="26"/>
  <c r="F8" i="26"/>
  <c r="E8" i="26"/>
  <c r="C8" i="26"/>
  <c r="B4" i="36"/>
  <c r="E108" i="25"/>
  <c r="B108" i="25"/>
  <c r="B106" i="25"/>
  <c r="L104" i="25"/>
  <c r="K104" i="25"/>
  <c r="J104" i="25"/>
  <c r="I104" i="25"/>
  <c r="H104" i="25"/>
  <c r="G104" i="25"/>
  <c r="E104" i="25"/>
  <c r="D104" i="25"/>
  <c r="C104" i="25"/>
  <c r="B99" i="25"/>
  <c r="B101" i="25"/>
  <c r="B98" i="25"/>
  <c r="B97" i="25"/>
  <c r="L95" i="25"/>
  <c r="K95" i="25"/>
  <c r="J95" i="25"/>
  <c r="I95" i="25"/>
  <c r="H95" i="25"/>
  <c r="G95" i="25"/>
  <c r="E95" i="25"/>
  <c r="D95" i="25"/>
  <c r="C95" i="25"/>
  <c r="B92" i="25"/>
  <c r="B89" i="25"/>
  <c r="B87" i="25"/>
  <c r="B85" i="25"/>
  <c r="B83" i="25"/>
  <c r="B81" i="25"/>
  <c r="B79" i="25"/>
  <c r="B65" i="25"/>
  <c r="B64" i="25"/>
  <c r="B61" i="25"/>
  <c r="B59" i="25"/>
  <c r="B57" i="25"/>
  <c r="P51" i="25"/>
  <c r="O51" i="25"/>
  <c r="B43" i="25"/>
  <c r="B38" i="25"/>
  <c r="B29" i="25"/>
  <c r="L27" i="25"/>
  <c r="K27" i="25"/>
  <c r="J27" i="25"/>
  <c r="I27" i="25"/>
  <c r="H27" i="25"/>
  <c r="G27" i="25"/>
  <c r="E27" i="25"/>
  <c r="D27" i="25"/>
  <c r="C27" i="25"/>
  <c r="B6" i="33" l="1"/>
  <c r="B6" i="27"/>
  <c r="B6" i="28"/>
  <c r="B6" i="30"/>
  <c r="B6" i="34"/>
  <c r="D51" i="25"/>
  <c r="B4" i="27"/>
  <c r="B4" i="29"/>
  <c r="B4" i="30"/>
  <c r="B4" i="34"/>
  <c r="B4" i="28"/>
  <c r="B4" i="33"/>
  <c r="B8" i="30"/>
  <c r="B8" i="29"/>
  <c r="B10" i="30"/>
  <c r="B10" i="29"/>
  <c r="H18" i="29"/>
  <c r="I18" i="29" s="1"/>
  <c r="E14" i="34"/>
  <c r="I38" i="30"/>
  <c r="I83" i="30"/>
  <c r="I80" i="30"/>
  <c r="J80" i="30" s="1"/>
  <c r="F31" i="34"/>
  <c r="G31" i="34" s="1"/>
  <c r="B5" i="26" l="1"/>
  <c r="B5" i="33" s="1"/>
  <c r="B5" i="36"/>
  <c r="F14" i="34"/>
  <c r="J38" i="30"/>
  <c r="H14" i="34" s="1"/>
  <c r="B5" i="30" l="1"/>
  <c r="B5" i="29"/>
  <c r="B5" i="28"/>
  <c r="B5" i="27"/>
  <c r="B5" i="34"/>
  <c r="G14" i="34"/>
  <c r="I14" i="34"/>
</calcChain>
</file>

<file path=xl/sharedStrings.xml><?xml version="1.0" encoding="utf-8"?>
<sst xmlns="http://schemas.openxmlformats.org/spreadsheetml/2006/main" count="542" uniqueCount="382">
  <si>
    <t>PUBLIC</t>
  </si>
  <si>
    <t>QUESTIONNAIRE DUE DATE</t>
  </si>
  <si>
    <t>DATE D'ÉCHÉANCE DU QUESTIONNAIRE</t>
  </si>
  <si>
    <t>TRANSMISSION DU QUESTIONNAIRE REMPLI</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</si>
  <si>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</si>
  <si>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</si>
  <si>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</si>
  <si>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</si>
  <si>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</si>
  <si>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</si>
  <si>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</si>
  <si>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</si>
  <si>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</si>
  <si>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</si>
  <si>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</si>
  <si>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</si>
  <si>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</si>
  <si>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</si>
  <si>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</si>
  <si>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</si>
  <si>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OF REPORTED DATA</t>
  </si>
  <si>
    <t>Date</t>
  </si>
  <si>
    <t>Question 1</t>
  </si>
  <si>
    <t>Question 2</t>
  </si>
  <si>
    <t>Question 3</t>
  </si>
  <si>
    <t>Question 4</t>
  </si>
  <si>
    <t>Question 5</t>
  </si>
  <si>
    <t>Question 6</t>
  </si>
  <si>
    <t>What other products, if any, can be produced on the same equipment used to produce the goods?</t>
  </si>
  <si>
    <t>Quels autres produits, le cas échéant, pourraient être fabriqués à l’aide du même outillage utilisé pour la production des marchandises?</t>
  </si>
  <si>
    <t>Question 7</t>
  </si>
  <si>
    <t>Question 8</t>
  </si>
  <si>
    <t>Question 9</t>
  </si>
  <si>
    <t>Question 10</t>
  </si>
  <si>
    <t>Question 11</t>
  </si>
  <si>
    <t>Ventes dans le pays de production</t>
  </si>
  <si>
    <t>Part, en pourcentage, du volume des ventes des marchandises de votre entreprise comparativement au volume de ses ventes totales</t>
  </si>
  <si>
    <t>Part, en pourcentage, de la valeur des ventes des marchandises de votre entreprise comparativement à la valeur de ses ventes totales</t>
  </si>
  <si>
    <t>Part de votre entreprise du volume total des exportations des marchandises du pays de production vers le Canada</t>
  </si>
  <si>
    <t>CONFIRMATION DES DONNÉES DÉCLARÉES</t>
  </si>
  <si>
    <t>I understand that checking this box constitutes my legally binding signature.</t>
  </si>
  <si>
    <t>Je comprends que le fait de cocher cette case constitue ma signature juridiquement contraignante.</t>
  </si>
  <si>
    <t>Adresse de courrier électronique</t>
  </si>
  <si>
    <t>CUSTOMS TARIFF</t>
  </si>
  <si>
    <t>TARIF DES DOUANES</t>
  </si>
  <si>
    <t>SUBMITTING THE QUESTIONNAIRE RESPONSE</t>
  </si>
  <si>
    <t>Provide a brief history of your firm, with particular emphasis on activities regarding the goods.</t>
  </si>
  <si>
    <t>Donnez un bref historique de votre entreprise, en insistant plus particulièrement sur les activités entourant les marchandises.</t>
  </si>
  <si>
    <t>Firm Name</t>
  </si>
  <si>
    <t>Role in the Industry</t>
  </si>
  <si>
    <t xml:space="preserve">Dénomination sociale de l'entreprise </t>
  </si>
  <si>
    <t>Rôle dans l'industrie</t>
  </si>
  <si>
    <t>Facility Name and Location</t>
  </si>
  <si>
    <t xml:space="preserve">Dénomination sociale et emplacement de l'établissement </t>
  </si>
  <si>
    <t>PUBLIC COMMENTS</t>
  </si>
  <si>
    <t>COMMENTAIRES PUBLICS</t>
  </si>
  <si>
    <t>Should your firm wish to add any comments related to its responses, submit them here. Be sure to indicate the question number being commented on.</t>
  </si>
  <si>
    <t xml:space="preserve">Explain in detail how your firm determines practical plant capacity. </t>
  </si>
  <si>
    <t xml:space="preserve">Fournissez des détails sur la façon dont votre entreprise détermine la capacité pratique des usines. </t>
  </si>
  <si>
    <t>Provide the following estimated percentages:</t>
  </si>
  <si>
    <t>Fournissez les estimations suivantes en pourcentage:</t>
  </si>
  <si>
    <t>PROTECTED COMMENTS</t>
  </si>
  <si>
    <t>Confirm that all information is reported on a calendar-year basis.</t>
  </si>
  <si>
    <t>Confirmez que tous les renseignements déclarés le sont selon l’année civile.</t>
  </si>
  <si>
    <t>English</t>
  </si>
  <si>
    <t>French</t>
  </si>
  <si>
    <t>Data Validation comments</t>
  </si>
  <si>
    <t>Case Number</t>
  </si>
  <si>
    <t>The Goods</t>
  </si>
  <si>
    <t>Due Date</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</si>
  <si>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</si>
  <si>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</si>
  <si>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Product Defn</t>
  </si>
  <si>
    <t>HS Code defn change date</t>
  </si>
  <si>
    <t>HS Codes before change</t>
  </si>
  <si>
    <t>HS Codes after change</t>
  </si>
  <si>
    <t>Français</t>
  </si>
  <si>
    <t>In which language would you prefer to complete this questionnaire?</t>
  </si>
  <si>
    <t>Provide the names and addresses of other locations, facilities, and outlets in Canada on behalf of which your company is responding.</t>
  </si>
  <si>
    <t>Fournissez les noms et adresses des autres emplacements, installations et points de vente au Canada au nom de laquelle votre entreprise répond. </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</si>
  <si>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</si>
  <si>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</si>
  <si>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</si>
  <si>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</si>
  <si>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</si>
  <si>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Des informations sur le produit et un glossaire de termes sont disponibles dans l'onglet Info.</t>
  </si>
  <si>
    <t>Utilisez l'onglet AddPub si vous avez besoin de plus d'espace.</t>
  </si>
  <si>
    <t>%</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</si>
  <si>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</si>
  <si>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</si>
  <si>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</si>
  <si>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</si>
  <si>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</si>
  <si>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</si>
  <si>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</si>
  <si>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</si>
  <si>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</si>
  <si>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</si>
  <si>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</si>
  <si>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</si>
  <si>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</si>
  <si>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</si>
  <si>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Capacité pratique des usines</t>
  </si>
  <si>
    <t>Capacity utilization rate of the goods</t>
  </si>
  <si>
    <t>Taux d'utilisation des capacités des marchandises</t>
  </si>
  <si>
    <t>Total capacity utilization rate</t>
  </si>
  <si>
    <t>Taux d'utilisation total des capacités</t>
  </si>
  <si>
    <t xml:space="preserve">If any of the calculated capacity utilization rates are higher than 100%, explain why this has occurred.
</t>
  </si>
  <si>
    <t>Décrivez les plans de votre entreprise pour augmenter ou diminuer la capacité pratique de son usine de marchandises au cours des deux prochaines années, y compris les dates cibles, la capacité pratique cible de l'usine, les usines concernées et les raisons du changement.</t>
  </si>
  <si>
    <t>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t>
  </si>
  <si>
    <t>Décrivez les plans de votre entreprise visant à modifier la gamme de produits fabriqués sur le même équipement au cours des deux prochaines années. Fournissez les motifs et les hypothèses sous-tendant ces objectifs et ces stratégies.</t>
  </si>
  <si>
    <t>For the questions in this tab, note the following:</t>
  </si>
  <si>
    <t>Pour les questions de cet onglet, notez ce qui suit :</t>
  </si>
  <si>
    <t>Complete the following table for your firm's Canadian sales and inventories of the goods.</t>
  </si>
  <si>
    <t>Beginning inventory</t>
  </si>
  <si>
    <t>Stock d'ouverture</t>
  </si>
  <si>
    <t>Ending inventory</t>
  </si>
  <si>
    <t>Décrivez les plans de votre entreprise pour gérer les niveaux de stocks au cours des deux prochaines années. Fournissez les motifs et les hypothèses sous-tendant ces objectifs et ces stratégies.</t>
  </si>
  <si>
    <t>Fournissez les stratégies et les objectifs de votre entreprise pour les deux prochaines années en ce qui concerne les prix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</si>
  <si>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</si>
  <si>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</si>
  <si>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</si>
  <si>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</si>
  <si>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</si>
  <si>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</si>
  <si>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</si>
  <si>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</si>
  <si>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Provide your firm’s strategies and objectives for the next two years with respect to the pricing of the goods. Provide the rationale and assumptions underlying these strategies and objectives.</t>
  </si>
  <si>
    <t>Type</t>
  </si>
  <si>
    <t>Export sales to Canada</t>
  </si>
  <si>
    <t>Ventes à l'exportation au Canada</t>
  </si>
  <si>
    <t>Ventes à l'exportation vers tous les autres pays</t>
  </si>
  <si>
    <t>Export sales to all other countries</t>
  </si>
  <si>
    <t>Finished ending inventory for the Canadian market</t>
  </si>
  <si>
    <t>Firm's sales volume of the goods as a percentage of its total sales volume</t>
  </si>
  <si>
    <t>Firm's sales value of the goods as a percentage of its total sales value</t>
  </si>
  <si>
    <t>Part de votre entreprise de la production totale des marchandises dans votre pays de production</t>
  </si>
  <si>
    <t xml:space="preserve">Firm's share of the total volume of exports of the goods from the country of production to Canada </t>
  </si>
  <si>
    <t>Firm's share of total production of the goods in its country of production</t>
  </si>
  <si>
    <t>Using data provided in Question 1 on the Pro 1 tab with the data provided in Question 2 above, the questionnaire calculates ending inventory as follows:</t>
  </si>
  <si>
    <t>Select Yes or No</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</si>
  <si>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</si>
  <si>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</si>
  <si>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Practical plant capacity</t>
  </si>
  <si>
    <t xml:space="preserve">La capacité pratique des usines
</t>
  </si>
  <si>
    <t>Variable</t>
  </si>
  <si>
    <t>Describe your firm's production processes for the goods and provide flow charts illustrating the processes.</t>
  </si>
  <si>
    <t>Décrivez les processus de production de votre entreprise pour les marchandises et fournissez des organigrammes illustrant les processus.</t>
  </si>
  <si>
    <t>GLOSSAIRE</t>
  </si>
  <si>
    <t/>
  </si>
  <si>
    <t>Firm Name (In English and French, if applicable)</t>
  </si>
  <si>
    <t>Dénomination sociale (en français et en anglais, le cas échéant)</t>
  </si>
  <si>
    <t>Dans quelle langue préférez-vous remplir ce questionnaire?</t>
  </si>
  <si>
    <t>Nature of association</t>
  </si>
  <si>
    <t>Explain whether this facility produces the goods for the Canadian market and other export markets.</t>
  </si>
  <si>
    <t>Expliquez si cette installation produit les marchandises destinées au marché canadien et/ou à d'autres marchés d'exportation.</t>
  </si>
  <si>
    <t>Si votre entreprise désire ajouter des commentaires concernant vos réponses, vous les inscrivez ici. Indiquez à quelle question se rapportent vos commentaires.</t>
  </si>
  <si>
    <t>Describe your firm’s plans to increase or decrease its practical plant capacity of the goods in the next two years, including target dates, target practical plant capacity, the plants involved and the reasons for the change.</t>
  </si>
  <si>
    <t>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</si>
  <si>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Describe your firm’s plans to change the product mix of the goods produced on the same equipment, in the next two years. Provide the rationale and assumptions underlying these strategies and objectives.</t>
  </si>
  <si>
    <t>Si l'un ou l'autre des taux d'utilisation de la capacité, telle que calculée, est supérieur à 100 %, expliquez.</t>
  </si>
  <si>
    <t>Difference between ending inventory in Question 2 above and the calculated ending inventory.</t>
  </si>
  <si>
    <t>COMMENTAIRES PROTÉGÉS</t>
  </si>
  <si>
    <t>Confirm that all values reported in this questionnaire are in Canadian dollars.</t>
  </si>
  <si>
    <t>Confirmez que toutes les valeurs déclarées dans ce questionnaire sont en dollars canadiens.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</si>
  <si>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</si>
  <si>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</si>
  <si>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1000 character limit | limite de 1000 caractères</t>
  </si>
  <si>
    <t>AA</t>
  </si>
  <si>
    <t>Int period 1</t>
  </si>
  <si>
    <t>Int period 2</t>
  </si>
  <si>
    <t>Sales in country of production</t>
  </si>
  <si>
    <t>If the volume of ending inventory in Question 2 above differs from the calculated ending inventory, explain why.</t>
  </si>
  <si>
    <t>Describe your firm’s plans to manage inventory levels in the next two years. Provide the rationale and assumptions underlying these strategies and objectives.</t>
  </si>
  <si>
    <t>• Report only sales of your firm’s production.</t>
  </si>
  <si>
    <t>• Report all sales to Canadian and foreign associated firms.</t>
  </si>
  <si>
    <t>• Report all sales as of the date of shipment to the customer or the customer’s warehouse.</t>
  </si>
  <si>
    <t>• Report all values in Canadian dollars.</t>
  </si>
  <si>
    <t>• Indiquez seulement les ventes effectuées à partir de la production de votre entreprise.</t>
  </si>
  <si>
    <t>• Déclarez toutes les ventes aux entreprises associées canadiennes et étrangères.</t>
  </si>
  <si>
    <t>• Déclarez toutes les ventes à compter de la date de l’expédition au client ou à son entrepôt.</t>
  </si>
  <si>
    <t>• Déclarez toutes les valeurs en dollars canadiens.</t>
  </si>
  <si>
    <t>Différence entre le stock de clôture à la question 2 ci-dessus et le stock de clôture calculé</t>
  </si>
  <si>
    <t>Si le volume du stock de clôture à la question 2 ci-dessus diffère du stock de clôture calculé, donnez la raison.</t>
  </si>
  <si>
    <t>Stock de clôture pour le marché canadien</t>
  </si>
  <si>
    <t>The undersigned certifies that the information supplied herein is complete and correct to the best of his/her knowledge and belief.</t>
  </si>
  <si>
    <t>Le ou la soussignée déclare que, pour autant qu'il ou elle sache, les renseignements fournis aux présentes sont complets et exacts.</t>
  </si>
  <si>
    <t>2. Par courriel à l'adresse tcce-citt@tribunal.gc.ca si vous acceptez les risques connexes et vous transmettez des renseignements qui sont ceux de votre entreprise seulement.</t>
  </si>
  <si>
    <t>2. E-mail to citt-tcce@tribunal.gc.ca should you accept the associated risks and you are filing information that belongs to your firm only.</t>
  </si>
  <si>
    <t>When submitting the completed questionnaire using the secure E-filing service, designate the questionnaire as confidential. Note that the information in the public (blue) tabs in your questionnaire will be treated as public information.</t>
  </si>
  <si>
    <t>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t>
  </si>
  <si>
    <t>Toutes les questions relatives au présent questionnaire doivent être adressées à :</t>
  </si>
  <si>
    <t>Questions relating to this questionnaire should be directed to:</t>
  </si>
  <si>
    <t>For additional details, view the "Info" tab.</t>
  </si>
  <si>
    <t>Pour plus de détails, consultez l’onglet « Info ».</t>
  </si>
  <si>
    <t>Product information and a glossary of terms can be found in the Info tab.</t>
  </si>
  <si>
    <t>Use the AddPub tab if more space is needed.</t>
  </si>
  <si>
    <t>Explain any changes you expect to see in your home market, in the Canadian market and in other markets globally for the goods over the next two years with respect to demand, prices, capacity utilization, import volumes or any other factor. Explain any impacts on these outlooks should the finding or order be continued or rescinded. Provide documents, or the names of documents, such as studies or articles in trade journals, that support your firm's statement.</t>
  </si>
  <si>
    <t>GRADES</t>
  </si>
  <si>
    <t>NUANCES</t>
  </si>
  <si>
    <t>Steel Grade</t>
  </si>
  <si>
    <t>Nuance d'acier</t>
  </si>
  <si>
    <t>Finish
(i.e. Bare or Coated)</t>
  </si>
  <si>
    <t>Traitement de la surface 
(c.-à.d. recouverts ou non recouverts)</t>
  </si>
  <si>
    <t>Minimum</t>
  </si>
  <si>
    <t>Maximum</t>
  </si>
  <si>
    <t>Sold in Canada or exported</t>
  </si>
  <si>
    <t>Vendus au Canada ou exportés</t>
  </si>
  <si>
    <t>Outside Diameter (mm)</t>
  </si>
  <si>
    <t>Diamètre extérieur (mm)</t>
  </si>
  <si>
    <t>Wall Thickness (mm)</t>
  </si>
  <si>
    <t>Épaisseur de la paroi (mm)</t>
  </si>
  <si>
    <t>Length (m)</t>
  </si>
  <si>
    <t>Longueur (m)</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</si>
  <si>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</si>
  <si>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</si>
  <si>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</si>
  <si>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</si>
  <si>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</si>
  <si>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</si>
  <si>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</si>
  <si>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Additional Product Defn</t>
  </si>
  <si>
    <t>Subject Countries (incl. French pronouns)</t>
  </si>
  <si>
    <t>First Year of POR</t>
  </si>
  <si>
    <t>Last Day of POR</t>
  </si>
  <si>
    <t>Last Year of POR</t>
  </si>
  <si>
    <t>Analyst 1</t>
  </si>
  <si>
    <t>Analyst 2</t>
  </si>
  <si>
    <t>Unit of measure (plural)</t>
  </si>
  <si>
    <t>tonnes</t>
  </si>
  <si>
    <t>Unit of measure (singular)</t>
  </si>
  <si>
    <t>tonne</t>
  </si>
  <si>
    <t>FOREIGN PRODUCERS' QUESTIONNAIRE | QUESTIONNAIRE À L'INTENTION DES PRODUCTEURS ÉTRANGERS</t>
  </si>
  <si>
    <t>INTRODUCTION</t>
  </si>
  <si>
    <t>LANGUAGE PREFERENCE | PRÉFÉRENCE LINGUISTIQUE</t>
  </si>
  <si>
    <t>DEFINITION OF "THE GOODS"</t>
  </si>
  <si>
    <t>LA DÉFINITION "DES MARCHANDISES"</t>
  </si>
  <si>
    <t>DO YOU NEED TO COMPLETE THIS QUESTIONNAIRE?</t>
  </si>
  <si>
    <t>QUESTIONS</t>
  </si>
  <si>
    <t>FOREIGN PRODUCERS' QUESTIONNAIRE</t>
  </si>
  <si>
    <t>QUESTIONNAIRE À L'INTENTION DES PRODUCTEURS ÉTRANGERS</t>
  </si>
  <si>
    <t>QUESTIONNAIRE OUTLINE</t>
  </si>
  <si>
    <t>APERÇU DU QUESTIONNAIRE</t>
  </si>
  <si>
    <t>ADDITIONAL PRODUCT INFORMATION</t>
  </si>
  <si>
    <t>RENSEIGNEMENTS ADDITIONNELS SUR LE PRODUIT</t>
  </si>
  <si>
    <t>The goods are commonly classified in the Customs Tariff under the following Harmonized Commodity Description and Coding System (HS) number(s):</t>
  </si>
  <si>
    <t>Les marchandises sont généralement classées dans le Tarif des douanes sous les numéros suivants du Système harmonisé de désignation et de codification des marchandises (SH) :</t>
  </si>
  <si>
    <t>GLOSSARY</t>
  </si>
  <si>
    <t>GENERAL FIRM INFORMATION</t>
  </si>
  <si>
    <t>INFORMATIONS GÉNÉRALES SUR L'ENTREPRISE</t>
  </si>
  <si>
    <t>PRODUCTION</t>
  </si>
  <si>
    <t>SALES</t>
  </si>
  <si>
    <t>VENTES</t>
  </si>
  <si>
    <t>MARKETS</t>
  </si>
  <si>
    <t>MARCHÉS</t>
  </si>
  <si>
    <t>PROTECTED</t>
  </si>
  <si>
    <t>PROTÉGÉ</t>
  </si>
  <si>
    <t>PRODUCTION AND CAPACITY</t>
  </si>
  <si>
    <t>PRODUCTION ET CAPACITÉ</t>
  </si>
  <si>
    <t>SALES AND INVENTORIES</t>
  </si>
  <si>
    <t>VENTES ET STOCKS</t>
  </si>
  <si>
    <t>GENERAL</t>
  </si>
  <si>
    <t>GÉNÉRAL</t>
  </si>
  <si>
    <t>PRODUCTION AND SALES</t>
  </si>
  <si>
    <t>PRODUCTION ET VENTES</t>
  </si>
  <si>
    <t>Export markets</t>
  </si>
  <si>
    <t>Marchés d'exportation</t>
  </si>
  <si>
    <t>Important notes for formatting</t>
  </si>
  <si>
    <t>Insert and merge rows where needed to expand height of text boxes.</t>
  </si>
  <si>
    <t>Export sales to the United States of America</t>
  </si>
  <si>
    <t xml:space="preserve">Ventes à l'exportation aux États-Unis d'Amérique </t>
  </si>
  <si>
    <t>Drop down lists</t>
  </si>
  <si>
    <t>Yes</t>
  </si>
  <si>
    <t>No</t>
  </si>
  <si>
    <t>Oui</t>
  </si>
  <si>
    <t>Non</t>
  </si>
  <si>
    <t>Report your firm's volumes of finished inventory of the goods produced for the Canadian market.</t>
  </si>
  <si>
    <t>Indiquez le volume du stock des marchandises finies produites pour le marché canadien.</t>
  </si>
  <si>
    <t>Ex Works (CAD)</t>
  </si>
  <si>
    <t>à l'usine (CAD)</t>
  </si>
  <si>
    <t>FOB Country of Export (CAD)</t>
  </si>
  <si>
    <t>FOB pays d'exportation (CAD)</t>
  </si>
  <si>
    <t>If no, explain.</t>
  </si>
  <si>
    <t>Si non, expliquez.</t>
  </si>
  <si>
    <t>DEVEZ-VOUS REMPLIR CE QUESTIONNAIRE?</t>
  </si>
  <si>
    <t>Remplir le tableau suivant pour les ventes et les stocks des marchandises par votre entreprise.</t>
  </si>
  <si>
    <t>Type d'affiliation</t>
  </si>
  <si>
    <t>Sélectionnez oui ou non</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</si>
  <si>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</si>
  <si>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SVP accorder ces mots : "défini/définis/définie/définies"; "originaire/originaires"; "exporté/exportés/exportée/exportées" selon le(s) mot(s) utilisé(s) pour décrire les biens couverts par ce RR (soit avec "les marchandises" (féminin pluriel) ou avec la définition de ces marchandises)</t>
  </si>
  <si>
    <t>Stock de clôture</t>
  </si>
  <si>
    <t>En utilisant les données fournies à la question 1 sur l'onglet Pro 1 avec les données fournies à la question 2 ci-dessus, le questionnaire calcule le stock de clôture comme suit :</t>
  </si>
  <si>
    <t>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 Expliquez les effets possibles sur ces perspectives si les conclusions ou l'ordonnance étai(en)t maintenue(s) ou annulée(s). Fournissez des documents, ou les noms de documents, tels que des études ou des articles dans des revues spécialisées, qui appuient la déclaration de votre entreprise.</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</si>
  <si>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</si>
  <si>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</si>
  <si>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</si>
  <si>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</si>
  <si>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les pays sujets</t>
  </si>
  <si>
    <t>When adding or modifying columns, please ensure the total of all column widths in a tab equals 1760 pixels to allow for consistent scaling when exported to PDF.</t>
  </si>
  <si>
    <t>i.e. columns B-L should be 160 pixels each.</t>
  </si>
  <si>
    <t>RR-2025-002</t>
  </si>
  <si>
    <t>concrete reinforcing bar</t>
  </si>
  <si>
    <t>barres d'armature pour béton</t>
  </si>
  <si>
    <t>the People's Republic of China, the Republic of Korea, and the Republic of Türkiye</t>
  </si>
  <si>
    <t>Sep 30</t>
  </si>
  <si>
    <t>30 sept</t>
  </si>
  <si>
    <t>Paula Place</t>
  </si>
  <si>
    <t>paula.place@tribunal.gc.ca</t>
  </si>
  <si>
    <t>343-574-3196</t>
  </si>
  <si>
    <t>François Thivierge</t>
  </si>
  <si>
    <t xml:space="preserve">francois.thivierge@tribunal.gc.ca </t>
  </si>
  <si>
    <t>343-550-4453</t>
  </si>
  <si>
    <t>https://www.cbsa-asfc.gc.ca/sima-lmsi/mif-mev/rb1-eng.html</t>
  </si>
  <si>
    <t>https://www.cbsa-asfc.gc.ca/sima-lmsi/mif-mev/rb1-fra.html</t>
  </si>
  <si>
    <t>January 15, 2026</t>
  </si>
  <si>
    <t>15 janvier 2026</t>
  </si>
  <si>
    <t>de la République populaire de Chine, de la République de Corée et de la République de Türkiye</t>
  </si>
  <si>
    <t>janv-sept 2025</t>
  </si>
  <si>
    <t>Jan-Sept 2024</t>
  </si>
  <si>
    <t>Jan-Sept 2025</t>
  </si>
  <si>
    <t>janv-sept 2024</t>
  </si>
  <si>
    <t>Production of the goods</t>
  </si>
  <si>
    <t>Production des marchandises</t>
  </si>
  <si>
    <t>Production d'autres produits fabriqués avec le même équipement</t>
  </si>
  <si>
    <t>Production of other products made with the same equipment</t>
  </si>
  <si>
    <t>Complete the following table for your firm's production of the goods and other products made with the same equipment.</t>
  </si>
  <si>
    <t>Remplir le tableau suivant pour la production des marchandises par votre entreprise et d'autres produits fabriqués avec le même équipement.</t>
  </si>
  <si>
    <t>Hot-rolled deformed steel concrete reinforcing bar in straight lengths or coils, commonly identified as rebar, in various diameters up to and including 56.4 millimeters, in various finishes, excluding plain round bar and fabricated rebar products, excluding 10-mm-diameter (10M) rebar produced to meet the requirements of CSA G30 18.09 (or equivalent standards) and coated to meet the requirements of epoxy standard ASTM A775/A 775M 04a (or equivalent standards) in lengths from 1 foot (30.48 cm) up to and including 8 feet (243.84 cm).</t>
  </si>
  <si>
    <t>Barres d’armature crénelées pour béton en acier, laminées à chaud, en longueurs droites ou sous forme de bobines, souvent identifiées comme armature, de différents diamètres jusqu’à 56,4 millimètres inclusivement, de finitions différentes, excluant les barres rondes ordinaires et la fabrication d’autres produits d’armature, excluant les barres de 10 mm de diamètre (10M) fabriquées pour rencontrer les standards CSA G30 18.09 (ou équivalent) et enrobées pour rencontrer les exigences du standard epoxy ASTM A775/A 775M 04a (ou équivalent) en longueur de 1 pied (30.48 cm) jusqu'à et incluant 8 pieds (243.84 cm).</t>
  </si>
  <si>
    <t>Copy</t>
  </si>
  <si>
    <t>Company:</t>
  </si>
  <si>
    <t>Respondent Type:</t>
  </si>
  <si>
    <t>Activity:</t>
  </si>
  <si>
    <t>Country:</t>
  </si>
  <si>
    <t>Subject/Non:</t>
  </si>
  <si>
    <t>Other Country:</t>
  </si>
  <si>
    <t>Trade Level:</t>
  </si>
  <si>
    <t>Sales To:</t>
  </si>
  <si>
    <t>I 2023</t>
  </si>
  <si>
    <t>I 2024</t>
  </si>
  <si>
    <t>Foreign Producer  |  Producteur étranger</t>
  </si>
  <si>
    <t>Production</t>
  </si>
  <si>
    <t>-</t>
  </si>
  <si>
    <t>Sales to Home Market | Ventes sur le marché intérieur</t>
  </si>
  <si>
    <t>Export Sales |  Ventes à l'exportation</t>
  </si>
  <si>
    <t>Canada</t>
  </si>
  <si>
    <t>United States  |  États-Unis</t>
  </si>
  <si>
    <t>Other Countries  |  Autres pays</t>
  </si>
  <si>
    <t>hiddenc</t>
  </si>
  <si>
    <t>Country</t>
  </si>
  <si>
    <t>Jan. - Sept.  |  janv. - sept.</t>
  </si>
  <si>
    <t>Practical plant capacity (tonnes)</t>
  </si>
  <si>
    <t>Capacité pratique des usines (tonnes)</t>
  </si>
  <si>
    <t>Production (tonnes)</t>
  </si>
  <si>
    <t>Subject goods</t>
  </si>
  <si>
    <t>Marchandises en cause</t>
  </si>
  <si>
    <t>Other goods produced on the same equipment</t>
  </si>
  <si>
    <t>Autres marchandises produites sur le même équipement</t>
  </si>
  <si>
    <t>Total - Production</t>
  </si>
  <si>
    <t>Don't formula</t>
  </si>
  <si>
    <t>Utilization rate (%)</t>
  </si>
  <si>
    <t>Taux d'utilisation (%)</t>
  </si>
  <si>
    <t>Total - Utilization rate (%)</t>
  </si>
  <si>
    <t>Total - Taux d'utilisation (%)</t>
  </si>
  <si>
    <t>Domestic sales (tonnes)</t>
  </si>
  <si>
    <t>Ventes nationales (tonnes)</t>
  </si>
  <si>
    <t>Export sales (tonnes)</t>
  </si>
  <si>
    <t>Ventes à l'exportation  (tonnes)</t>
  </si>
  <si>
    <t>United States</t>
  </si>
  <si>
    <t xml:space="preserve">États-Unis </t>
  </si>
  <si>
    <t>Other countries</t>
  </si>
  <si>
    <t>Autres pays</t>
  </si>
  <si>
    <t>Total - Export sales</t>
  </si>
  <si>
    <t xml:space="preserve">Total - Ventes à l'exportation </t>
  </si>
  <si>
    <t>PERCENT CHANGE</t>
  </si>
  <si>
    <t>CHANGEMENT EN POURCENTAGE</t>
  </si>
  <si>
    <t>hiddenr</t>
  </si>
  <si>
    <t>Note(s):</t>
  </si>
  <si>
    <t>Source: Reply to CITT questionnaire.  |  Réponse au questionnaire du TCCE.</t>
  </si>
  <si>
    <t>7213.10.00.11, 7213.10.00.12, 7213.10.00.13, 7213.10.00.90, 7214.20.00.11, 7214.20.00.12, 7214.20.00.13, 7214.20.00.14, 7214.20.00.21, 7214.20.00.22, 7214.20.00.23, 7214.20.00.24, 7214.20.00.31, 7214.20.00.32, 7214.20.00.33, 7214.20.00.34, 7214.20.00.90, 7215.90.00.20, 7215.90.00.30, 7227.90.00.50, 7228.30.00.51, 7228.30.00.52, 7228.30.00.53</t>
  </si>
  <si>
    <t>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t>
  </si>
  <si>
    <t>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</si>
</sst>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0;\(#,##0\);\-"/>
    <numFmt numFmtId="167" formatCode="_(#,##0_);_(\(#,##0\);_(* &quot;-&quot;_);_(_ \ \ \ \ \ \ \ @"/>
    <numFmt numFmtId="168" formatCode="_-* #,##0_-;\-* #,##0_-;_-* &quot;-&quot;??_-;_-@_-"/>
    <numFmt numFmtId="169" formatCode="#,##0;\(#,##0\)"/>
  </numFmts>
  <fonts count="33"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sz val="10.5"/>
      <color theme="0"/>
      <name val="Calibri"/>
      <family val="2"/>
      <scheme val="minor"/>
    </font>
    <font>
      <b/>
      <sz val="10.5"/>
      <color theme="0"/>
      <name val="Calibri"/>
      <family val="2"/>
      <scheme val="minor"/>
    </font>
    <font>
      <sz val="10.5"/>
      <name val="Calibri"/>
      <family val="2"/>
      <scheme val="minor"/>
    </font>
    <font>
      <b/>
      <sz val="10.5"/>
      <color theme="1"/>
      <name val="Calibri"/>
      <family val="2"/>
      <scheme val="minor"/>
    </font>
    <font>
      <sz val="10.5"/>
      <color theme="1"/>
      <name val="Calibri"/>
      <family val="2"/>
      <scheme val="minor"/>
    </font>
    <font>
      <sz val="10.5"/>
      <color rgb="FF000000"/>
      <name val="Calibri"/>
      <family val="2"/>
      <scheme val="minor"/>
    </font>
    <font>
      <b/>
      <sz val="10.5"/>
      <name val="Calibri"/>
      <family val="2"/>
      <scheme val="minor"/>
    </font>
    <font>
      <u/>
      <sz val="10.5"/>
      <color rgb="FF0070C0"/>
      <name val="Calibri"/>
      <family val="2"/>
      <scheme val="minor"/>
    </font>
    <font>
      <b/>
      <sz val="12"/>
      <name val="Calibri"/>
      <family val="2"/>
      <scheme val="minor"/>
    </font>
    <font>
      <sz val="8"/>
      <name val="Calibri"/>
      <family val="2"/>
      <scheme val="minor"/>
    </font>
    <font>
      <b/>
      <sz val="10.5"/>
      <color theme="0"/>
      <name val="Calibri"/>
      <family val="2"/>
    </font>
    <font>
      <b/>
      <sz val="10.5"/>
      <name val="Calibri"/>
      <family val="2"/>
    </font>
    <font>
      <sz val="16"/>
      <color rgb="FF000000"/>
      <name val="Calibri"/>
      <family val="2"/>
      <scheme val="minor"/>
    </font>
    <font>
      <sz val="10.5"/>
      <color rgb="FF000000"/>
      <name val="Calibri"/>
      <family val="2"/>
    </font>
    <font>
      <b/>
      <u/>
      <sz val="10.5"/>
      <color theme="1"/>
      <name val="Calibri"/>
      <family val="2"/>
      <scheme val="minor"/>
    </font>
    <font>
      <sz val="10.5"/>
      <color rgb="FFFF0000"/>
      <name val="Calibri"/>
      <family val="2"/>
      <scheme val="minor"/>
    </font>
    <font>
      <sz val="10.5"/>
      <color rgb="FF0070C0"/>
      <name val="Calibri"/>
      <family val="2"/>
      <scheme val="minor"/>
    </font>
    <font>
      <b/>
      <sz val="11"/>
      <color theme="1"/>
      <name val="Calibri"/>
      <family val="2"/>
      <scheme val="minor"/>
    </font>
    <font>
      <b/>
      <sz val="9"/>
      <color theme="1"/>
      <name val="Calibri"/>
      <family val="2"/>
      <scheme val="minor"/>
    </font>
    <font>
      <u/>
      <sz val="10"/>
      <color theme="0"/>
      <name val="Calibri Light"/>
      <family val="2"/>
      <scheme val="maj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10"/>
      <color rgb="FFC00000"/>
      <name val="Calibri"/>
      <family val="2"/>
      <scheme val="minor"/>
    </font>
    <font>
      <b/>
      <u/>
      <sz val="10"/>
      <name val="Calibri"/>
      <family val="2"/>
      <scheme val="minor"/>
    </font>
    <font>
      <sz val="10"/>
      <name val="Arial"/>
      <family val="2"/>
    </font>
  </fonts>
  <fills count="1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0.14996795556505021"/>
        <bgColor indexed="64"/>
      </patternFill>
    </fill>
    <fill>
      <patternFill patternType="solid">
        <fgColor rgb="FFFFFFFF"/>
        <bgColor indexed="64"/>
      </patternFill>
    </fill>
    <fill>
      <patternFill patternType="solid">
        <fgColor rgb="FF92D050"/>
        <bgColor indexed="64"/>
      </patternFill>
    </fill>
    <fill>
      <patternFill patternType="solid">
        <fgColor rgb="FFFFC000"/>
        <bgColor indexed="64"/>
      </patternFill>
    </fill>
    <fill>
      <patternFill patternType="solid">
        <fgColor theme="9"/>
        <bgColor indexed="64"/>
      </patternFill>
    </fill>
    <fill>
      <patternFill patternType="solid">
        <fgColor theme="9" tint="0.59999389629810485"/>
        <bgColor indexed="64"/>
      </patternFill>
    </fill>
    <fill>
      <patternFill patternType="solid">
        <fgColor rgb="FFFFFF00"/>
        <bgColor indexed="64"/>
      </patternFill>
    </fill>
  </fills>
  <borders count="7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auto="1"/>
      </left>
      <right/>
      <top style="thin">
        <color theme="0" tint="-0.499984740745262"/>
      </top>
      <bottom/>
      <diagonal/>
    </border>
    <border>
      <left/>
      <right style="thin">
        <color auto="1"/>
      </right>
      <top style="thin">
        <color theme="0" tint="-0.499984740745262"/>
      </top>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style="thin">
        <color theme="0" tint="-0.499984740745262"/>
      </right>
      <top style="medium">
        <color theme="0" tint="-0.499984740745262"/>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auto="1"/>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auto="1"/>
      </left>
      <right style="thin">
        <color theme="0" tint="-0.499984740745262"/>
      </right>
      <top style="medium">
        <color theme="0" tint="-0.499984740745262"/>
      </top>
      <bottom style="thin">
        <color theme="0" tint="-0.499984740745262"/>
      </bottom>
      <diagonal/>
    </border>
    <border>
      <left style="thin">
        <color theme="0" tint="-0.499984740745262"/>
      </left>
      <right style="thin">
        <color auto="1"/>
      </right>
      <top style="medium">
        <color theme="0" tint="-0.499984740745262"/>
      </top>
      <bottom style="thin">
        <color theme="0" tint="-0.499984740745262"/>
      </bottom>
      <diagonal/>
    </border>
    <border>
      <left style="thin">
        <color auto="1"/>
      </left>
      <right style="thin">
        <color theme="0" tint="-0.499984740745262"/>
      </right>
      <top style="thin">
        <color theme="0" tint="-0.499984740745262"/>
      </top>
      <bottom style="medium">
        <color theme="0" tint="-0.499984740745262"/>
      </bottom>
      <diagonal/>
    </border>
    <border>
      <left style="thin">
        <color theme="0" tint="-0.499984740745262"/>
      </left>
      <right style="thin">
        <color auto="1"/>
      </right>
      <top style="thin">
        <color theme="0" tint="-0.499984740745262"/>
      </top>
      <bottom style="medium">
        <color theme="0" tint="-0.499984740745262"/>
      </bottom>
      <diagonal/>
    </border>
    <border>
      <left style="thin">
        <color indexed="64"/>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
      <left style="thin">
        <color auto="1"/>
      </left>
      <right style="thin">
        <color theme="0" tint="-0.499984740745262"/>
      </right>
      <top style="medium">
        <color theme="0" tint="-0.499984740745262"/>
      </top>
      <bottom style="medium">
        <color theme="0" tint="-0.499984740745262"/>
      </bottom>
      <diagonal/>
    </border>
    <border>
      <left style="thin">
        <color theme="0" tint="-0.499984740745262"/>
      </left>
      <right style="thin">
        <color auto="1"/>
      </right>
      <top style="medium">
        <color theme="0" tint="-0.499984740745262"/>
      </top>
      <bottom style="medium">
        <color theme="0" tint="-0.499984740745262"/>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164" fontId="1" fillId="0" borderId="0" applyFont="0" applyFill="0" applyBorder="0" applyAlignment="0" applyProtection="0"/>
    <xf numFmtId="164" fontId="1" fillId="0" borderId="0" applyFont="0" applyFill="0" applyBorder="0" applyAlignment="0" applyProtection="0"/>
    <xf numFmtId="0" fontId="32" fillId="0" borderId="0"/>
  </cellStyleXfs>
  <cellXfs count="478">
    <xf numFmtId="0" fontId="0" fillId="0" borderId="0" xfId="0"/>
    <xf numFmtId="0" fontId="4" fillId="2" borderId="0" xfId="0" applyFont="1" applyFill="1" applyAlignment="1">
      <alignment horizontal="left" vertical="center"/>
    </xf>
    <xf numFmtId="0" fontId="9"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top"/>
    </xf>
    <xf numFmtId="0" fontId="4" fillId="3" borderId="0" xfId="0" applyFont="1" applyFill="1" applyAlignment="1">
      <alignment vertical="top" wrapText="1"/>
    </xf>
    <xf numFmtId="0" fontId="4" fillId="2" borderId="0" xfId="0" applyFont="1" applyFill="1" applyAlignment="1">
      <alignment vertical="top"/>
    </xf>
    <xf numFmtId="0" fontId="3" fillId="2" borderId="0" xfId="0" applyFont="1" applyFill="1" applyAlignment="1">
      <alignment vertical="top"/>
    </xf>
    <xf numFmtId="0" fontId="6" fillId="2" borderId="0" xfId="0" applyFont="1" applyFill="1" applyAlignment="1">
      <alignment vertical="top" wrapText="1"/>
    </xf>
    <xf numFmtId="0" fontId="9" fillId="2" borderId="0" xfId="0" applyFont="1" applyFill="1" applyAlignment="1">
      <alignment vertical="top"/>
    </xf>
    <xf numFmtId="0" fontId="12"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7" fillId="2" borderId="0" xfId="0" applyFont="1" applyFill="1" applyAlignment="1">
      <alignment horizontal="left" vertical="top" wrapText="1"/>
    </xf>
    <xf numFmtId="0" fontId="4" fillId="2" borderId="0" xfId="0" applyFont="1" applyFill="1" applyAlignment="1">
      <alignment vertical="top" wrapText="1"/>
    </xf>
    <xf numFmtId="0" fontId="12" fillId="2" borderId="6" xfId="0" applyFont="1" applyFill="1" applyBorder="1" applyAlignment="1">
      <alignment horizontal="centerContinuous" vertical="top" wrapText="1"/>
    </xf>
    <xf numFmtId="0" fontId="12" fillId="2" borderId="0" xfId="0" applyFont="1" applyFill="1" applyBorder="1" applyAlignment="1">
      <alignment horizontal="centerContinuous" vertical="top" wrapText="1"/>
    </xf>
    <xf numFmtId="0" fontId="10" fillId="2" borderId="0" xfId="0" applyFont="1" applyFill="1" applyBorder="1" applyAlignment="1">
      <alignment horizontal="centerContinuous" vertical="top" wrapText="1"/>
    </xf>
    <xf numFmtId="0" fontId="10" fillId="2" borderId="4" xfId="0" applyFont="1" applyFill="1" applyBorder="1" applyAlignment="1">
      <alignment horizontal="centerContinuous" vertical="top" wrapText="1"/>
    </xf>
    <xf numFmtId="0" fontId="12" fillId="2" borderId="6" xfId="0" applyFont="1" applyFill="1" applyBorder="1" applyAlignment="1">
      <alignment horizontal="center" vertical="top" wrapText="1"/>
    </xf>
    <xf numFmtId="0" fontId="12" fillId="2" borderId="0"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4" xfId="0" applyFont="1" applyFill="1" applyBorder="1" applyAlignment="1">
      <alignment horizontal="center" vertical="top" wrapText="1"/>
    </xf>
    <xf numFmtId="0" fontId="2" fillId="2" borderId="0" xfId="0" applyFont="1" applyFill="1" applyAlignment="1">
      <alignment vertical="top"/>
    </xf>
    <xf numFmtId="0" fontId="8" fillId="2" borderId="0" xfId="0" applyFont="1" applyFill="1" applyAlignment="1">
      <alignment vertical="top"/>
    </xf>
    <xf numFmtId="0" fontId="10" fillId="2" borderId="0" xfId="0" applyFont="1" applyFill="1"/>
    <xf numFmtId="49" fontId="10" fillId="2" borderId="0" xfId="0" applyNumberFormat="1" applyFont="1" applyFill="1" applyAlignment="1">
      <alignment vertical="top"/>
    </xf>
    <xf numFmtId="49" fontId="10" fillId="2" borderId="0" xfId="0" applyNumberFormat="1" applyFont="1" applyFill="1" applyAlignment="1">
      <alignment vertical="top" wrapText="1"/>
    </xf>
    <xf numFmtId="0" fontId="11" fillId="2" borderId="0" xfId="1" applyNumberFormat="1" applyFont="1" applyFill="1" applyBorder="1" applyAlignment="1" applyProtection="1">
      <alignment vertical="center" wrapText="1"/>
    </xf>
    <xf numFmtId="0" fontId="11" fillId="2" borderId="4" xfId="1" applyNumberFormat="1" applyFont="1" applyFill="1" applyBorder="1" applyAlignment="1" applyProtection="1">
      <alignment vertical="center" wrapText="1"/>
    </xf>
    <xf numFmtId="0" fontId="4" fillId="3" borderId="12" xfId="0" applyFont="1" applyFill="1" applyBorder="1" applyAlignment="1">
      <alignment vertical="top" wrapText="1"/>
    </xf>
    <xf numFmtId="0" fontId="10" fillId="2" borderId="0" xfId="0" applyFont="1" applyFill="1" applyBorder="1" applyAlignment="1">
      <alignment vertical="top" wrapText="1"/>
    </xf>
    <xf numFmtId="0" fontId="8" fillId="2" borderId="0" xfId="0" applyFont="1" applyFill="1" applyAlignment="1">
      <alignment vertical="top" wrapText="1"/>
    </xf>
    <xf numFmtId="15" fontId="10" fillId="2" borderId="0" xfId="0" applyNumberFormat="1" applyFont="1" applyFill="1" applyAlignment="1">
      <alignment vertical="top"/>
    </xf>
    <xf numFmtId="0" fontId="9" fillId="2" borderId="0" xfId="0" applyFont="1" applyFill="1"/>
    <xf numFmtId="0" fontId="8" fillId="2" borderId="6" xfId="0" applyFont="1" applyFill="1" applyBorder="1" applyAlignment="1">
      <alignment vertical="top"/>
    </xf>
    <xf numFmtId="0" fontId="12" fillId="2" borderId="6" xfId="0" applyFont="1" applyFill="1" applyBorder="1" applyAlignment="1">
      <alignment vertical="top" wrapText="1"/>
    </xf>
    <xf numFmtId="0" fontId="5" fillId="2" borderId="0" xfId="0" applyFont="1" applyFill="1" applyAlignment="1">
      <alignment vertical="top" wrapText="1"/>
    </xf>
    <xf numFmtId="0" fontId="4" fillId="2" borderId="0" xfId="0" applyFont="1" applyFill="1" applyAlignment="1">
      <alignment horizontal="left" vertical="top" indent="1"/>
    </xf>
    <xf numFmtId="0" fontId="3" fillId="2" borderId="0" xfId="0" applyFont="1" applyFill="1" applyAlignment="1">
      <alignment horizontal="left" vertical="top"/>
    </xf>
    <xf numFmtId="0" fontId="5" fillId="2" borderId="0" xfId="0" applyFont="1" applyFill="1" applyAlignment="1">
      <alignment horizontal="left" vertical="top"/>
    </xf>
    <xf numFmtId="0" fontId="2" fillId="2" borderId="0" xfId="0" applyFont="1" applyFill="1" applyAlignment="1">
      <alignment horizontal="left" vertical="top"/>
    </xf>
    <xf numFmtId="0" fontId="2" fillId="2" borderId="0" xfId="0" applyFont="1" applyFill="1" applyAlignment="1">
      <alignment horizontal="left" vertical="top" wrapText="1"/>
    </xf>
    <xf numFmtId="0" fontId="4" fillId="0" borderId="0" xfId="0" applyFont="1" applyAlignment="1">
      <alignment vertical="top" wrapText="1"/>
    </xf>
    <xf numFmtId="49" fontId="4" fillId="2" borderId="0" xfId="0" applyNumberFormat="1" applyFont="1" applyFill="1" applyAlignment="1">
      <alignment vertical="top" wrapText="1"/>
    </xf>
    <xf numFmtId="49" fontId="4" fillId="2" borderId="0" xfId="0" applyNumberFormat="1" applyFont="1" applyFill="1" applyAlignment="1">
      <alignment vertical="top"/>
    </xf>
    <xf numFmtId="49" fontId="4" fillId="0" borderId="0" xfId="0" applyNumberFormat="1" applyFont="1" applyAlignment="1">
      <alignment vertical="top" wrapText="1"/>
    </xf>
    <xf numFmtId="49" fontId="2" fillId="2" borderId="0" xfId="0" applyNumberFormat="1" applyFont="1" applyFill="1" applyAlignment="1">
      <alignment horizontal="left" vertical="top" wrapText="1"/>
    </xf>
    <xf numFmtId="0" fontId="5" fillId="2" borderId="0" xfId="0" applyFont="1" applyFill="1" applyAlignment="1">
      <alignment horizontal="left" vertical="top" wrapText="1"/>
    </xf>
    <xf numFmtId="0" fontId="10" fillId="0" borderId="0" xfId="0" applyFont="1" applyAlignment="1">
      <alignment vertical="top"/>
    </xf>
    <xf numFmtId="0" fontId="10" fillId="2" borderId="0" xfId="0" applyFont="1" applyFill="1" applyAlignment="1"/>
    <xf numFmtId="0" fontId="9" fillId="7" borderId="13" xfId="0" applyFont="1" applyFill="1" applyBorder="1" applyAlignment="1">
      <alignment horizontal="center" vertical="top" wrapText="1"/>
    </xf>
    <xf numFmtId="165" fontId="11" fillId="4" borderId="13" xfId="2" applyNumberFormat="1" applyFont="1" applyFill="1" applyBorder="1" applyAlignment="1" applyProtection="1">
      <alignment horizontal="right" vertical="top" wrapText="1"/>
      <protection locked="0"/>
    </xf>
    <xf numFmtId="165" fontId="11" fillId="4" borderId="13" xfId="2" applyNumberFormat="1" applyFont="1" applyFill="1" applyBorder="1" applyAlignment="1" applyProtection="1">
      <alignment horizontal="right" vertical="center" wrapText="1"/>
      <protection locked="0"/>
    </xf>
    <xf numFmtId="165" fontId="11" fillId="5" borderId="13" xfId="2" applyNumberFormat="1" applyFont="1" applyFill="1" applyBorder="1" applyAlignment="1" applyProtection="1">
      <alignment horizontal="right" vertical="top" wrapText="1"/>
    </xf>
    <xf numFmtId="165" fontId="11" fillId="4" borderId="40" xfId="2" applyNumberFormat="1" applyFont="1" applyFill="1" applyBorder="1" applyAlignment="1" applyProtection="1">
      <alignment horizontal="right" vertical="top" wrapText="1"/>
      <protection locked="0"/>
    </xf>
    <xf numFmtId="165" fontId="11" fillId="4" borderId="40" xfId="2" applyNumberFormat="1" applyFont="1" applyFill="1" applyBorder="1" applyAlignment="1" applyProtection="1">
      <alignment horizontal="right" vertical="center" wrapText="1"/>
      <protection locked="0"/>
    </xf>
    <xf numFmtId="165" fontId="11" fillId="5" borderId="40" xfId="2" applyNumberFormat="1" applyFont="1" applyFill="1" applyBorder="1" applyAlignment="1" applyProtection="1">
      <alignment vertical="top" wrapText="1"/>
    </xf>
    <xf numFmtId="165" fontId="11" fillId="5" borderId="40" xfId="2" applyNumberFormat="1" applyFont="1" applyFill="1" applyBorder="1" applyAlignment="1" applyProtection="1">
      <alignment horizontal="right" vertical="top" wrapText="1"/>
    </xf>
    <xf numFmtId="0" fontId="8" fillId="2" borderId="13" xfId="0" applyFont="1" applyFill="1" applyBorder="1" applyAlignment="1">
      <alignment horizontal="center" vertical="top" wrapText="1"/>
    </xf>
    <xf numFmtId="0" fontId="12" fillId="2" borderId="13" xfId="0" applyFont="1" applyFill="1" applyBorder="1" applyAlignment="1">
      <alignment horizontal="center" vertical="top" wrapText="1"/>
    </xf>
    <xf numFmtId="0" fontId="10" fillId="2" borderId="6" xfId="0" applyFont="1" applyFill="1" applyBorder="1" applyAlignment="1">
      <alignment vertical="top"/>
    </xf>
    <xf numFmtId="165" fontId="11" fillId="4" borderId="41" xfId="2" applyNumberFormat="1" applyFont="1" applyFill="1" applyBorder="1" applyAlignment="1" applyProtection="1">
      <alignment horizontal="right" vertical="center" wrapText="1"/>
      <protection locked="0"/>
    </xf>
    <xf numFmtId="165" fontId="11" fillId="5" borderId="44" xfId="2" applyNumberFormat="1" applyFont="1" applyFill="1" applyBorder="1" applyAlignment="1" applyProtection="1">
      <alignment horizontal="right" vertical="center" wrapText="1"/>
    </xf>
    <xf numFmtId="165" fontId="11" fillId="4" borderId="46" xfId="2" applyNumberFormat="1" applyFont="1" applyFill="1" applyBorder="1" applyAlignment="1" applyProtection="1">
      <alignment horizontal="right" vertical="center" wrapText="1"/>
      <protection locked="0"/>
    </xf>
    <xf numFmtId="165" fontId="11" fillId="5" borderId="47" xfId="2" applyNumberFormat="1" applyFont="1" applyFill="1" applyBorder="1" applyAlignment="1" applyProtection="1">
      <alignment horizontal="right" vertical="center" wrapText="1"/>
    </xf>
    <xf numFmtId="1" fontId="11" fillId="5" borderId="13" xfId="1" applyNumberFormat="1" applyFont="1" applyFill="1" applyBorder="1" applyAlignment="1" applyProtection="1">
      <alignment horizontal="center" vertical="top" wrapText="1"/>
    </xf>
    <xf numFmtId="0" fontId="8" fillId="2" borderId="0" xfId="0" applyFont="1" applyFill="1" applyBorder="1" applyAlignment="1">
      <alignment vertical="center" wrapText="1"/>
    </xf>
    <xf numFmtId="165" fontId="11" fillId="5" borderId="53" xfId="2" applyNumberFormat="1" applyFont="1" applyFill="1" applyBorder="1" applyAlignment="1" applyProtection="1">
      <alignment horizontal="right" vertical="center" wrapText="1"/>
    </xf>
    <xf numFmtId="165" fontId="11" fillId="4" borderId="51" xfId="2" applyNumberFormat="1" applyFont="1" applyFill="1" applyBorder="1" applyAlignment="1" applyProtection="1">
      <alignment horizontal="right" vertical="center" wrapText="1"/>
      <protection locked="0"/>
    </xf>
    <xf numFmtId="165" fontId="11" fillId="4" borderId="24" xfId="2" applyNumberFormat="1" applyFont="1" applyFill="1" applyBorder="1" applyAlignment="1" applyProtection="1">
      <alignment horizontal="right" vertical="center" wrapText="1"/>
      <protection locked="0"/>
    </xf>
    <xf numFmtId="0" fontId="10" fillId="0" borderId="0" xfId="0" applyFont="1"/>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7" fillId="3" borderId="0" xfId="0" applyFont="1" applyFill="1" applyAlignment="1">
      <alignment horizontal="center" vertical="top" wrapText="1"/>
    </xf>
    <xf numFmtId="0" fontId="10" fillId="2" borderId="0" xfId="0" applyFont="1" applyFill="1" applyAlignment="1">
      <alignment vertical="top" wrapText="1"/>
    </xf>
    <xf numFmtId="0" fontId="8" fillId="2" borderId="0" xfId="0" applyFont="1" applyFill="1" applyAlignment="1">
      <alignment horizontal="left" vertical="top"/>
    </xf>
    <xf numFmtId="0" fontId="7" fillId="3" borderId="0" xfId="0" applyFont="1" applyFill="1" applyAlignment="1">
      <alignment horizontal="lef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1" fillId="4" borderId="13" xfId="1" applyNumberFormat="1" applyFont="1" applyFill="1" applyBorder="1" applyAlignment="1" applyProtection="1">
      <alignment horizontal="center" vertical="center" wrapText="1"/>
      <protection locked="0"/>
    </xf>
    <xf numFmtId="0" fontId="10" fillId="2" borderId="0" xfId="0" applyFont="1" applyFill="1" applyAlignment="1">
      <alignment vertical="top"/>
    </xf>
    <xf numFmtId="0" fontId="7" fillId="3" borderId="0" xfId="0" applyFont="1" applyFill="1" applyAlignment="1">
      <alignment horizontal="center" vertical="top"/>
    </xf>
    <xf numFmtId="165" fontId="11" fillId="5" borderId="13" xfId="2" applyNumberFormat="1" applyFont="1" applyFill="1" applyBorder="1" applyAlignment="1" applyProtection="1">
      <alignment horizontal="right" vertical="center" wrapText="1"/>
    </xf>
    <xf numFmtId="0" fontId="8" fillId="2" borderId="13" xfId="0" applyFont="1" applyFill="1" applyBorder="1" applyAlignment="1">
      <alignment horizontal="center" vertical="center" wrapText="1"/>
    </xf>
    <xf numFmtId="0" fontId="10" fillId="6" borderId="0" xfId="0" applyFont="1" applyFill="1"/>
    <xf numFmtId="0" fontId="10" fillId="6" borderId="0" xfId="0" applyFont="1" applyFill="1" applyAlignment="1">
      <alignment wrapText="1"/>
    </xf>
    <xf numFmtId="0" fontId="10" fillId="6" borderId="0" xfId="0" applyFont="1" applyFill="1" applyAlignment="1">
      <alignment vertical="top"/>
    </xf>
    <xf numFmtId="0" fontId="10" fillId="0" borderId="0" xfId="0" applyFont="1" applyAlignment="1">
      <alignment horizontal="left" vertical="top"/>
    </xf>
    <xf numFmtId="0" fontId="10" fillId="2" borderId="6" xfId="0" applyFont="1" applyFill="1" applyBorder="1" applyAlignment="1">
      <alignment vertical="top" wrapText="1"/>
    </xf>
    <xf numFmtId="0" fontId="10" fillId="2" borderId="4" xfId="0" applyFont="1" applyFill="1" applyBorder="1" applyAlignment="1">
      <alignment vertical="top" wrapText="1"/>
    </xf>
    <xf numFmtId="0" fontId="6" fillId="2" borderId="0" xfId="0" applyFont="1" applyFill="1" applyAlignment="1">
      <alignment wrapText="1"/>
    </xf>
    <xf numFmtId="0" fontId="10" fillId="2" borderId="0" xfId="0" applyFont="1" applyFill="1" applyBorder="1" applyAlignment="1">
      <alignment wrapText="1"/>
    </xf>
    <xf numFmtId="0" fontId="10" fillId="2" borderId="4" xfId="0" applyFont="1" applyFill="1" applyBorder="1" applyAlignment="1">
      <alignment wrapText="1"/>
    </xf>
    <xf numFmtId="0" fontId="10" fillId="2" borderId="0" xfId="0" applyFont="1" applyFill="1" applyBorder="1"/>
    <xf numFmtId="0" fontId="10" fillId="2" borderId="4" xfId="0" applyFont="1" applyFill="1" applyBorder="1"/>
    <xf numFmtId="0" fontId="10" fillId="2" borderId="7" xfId="0" applyFont="1" applyFill="1" applyBorder="1" applyAlignment="1">
      <alignment vertical="top" wrapText="1"/>
    </xf>
    <xf numFmtId="0" fontId="10" fillId="2" borderId="10" xfId="0" applyFont="1" applyFill="1" applyBorder="1" applyAlignment="1">
      <alignment vertical="top" wrapText="1"/>
    </xf>
    <xf numFmtId="0" fontId="10" fillId="2" borderId="8" xfId="0" applyFont="1" applyFill="1" applyBorder="1" applyAlignment="1">
      <alignmen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xf>
    <xf numFmtId="0" fontId="10" fillId="2" borderId="6" xfId="0" applyFont="1" applyFill="1" applyBorder="1" applyAlignment="1">
      <alignment wrapText="1"/>
    </xf>
    <xf numFmtId="0" fontId="10" fillId="2" borderId="7" xfId="0" applyFont="1" applyFill="1" applyBorder="1" applyAlignment="1">
      <alignment wrapText="1"/>
    </xf>
    <xf numFmtId="0" fontId="10" fillId="2" borderId="10" xfId="0" applyFont="1" applyFill="1" applyBorder="1" applyAlignment="1">
      <alignment wrapText="1"/>
    </xf>
    <xf numFmtId="0" fontId="10" fillId="2" borderId="8" xfId="0" applyFont="1" applyFill="1" applyBorder="1" applyAlignment="1">
      <alignment wrapText="1"/>
    </xf>
    <xf numFmtId="0" fontId="7" fillId="2" borderId="0" xfId="0" applyFont="1" applyFill="1" applyAlignment="1">
      <alignment wrapText="1"/>
    </xf>
    <xf numFmtId="0" fontId="5" fillId="2" borderId="6" xfId="0" applyFont="1" applyFill="1" applyBorder="1" applyAlignment="1">
      <alignment horizontal="left" vertical="top" wrapText="1"/>
    </xf>
    <xf numFmtId="0" fontId="5" fillId="2" borderId="4" xfId="0" applyFont="1" applyFill="1" applyBorder="1" applyAlignment="1">
      <alignment horizontal="left" vertical="top" wrapText="1"/>
    </xf>
    <xf numFmtId="15" fontId="10" fillId="0" borderId="0" xfId="0" quotePrefix="1" applyNumberFormat="1" applyFont="1" applyAlignment="1">
      <alignment vertical="top"/>
    </xf>
    <xf numFmtId="0" fontId="18" fillId="4" borderId="13" xfId="1" applyNumberFormat="1" applyFont="1" applyFill="1" applyBorder="1" applyAlignment="1" applyProtection="1">
      <alignment horizontal="center" vertical="center" wrapText="1"/>
      <protection locked="0"/>
    </xf>
    <xf numFmtId="0" fontId="19" fillId="9" borderId="0" xfId="0" applyFont="1" applyFill="1" applyAlignment="1">
      <alignment vertical="center"/>
    </xf>
    <xf numFmtId="0" fontId="19" fillId="0" borderId="0" xfId="0" applyFont="1" applyAlignment="1">
      <alignment vertical="center"/>
    </xf>
    <xf numFmtId="0" fontId="11" fillId="0" borderId="0" xfId="0" applyFont="1"/>
    <xf numFmtId="0" fontId="20" fillId="6" borderId="0" xfId="0" applyFont="1" applyFill="1"/>
    <xf numFmtId="0" fontId="20" fillId="0" borderId="0" xfId="0" applyFont="1"/>
    <xf numFmtId="0" fontId="10" fillId="0" borderId="0" xfId="0" applyFont="1" applyAlignment="1">
      <alignment horizontal="left"/>
    </xf>
    <xf numFmtId="0" fontId="10" fillId="2" borderId="0" xfId="0" applyFont="1" applyFill="1" applyAlignment="1">
      <alignment vertical="top"/>
    </xf>
    <xf numFmtId="0" fontId="10" fillId="2" borderId="0" xfId="0" applyFont="1" applyFill="1" applyAlignment="1">
      <alignment vertical="top"/>
    </xf>
    <xf numFmtId="0" fontId="8" fillId="2" borderId="0" xfId="0" applyFont="1" applyFill="1" applyAlignment="1">
      <alignment horizontal="left" vertical="top"/>
    </xf>
    <xf numFmtId="0" fontId="10" fillId="2" borderId="0" xfId="0" applyFont="1" applyFill="1" applyAlignment="1">
      <alignment vertical="top"/>
    </xf>
    <xf numFmtId="0" fontId="8" fillId="2" borderId="0" xfId="0" applyFont="1" applyFill="1" applyAlignment="1">
      <alignment horizontal="left" vertical="top"/>
    </xf>
    <xf numFmtId="0" fontId="10" fillId="2" borderId="0" xfId="0" applyFont="1" applyFill="1" applyAlignment="1">
      <alignment vertical="top"/>
    </xf>
    <xf numFmtId="0" fontId="19" fillId="2" borderId="0" xfId="0" applyFont="1" applyFill="1" applyAlignment="1">
      <alignment vertical="center"/>
    </xf>
    <xf numFmtId="0" fontId="17" fillId="7" borderId="13" xfId="0" applyFont="1" applyFill="1" applyBorder="1" applyAlignment="1">
      <alignment horizontal="center" vertical="top" wrapText="1"/>
    </xf>
    <xf numFmtId="0" fontId="17" fillId="7" borderId="24" xfId="0" applyFont="1" applyFill="1" applyBorder="1" applyAlignment="1">
      <alignment horizontal="center" vertical="top" wrapText="1"/>
    </xf>
    <xf numFmtId="0" fontId="10" fillId="2" borderId="0" xfId="0" applyFont="1" applyFill="1" applyAlignment="1">
      <alignment vertical="top"/>
    </xf>
    <xf numFmtId="0" fontId="10" fillId="2" borderId="0" xfId="0" applyFont="1" applyFill="1" applyAlignment="1">
      <alignment vertical="top"/>
    </xf>
    <xf numFmtId="0" fontId="8" fillId="2" borderId="0" xfId="0" applyFont="1" applyFill="1" applyAlignment="1">
      <alignment horizontal="left" vertical="top"/>
    </xf>
    <xf numFmtId="0" fontId="10" fillId="2" borderId="0" xfId="0" applyFont="1" applyFill="1" applyAlignment="1">
      <alignment wrapText="1"/>
    </xf>
    <xf numFmtId="0" fontId="10" fillId="2" borderId="0" xfId="0" applyFont="1" applyFill="1" applyAlignment="1">
      <alignment vertical="top"/>
    </xf>
    <xf numFmtId="165" fontId="11" fillId="5" borderId="13" xfId="2" applyNumberFormat="1" applyFont="1" applyFill="1" applyBorder="1" applyAlignment="1" applyProtection="1">
      <alignment horizontal="right" vertical="center" wrapText="1"/>
    </xf>
    <xf numFmtId="0" fontId="10" fillId="0" borderId="0" xfId="0" applyFont="1" applyFill="1" applyAlignment="1">
      <alignment vertical="top"/>
    </xf>
    <xf numFmtId="0" fontId="21" fillId="2" borderId="0" xfId="0" applyFont="1" applyFill="1" applyAlignment="1">
      <alignment vertical="top"/>
    </xf>
    <xf numFmtId="0" fontId="8" fillId="2" borderId="0" xfId="0" applyFont="1" applyFill="1" applyAlignment="1">
      <alignment horizontal="left" vertical="top"/>
    </xf>
    <xf numFmtId="16" fontId="10" fillId="0" borderId="0" xfId="0" quotePrefix="1" applyNumberFormat="1" applyFont="1" applyAlignment="1">
      <alignment vertical="top"/>
    </xf>
    <xf numFmtId="15" fontId="10" fillId="0" borderId="0" xfId="0" quotePrefix="1" applyNumberFormat="1" applyFont="1" applyAlignment="1">
      <alignment vertical="top" wrapText="1"/>
    </xf>
    <xf numFmtId="15" fontId="10" fillId="0" borderId="0" xfId="0" quotePrefix="1" applyNumberFormat="1" applyFont="1" applyFill="1"/>
    <xf numFmtId="15" fontId="10" fillId="0" borderId="0" xfId="0" quotePrefix="1" applyNumberFormat="1" applyFont="1" applyFill="1" applyAlignment="1">
      <alignment vertical="top"/>
    </xf>
    <xf numFmtId="0" fontId="10" fillId="0" borderId="0" xfId="0" applyFont="1" applyFill="1"/>
    <xf numFmtId="49" fontId="10" fillId="0" borderId="0" xfId="0" quotePrefix="1" applyNumberFormat="1" applyFont="1" applyFill="1" applyAlignment="1">
      <alignment vertical="top"/>
    </xf>
    <xf numFmtId="0" fontId="10" fillId="2" borderId="0" xfId="0" applyFont="1" applyFill="1" applyAlignment="1">
      <alignment vertical="top"/>
    </xf>
    <xf numFmtId="0" fontId="8" fillId="2" borderId="4" xfId="0" applyFont="1" applyFill="1" applyBorder="1" applyAlignment="1">
      <alignment vertical="top" wrapText="1"/>
    </xf>
    <xf numFmtId="0" fontId="10" fillId="0" borderId="0" xfId="0" applyFont="1" applyAlignment="1"/>
    <xf numFmtId="15" fontId="10" fillId="0" borderId="0" xfId="0" applyNumberFormat="1" applyFont="1" applyAlignment="1">
      <alignment vertical="top"/>
    </xf>
    <xf numFmtId="0" fontId="11" fillId="4" borderId="13" xfId="1" applyNumberFormat="1" applyFont="1" applyFill="1" applyBorder="1" applyAlignment="1" applyProtection="1">
      <alignment horizontal="center" vertical="center" wrapText="1"/>
      <protection locked="0"/>
    </xf>
    <xf numFmtId="0" fontId="8" fillId="2" borderId="15" xfId="0" applyFont="1" applyFill="1" applyBorder="1" applyAlignment="1">
      <alignment horizontal="center" vertical="center" wrapText="1"/>
    </xf>
    <xf numFmtId="165" fontId="11" fillId="4" borderId="15" xfId="2" applyNumberFormat="1" applyFont="1" applyFill="1" applyBorder="1" applyAlignment="1" applyProtection="1">
      <alignment horizontal="right" vertical="center" wrapText="1"/>
      <protection locked="0"/>
    </xf>
    <xf numFmtId="0" fontId="8" fillId="2" borderId="0" xfId="0" applyFont="1" applyFill="1" applyBorder="1" applyAlignment="1">
      <alignment vertical="top"/>
    </xf>
    <xf numFmtId="0" fontId="8" fillId="2" borderId="4" xfId="0" applyFont="1" applyFill="1" applyBorder="1" applyAlignment="1">
      <alignment vertical="top"/>
    </xf>
    <xf numFmtId="165" fontId="11" fillId="4" borderId="58" xfId="2" applyNumberFormat="1" applyFont="1" applyFill="1" applyBorder="1" applyAlignment="1" applyProtection="1">
      <alignment horizontal="right" vertical="center" wrapText="1"/>
      <protection locked="0"/>
    </xf>
    <xf numFmtId="165" fontId="11" fillId="4" borderId="56" xfId="2" applyNumberFormat="1" applyFont="1" applyFill="1" applyBorder="1" applyAlignment="1" applyProtection="1">
      <alignment horizontal="right" vertical="center" wrapText="1"/>
      <protection locked="0"/>
    </xf>
    <xf numFmtId="165" fontId="11" fillId="5" borderId="56" xfId="2" applyNumberFormat="1" applyFont="1" applyFill="1" applyBorder="1" applyAlignment="1" applyProtection="1">
      <alignment horizontal="right" vertical="center" wrapText="1"/>
    </xf>
    <xf numFmtId="165" fontId="11" fillId="4" borderId="60" xfId="2" applyNumberFormat="1" applyFont="1" applyFill="1" applyBorder="1" applyAlignment="1" applyProtection="1">
      <alignment horizontal="right" vertical="center" wrapText="1"/>
      <protection locked="0"/>
    </xf>
    <xf numFmtId="165" fontId="11" fillId="5" borderId="60" xfId="2" applyNumberFormat="1" applyFont="1" applyFill="1" applyBorder="1" applyAlignment="1" applyProtection="1">
      <alignment horizontal="right" vertical="center" wrapText="1"/>
    </xf>
    <xf numFmtId="0" fontId="23" fillId="10" borderId="0" xfId="0" applyFont="1" applyFill="1"/>
    <xf numFmtId="0" fontId="24" fillId="0" borderId="61" xfId="0" applyFont="1" applyBorder="1"/>
    <xf numFmtId="0" fontId="25" fillId="3" borderId="10" xfId="0" applyFont="1" applyFill="1" applyBorder="1"/>
    <xf numFmtId="165" fontId="25" fillId="3" borderId="10" xfId="2" applyNumberFormat="1" applyFont="1" applyFill="1" applyBorder="1"/>
    <xf numFmtId="165" fontId="25" fillId="3" borderId="10" xfId="2" applyNumberFormat="1" applyFont="1" applyFill="1" applyBorder="1" applyAlignment="1">
      <alignment horizontal="left"/>
    </xf>
    <xf numFmtId="165" fontId="25" fillId="3" borderId="65" xfId="2" applyNumberFormat="1" applyFont="1" applyFill="1" applyBorder="1"/>
    <xf numFmtId="0" fontId="25" fillId="3" borderId="10" xfId="0" applyFont="1" applyFill="1" applyBorder="1" applyAlignment="1">
      <alignment horizontal="center"/>
    </xf>
    <xf numFmtId="0" fontId="25" fillId="3" borderId="66" xfId="0" applyFont="1" applyFill="1" applyBorder="1" applyAlignment="1">
      <alignment horizontal="center"/>
    </xf>
    <xf numFmtId="0" fontId="25" fillId="3" borderId="67" xfId="0" applyFont="1" applyFill="1" applyBorder="1" applyAlignment="1">
      <alignment horizontal="center"/>
    </xf>
    <xf numFmtId="0" fontId="26" fillId="11" borderId="0" xfId="0" applyFont="1" applyFill="1"/>
    <xf numFmtId="0" fontId="26" fillId="12" borderId="0" xfId="0" applyFont="1" applyFill="1"/>
    <xf numFmtId="165" fontId="26" fillId="12" borderId="0" xfId="2" applyNumberFormat="1" applyFont="1" applyFill="1"/>
    <xf numFmtId="165" fontId="26" fillId="12" borderId="0" xfId="2" applyNumberFormat="1" applyFont="1" applyFill="1" applyAlignment="1">
      <alignment horizontal="left"/>
    </xf>
    <xf numFmtId="165" fontId="26" fillId="12" borderId="68" xfId="2" applyNumberFormat="1" applyFont="1" applyFill="1" applyBorder="1"/>
    <xf numFmtId="1" fontId="26" fillId="11" borderId="0" xfId="0" applyNumberFormat="1" applyFont="1" applyFill="1" applyAlignment="1">
      <alignment horizontal="center"/>
    </xf>
    <xf numFmtId="0" fontId="27" fillId="0" borderId="0" xfId="0" applyFont="1"/>
    <xf numFmtId="165" fontId="27" fillId="0" borderId="0" xfId="2" applyNumberFormat="1" applyFont="1"/>
    <xf numFmtId="165" fontId="27" fillId="0" borderId="0" xfId="2" applyNumberFormat="1" applyFont="1" applyAlignment="1">
      <alignment horizontal="left"/>
    </xf>
    <xf numFmtId="165" fontId="27" fillId="0" borderId="68" xfId="2" applyNumberFormat="1" applyFont="1" applyFill="1" applyBorder="1"/>
    <xf numFmtId="0" fontId="24" fillId="0" borderId="69" xfId="0" applyFont="1" applyBorder="1"/>
    <xf numFmtId="0" fontId="27" fillId="13" borderId="0" xfId="0" applyFont="1" applyFill="1"/>
    <xf numFmtId="165" fontId="27" fillId="13" borderId="0" xfId="2" applyNumberFormat="1" applyFont="1" applyFill="1"/>
    <xf numFmtId="165" fontId="27" fillId="13" borderId="0" xfId="2" applyNumberFormat="1" applyFont="1" applyFill="1" applyAlignment="1">
      <alignment horizontal="left"/>
    </xf>
    <xf numFmtId="165" fontId="27" fillId="13" borderId="68" xfId="2" applyNumberFormat="1" applyFont="1" applyFill="1" applyBorder="1"/>
    <xf numFmtId="165" fontId="27" fillId="11" borderId="0" xfId="2" applyNumberFormat="1" applyFont="1" applyFill="1"/>
    <xf numFmtId="0" fontId="24" fillId="0" borderId="70" xfId="0" applyFont="1" applyBorder="1"/>
    <xf numFmtId="0" fontId="24" fillId="0" borderId="0" xfId="0" applyFont="1"/>
    <xf numFmtId="0" fontId="28" fillId="0" borderId="0" xfId="0" applyFont="1"/>
    <xf numFmtId="0" fontId="29" fillId="0" borderId="0" xfId="0" applyFont="1"/>
    <xf numFmtId="0" fontId="28" fillId="2" borderId="71" xfId="0" applyFont="1" applyFill="1" applyBorder="1"/>
    <xf numFmtId="0" fontId="28" fillId="2" borderId="72" xfId="0" applyFont="1" applyFill="1" applyBorder="1"/>
    <xf numFmtId="0" fontId="28" fillId="2" borderId="73" xfId="0" applyFont="1" applyFill="1" applyBorder="1"/>
    <xf numFmtId="0" fontId="28" fillId="2" borderId="74" xfId="0" applyFont="1" applyFill="1" applyBorder="1"/>
    <xf numFmtId="0" fontId="30" fillId="2" borderId="0" xfId="0" applyFont="1" applyFill="1"/>
    <xf numFmtId="0" fontId="28" fillId="2" borderId="0" xfId="0" applyFont="1" applyFill="1"/>
    <xf numFmtId="0" fontId="28" fillId="2" borderId="68" xfId="0" applyFont="1" applyFill="1" applyBorder="1"/>
    <xf numFmtId="0" fontId="27" fillId="2" borderId="0" xfId="0" applyFont="1" applyFill="1"/>
    <xf numFmtId="0" fontId="28" fillId="2" borderId="0" xfId="0" applyFont="1" applyFill="1" applyAlignment="1">
      <alignment horizontal="left"/>
    </xf>
    <xf numFmtId="0" fontId="29" fillId="2" borderId="0" xfId="0" applyFont="1" applyFill="1" applyAlignment="1">
      <alignment horizontal="centerContinuous"/>
    </xf>
    <xf numFmtId="166" fontId="29" fillId="2" borderId="0" xfId="0" applyNumberFormat="1" applyFont="1" applyFill="1" applyAlignment="1">
      <alignment horizontal="center"/>
    </xf>
    <xf numFmtId="166" fontId="31" fillId="2" borderId="0" xfId="0" applyNumberFormat="1" applyFont="1" applyFill="1"/>
    <xf numFmtId="0" fontId="31" fillId="2" borderId="0" xfId="0" applyFont="1" applyFill="1"/>
    <xf numFmtId="0" fontId="29" fillId="2" borderId="74" xfId="0" applyFont="1" applyFill="1" applyBorder="1"/>
    <xf numFmtId="0" fontId="29" fillId="2" borderId="0" xfId="0" applyFont="1" applyFill="1"/>
    <xf numFmtId="166" fontId="29" fillId="11" borderId="0" xfId="2" applyNumberFormat="1" applyFont="1" applyFill="1" applyBorder="1" applyAlignment="1">
      <alignment horizontal="right"/>
    </xf>
    <xf numFmtId="166" fontId="28" fillId="2" borderId="0" xfId="2" applyNumberFormat="1" applyFont="1" applyFill="1" applyBorder="1" applyAlignment="1">
      <alignment horizontal="right"/>
    </xf>
    <xf numFmtId="0" fontId="29" fillId="2" borderId="68" xfId="0" applyFont="1" applyFill="1" applyBorder="1"/>
    <xf numFmtId="0" fontId="24" fillId="10" borderId="0" xfId="0" applyFont="1" applyFill="1"/>
    <xf numFmtId="167" fontId="28" fillId="2" borderId="0" xfId="2" applyNumberFormat="1" applyFont="1" applyFill="1" applyBorder="1" applyAlignment="1">
      <alignment horizontal="right"/>
    </xf>
    <xf numFmtId="167" fontId="28" fillId="2" borderId="0" xfId="2" applyNumberFormat="1" applyFont="1" applyFill="1" applyBorder="1"/>
    <xf numFmtId="0" fontId="28" fillId="2" borderId="0" xfId="0" applyFont="1" applyFill="1" applyAlignment="1">
      <alignment horizontal="left" indent="1"/>
    </xf>
    <xf numFmtId="166" fontId="28" fillId="11" borderId="0" xfId="2" applyNumberFormat="1" applyFont="1" applyFill="1" applyBorder="1" applyAlignment="1">
      <alignment horizontal="right"/>
    </xf>
    <xf numFmtId="0" fontId="28" fillId="2" borderId="0" xfId="0" applyFont="1" applyFill="1" applyAlignment="1">
      <alignment horizontal="left" wrapText="1" indent="1"/>
    </xf>
    <xf numFmtId="0" fontId="29" fillId="2" borderId="0" xfId="0" applyFont="1" applyFill="1" applyAlignment="1">
      <alignment horizontal="left"/>
    </xf>
    <xf numFmtId="166" fontId="29" fillId="14" borderId="11" xfId="2" applyNumberFormat="1" applyFont="1" applyFill="1" applyBorder="1" applyAlignment="1">
      <alignment horizontal="right"/>
    </xf>
    <xf numFmtId="0" fontId="24" fillId="14" borderId="0" xfId="0" applyFont="1" applyFill="1"/>
    <xf numFmtId="0" fontId="28" fillId="2" borderId="0" xfId="0" applyFont="1" applyFill="1" applyAlignment="1">
      <alignment horizontal="right"/>
    </xf>
    <xf numFmtId="166" fontId="28" fillId="14" borderId="0" xfId="2" applyNumberFormat="1" applyFont="1" applyFill="1" applyBorder="1" applyAlignment="1">
      <alignment horizontal="right"/>
    </xf>
    <xf numFmtId="166" fontId="28" fillId="14" borderId="10" xfId="2" applyNumberFormat="1" applyFont="1" applyFill="1" applyBorder="1" applyAlignment="1">
      <alignment horizontal="right"/>
    </xf>
    <xf numFmtId="0" fontId="29" fillId="2" borderId="0" xfId="0" applyFont="1" applyFill="1" applyAlignment="1">
      <alignment horizontal="left" wrapText="1"/>
    </xf>
    <xf numFmtId="166" fontId="29" fillId="14" borderId="0" xfId="2" applyNumberFormat="1" applyFont="1" applyFill="1" applyBorder="1" applyAlignment="1">
      <alignment horizontal="right"/>
    </xf>
    <xf numFmtId="168" fontId="29" fillId="2" borderId="74" xfId="2" applyNumberFormat="1" applyFont="1" applyFill="1" applyBorder="1"/>
    <xf numFmtId="0" fontId="31" fillId="2" borderId="0" xfId="0" applyFont="1" applyFill="1" applyAlignment="1">
      <alignment wrapText="1"/>
    </xf>
    <xf numFmtId="0" fontId="29" fillId="2" borderId="0" xfId="0" applyFont="1" applyFill="1" applyAlignment="1">
      <alignment wrapText="1"/>
    </xf>
    <xf numFmtId="3" fontId="28" fillId="2" borderId="0" xfId="0" applyNumberFormat="1" applyFont="1" applyFill="1" applyAlignment="1">
      <alignment horizontal="left" indent="1"/>
    </xf>
    <xf numFmtId="0" fontId="31" fillId="2" borderId="0" xfId="0" applyFont="1" applyFill="1" applyAlignment="1">
      <alignment horizontal="right"/>
    </xf>
    <xf numFmtId="166" fontId="29" fillId="2" borderId="0" xfId="2" applyNumberFormat="1" applyFont="1" applyFill="1" applyBorder="1" applyAlignment="1">
      <alignment horizontal="right"/>
    </xf>
    <xf numFmtId="166" fontId="29" fillId="2" borderId="11" xfId="2" applyNumberFormat="1" applyFont="1" applyFill="1" applyBorder="1" applyAlignment="1">
      <alignment horizontal="right"/>
    </xf>
    <xf numFmtId="166" fontId="28" fillId="2" borderId="10" xfId="2" applyNumberFormat="1" applyFont="1" applyFill="1" applyBorder="1" applyAlignment="1">
      <alignment horizontal="right"/>
    </xf>
    <xf numFmtId="0" fontId="29" fillId="2" borderId="10" xfId="0" applyFont="1" applyFill="1" applyBorder="1" applyAlignment="1">
      <alignment horizontal="left"/>
    </xf>
    <xf numFmtId="0" fontId="28" fillId="2" borderId="11" xfId="0" applyFont="1" applyFill="1" applyBorder="1"/>
    <xf numFmtId="169" fontId="29" fillId="2" borderId="0" xfId="2" applyNumberFormat="1" applyFont="1" applyFill="1" applyBorder="1" applyAlignment="1">
      <alignment horizontal="right"/>
    </xf>
    <xf numFmtId="0" fontId="28" fillId="2" borderId="0" xfId="0" applyFont="1" applyFill="1" applyAlignment="1">
      <alignment horizontal="left" wrapText="1"/>
    </xf>
    <xf numFmtId="0" fontId="28" fillId="2" borderId="75" xfId="0" applyFont="1" applyFill="1" applyBorder="1"/>
    <xf numFmtId="0" fontId="28" fillId="2" borderId="76" xfId="0" applyFont="1" applyFill="1" applyBorder="1"/>
    <xf numFmtId="0" fontId="28" fillId="2" borderId="77" xfId="0" applyFont="1" applyFill="1" applyBorder="1"/>
    <xf numFmtId="0" fontId="21" fillId="2" borderId="0" xfId="0" applyFont="1" applyFill="1" applyAlignment="1">
      <alignment horizontal="left" vertical="top" wrapText="1"/>
    </xf>
    <xf numFmtId="0" fontId="7" fillId="3" borderId="0" xfId="0" applyFont="1" applyFill="1" applyAlignment="1">
      <alignment horizontal="center" vertical="top" wrapText="1"/>
    </xf>
    <xf numFmtId="0" fontId="7" fillId="3" borderId="3"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3" borderId="5" xfId="0" applyFont="1" applyFill="1" applyBorder="1" applyAlignment="1">
      <alignment horizontal="center" vertical="top" wrapText="1"/>
    </xf>
    <xf numFmtId="0" fontId="8" fillId="0" borderId="6" xfId="0" applyFont="1" applyBorder="1" applyAlignment="1">
      <alignment horizontal="left" vertical="top" wrapText="1"/>
    </xf>
    <xf numFmtId="0" fontId="8" fillId="0" borderId="0" xfId="0" applyFont="1" applyAlignment="1">
      <alignment horizontal="left" vertical="top" wrapText="1"/>
    </xf>
    <xf numFmtId="0" fontId="8" fillId="0" borderId="7" xfId="0" applyFont="1" applyBorder="1" applyAlignment="1">
      <alignment horizontal="left" vertical="top" wrapText="1"/>
    </xf>
    <xf numFmtId="0" fontId="8" fillId="0" borderId="10" xfId="0" applyFont="1" applyBorder="1" applyAlignment="1">
      <alignment horizontal="left" vertical="top" wrapText="1"/>
    </xf>
    <xf numFmtId="0" fontId="10" fillId="0" borderId="0" xfId="0" applyFont="1" applyAlignment="1">
      <alignment horizontal="left" vertical="top" wrapText="1"/>
    </xf>
    <xf numFmtId="0" fontId="10" fillId="0" borderId="4" xfId="0" applyFont="1" applyBorder="1" applyAlignment="1">
      <alignment horizontal="left" vertical="top" wrapText="1"/>
    </xf>
    <xf numFmtId="0" fontId="10" fillId="0" borderId="10" xfId="0" applyFont="1" applyBorder="1" applyAlignment="1">
      <alignment horizontal="left" vertical="top" wrapText="1"/>
    </xf>
    <xf numFmtId="0" fontId="10" fillId="0" borderId="8" xfId="0" applyFont="1" applyBorder="1" applyAlignment="1">
      <alignment horizontal="left" vertical="top" wrapText="1"/>
    </xf>
    <xf numFmtId="0" fontId="8" fillId="7" borderId="13" xfId="0" applyFont="1" applyFill="1" applyBorder="1" applyAlignment="1">
      <alignment horizontal="center" vertical="top" wrapText="1"/>
    </xf>
    <xf numFmtId="0" fontId="8" fillId="7" borderId="24" xfId="0" applyFont="1" applyFill="1" applyBorder="1" applyAlignment="1">
      <alignment horizontal="center" vertical="top" wrapText="1"/>
    </xf>
    <xf numFmtId="0" fontId="8" fillId="2" borderId="3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11" fillId="4" borderId="13" xfId="1" applyNumberFormat="1" applyFont="1" applyFill="1" applyBorder="1" applyAlignment="1" applyProtection="1">
      <alignment horizontal="left" vertical="center" wrapText="1"/>
      <protection locked="0"/>
    </xf>
    <xf numFmtId="0" fontId="11" fillId="4" borderId="24" xfId="1" applyNumberFormat="1" applyFont="1" applyFill="1" applyBorder="1" applyAlignment="1" applyProtection="1">
      <alignment horizontal="left" vertical="center" wrapText="1"/>
      <protection locked="0"/>
    </xf>
    <xf numFmtId="0" fontId="8" fillId="7" borderId="32" xfId="0" applyFont="1" applyFill="1" applyBorder="1" applyAlignment="1">
      <alignment horizontal="center" vertical="top" wrapText="1"/>
    </xf>
    <xf numFmtId="0" fontId="8" fillId="2" borderId="6" xfId="0" applyFont="1" applyFill="1" applyBorder="1" applyAlignment="1">
      <alignment horizontal="left" vertical="top" wrapText="1" indent="1"/>
    </xf>
    <xf numFmtId="0" fontId="8" fillId="2" borderId="0" xfId="0" applyFont="1" applyFill="1" applyBorder="1" applyAlignment="1">
      <alignment horizontal="left" vertical="top" wrapText="1" indent="1"/>
    </xf>
    <xf numFmtId="0" fontId="8" fillId="2" borderId="4" xfId="0" applyFont="1" applyFill="1" applyBorder="1" applyAlignment="1">
      <alignment horizontal="left" vertical="top" wrapText="1" indent="1"/>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11" fillId="7" borderId="17" xfId="1" applyNumberFormat="1" applyFont="1" applyFill="1" applyBorder="1" applyAlignment="1" applyProtection="1">
      <alignment horizontal="left" vertical="center" wrapText="1" indent="1"/>
    </xf>
    <xf numFmtId="0" fontId="11" fillId="7" borderId="14" xfId="1" applyNumberFormat="1" applyFont="1" applyFill="1" applyBorder="1" applyAlignment="1" applyProtection="1">
      <alignment horizontal="left" vertical="center" wrapText="1" indent="1"/>
    </xf>
    <xf numFmtId="0" fontId="11" fillId="7" borderId="18" xfId="1" applyNumberFormat="1" applyFont="1" applyFill="1" applyBorder="1" applyAlignment="1" applyProtection="1">
      <alignment horizontal="left" vertical="center" wrapText="1" indent="1"/>
    </xf>
    <xf numFmtId="0" fontId="11" fillId="7" borderId="21" xfId="1" applyNumberFormat="1" applyFont="1" applyFill="1" applyBorder="1" applyAlignment="1" applyProtection="1">
      <alignment horizontal="left" vertical="center" wrapText="1" indent="1"/>
    </xf>
    <xf numFmtId="0" fontId="11" fillId="7" borderId="22" xfId="1" applyNumberFormat="1" applyFont="1" applyFill="1" applyBorder="1" applyAlignment="1" applyProtection="1">
      <alignment horizontal="left" vertical="center" wrapText="1" indent="1"/>
    </xf>
    <xf numFmtId="0" fontId="11" fillId="7" borderId="23" xfId="1" applyNumberFormat="1" applyFont="1" applyFill="1" applyBorder="1" applyAlignment="1" applyProtection="1">
      <alignment horizontal="left" vertical="center" wrapText="1" indent="1"/>
    </xf>
    <xf numFmtId="0" fontId="11" fillId="4" borderId="15" xfId="1" applyNumberFormat="1" applyFont="1" applyFill="1" applyBorder="1" applyAlignment="1" applyProtection="1">
      <alignment horizontal="center" vertical="center" wrapText="1"/>
      <protection locked="0"/>
    </xf>
    <xf numFmtId="0" fontId="11" fillId="4" borderId="16" xfId="1" applyNumberFormat="1" applyFont="1" applyFill="1" applyBorder="1" applyAlignment="1" applyProtection="1">
      <alignment horizontal="center" vertical="center" wrapText="1"/>
      <protection locked="0"/>
    </xf>
    <xf numFmtId="0" fontId="7" fillId="3" borderId="3" xfId="0" applyFont="1" applyFill="1" applyBorder="1" applyAlignment="1">
      <alignment horizontal="center" vertical="top"/>
    </xf>
    <xf numFmtId="0" fontId="7" fillId="3" borderId="11" xfId="0" applyFont="1" applyFill="1" applyBorder="1" applyAlignment="1">
      <alignment horizontal="center" vertical="top"/>
    </xf>
    <xf numFmtId="0" fontId="7" fillId="3" borderId="5" xfId="0" applyFont="1" applyFill="1" applyBorder="1" applyAlignment="1">
      <alignment horizontal="center" vertical="top"/>
    </xf>
    <xf numFmtId="0" fontId="8" fillId="2" borderId="6"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10" fillId="4" borderId="15" xfId="0" applyFont="1" applyFill="1" applyBorder="1" applyAlignment="1" applyProtection="1">
      <alignment horizontal="center" vertical="center" wrapText="1"/>
      <protection locked="0"/>
    </xf>
    <xf numFmtId="0" fontId="10" fillId="4" borderId="16" xfId="0" applyFont="1" applyFill="1" applyBorder="1" applyAlignment="1" applyProtection="1">
      <alignment horizontal="center" vertical="center" wrapText="1"/>
      <protection locked="0"/>
    </xf>
    <xf numFmtId="0" fontId="10" fillId="2" borderId="0"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8" fillId="7" borderId="17"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0"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8" fillId="7" borderId="21"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7" borderId="23" xfId="0" applyFont="1" applyFill="1" applyBorder="1" applyAlignment="1">
      <alignment horizontal="left" vertical="center" wrapText="1"/>
    </xf>
    <xf numFmtId="0" fontId="14" fillId="7" borderId="17"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10" fillId="0" borderId="6" xfId="0" applyFont="1" applyBorder="1" applyAlignment="1">
      <alignment horizontal="right" vertical="center" wrapText="1" indent="1"/>
    </xf>
    <xf numFmtId="0" fontId="10" fillId="0" borderId="0" xfId="0" applyFont="1" applyBorder="1" applyAlignment="1">
      <alignment horizontal="right" vertical="center" wrapText="1" indent="1"/>
    </xf>
    <xf numFmtId="0" fontId="8" fillId="2" borderId="0" xfId="0" applyFont="1" applyFill="1" applyAlignment="1">
      <alignment horizontal="left" vertical="top"/>
    </xf>
    <xf numFmtId="0" fontId="10" fillId="2" borderId="0" xfId="0" applyFont="1" applyFill="1" applyAlignment="1">
      <alignment vertical="top"/>
    </xf>
    <xf numFmtId="0" fontId="13" fillId="2" borderId="6"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14" fontId="11" fillId="4" borderId="13" xfId="1" applyNumberFormat="1" applyFont="1" applyFill="1" applyBorder="1" applyAlignment="1" applyProtection="1">
      <alignment horizontal="left" vertical="center" wrapText="1"/>
      <protection locked="0"/>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 xfId="0" applyFont="1" applyFill="1" applyBorder="1" applyAlignment="1">
      <alignment horizontal="left" vertical="center" wrapText="1"/>
    </xf>
    <xf numFmtId="0" fontId="12" fillId="2" borderId="6" xfId="0" applyFont="1" applyFill="1" applyBorder="1" applyAlignment="1">
      <alignment horizontal="right" vertical="center" wrapText="1" indent="1"/>
    </xf>
    <xf numFmtId="0" fontId="12" fillId="2" borderId="0" xfId="0" applyFont="1" applyFill="1" applyBorder="1" applyAlignment="1">
      <alignment horizontal="right" vertical="center" wrapText="1" indent="1"/>
    </xf>
    <xf numFmtId="0" fontId="12" fillId="2" borderId="20" xfId="0" applyFont="1" applyFill="1" applyBorder="1" applyAlignment="1">
      <alignment horizontal="right" vertical="center" wrapText="1" indent="1"/>
    </xf>
    <xf numFmtId="0" fontId="8" fillId="2" borderId="27"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8" fillId="2" borderId="31"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11" fillId="4" borderId="15" xfId="1" applyNumberFormat="1" applyFont="1" applyFill="1" applyBorder="1" applyAlignment="1" applyProtection="1">
      <alignment horizontal="left" vertical="center" wrapText="1"/>
      <protection locked="0"/>
    </xf>
    <xf numFmtId="0" fontId="11" fillId="4" borderId="25" xfId="1" applyNumberFormat="1" applyFont="1" applyFill="1" applyBorder="1" applyAlignment="1" applyProtection="1">
      <alignment horizontal="left" vertical="center" wrapText="1"/>
      <protection locked="0"/>
    </xf>
    <xf numFmtId="0" fontId="11" fillId="4" borderId="29" xfId="1" applyNumberFormat="1" applyFont="1" applyFill="1" applyBorder="1" applyAlignment="1" applyProtection="1">
      <alignment horizontal="left" vertical="center" wrapText="1"/>
      <protection locked="0"/>
    </xf>
    <xf numFmtId="0" fontId="11" fillId="4" borderId="30" xfId="1" applyNumberFormat="1" applyFont="1" applyFill="1" applyBorder="1" applyAlignment="1" applyProtection="1">
      <alignment horizontal="left" vertical="center" wrapText="1"/>
      <protection locked="0"/>
    </xf>
    <xf numFmtId="0" fontId="11" fillId="4" borderId="16" xfId="1" applyNumberFormat="1" applyFont="1" applyFill="1" applyBorder="1" applyAlignment="1" applyProtection="1">
      <alignment horizontal="left" vertical="center" wrapText="1"/>
      <protection locked="0"/>
    </xf>
    <xf numFmtId="0" fontId="11" fillId="4" borderId="26" xfId="1" applyNumberFormat="1" applyFont="1" applyFill="1" applyBorder="1" applyAlignment="1" applyProtection="1">
      <alignment horizontal="left" vertical="center" wrapText="1"/>
      <protection locked="0"/>
    </xf>
    <xf numFmtId="0" fontId="12" fillId="2" borderId="32" xfId="0" applyFont="1" applyFill="1" applyBorder="1" applyAlignment="1">
      <alignment vertical="center" wrapText="1"/>
    </xf>
    <xf numFmtId="0" fontId="12" fillId="2" borderId="13" xfId="0" applyFont="1" applyFill="1" applyBorder="1" applyAlignment="1">
      <alignment vertical="center" wrapText="1"/>
    </xf>
    <xf numFmtId="0" fontId="12" fillId="2" borderId="33" xfId="0" applyFont="1" applyFill="1" applyBorder="1" applyAlignment="1">
      <alignment vertical="center" wrapText="1"/>
    </xf>
    <xf numFmtId="0" fontId="12" fillId="2" borderId="34" xfId="0" applyFont="1" applyFill="1" applyBorder="1" applyAlignment="1">
      <alignment vertical="center" wrapText="1"/>
    </xf>
    <xf numFmtId="0" fontId="8" fillId="2" borderId="13" xfId="0" applyFont="1" applyFill="1" applyBorder="1" applyAlignment="1">
      <alignment vertical="center" wrapText="1"/>
    </xf>
    <xf numFmtId="0" fontId="8" fillId="2" borderId="24" xfId="0" applyFont="1" applyFill="1" applyBorder="1" applyAlignment="1">
      <alignment vertical="center" wrapText="1"/>
    </xf>
    <xf numFmtId="0" fontId="8" fillId="2" borderId="34" xfId="0" applyFont="1" applyFill="1" applyBorder="1" applyAlignment="1">
      <alignment vertical="center" wrapText="1"/>
    </xf>
    <xf numFmtId="0" fontId="8" fillId="2" borderId="35" xfId="0" applyFont="1" applyFill="1" applyBorder="1" applyAlignment="1">
      <alignment vertical="center" wrapText="1"/>
    </xf>
    <xf numFmtId="0" fontId="22" fillId="2" borderId="6" xfId="0" applyFont="1" applyFill="1" applyBorder="1" applyAlignment="1" applyProtection="1">
      <alignment horizontal="left" vertical="center" wrapText="1"/>
      <protection locked="0"/>
    </xf>
    <xf numFmtId="0" fontId="22" fillId="2" borderId="0" xfId="0" applyFont="1" applyFill="1" applyBorder="1" applyAlignment="1" applyProtection="1">
      <alignment horizontal="left" vertical="center" wrapText="1"/>
      <protection locked="0"/>
    </xf>
    <xf numFmtId="0" fontId="22" fillId="2" borderId="4" xfId="0" applyFont="1" applyFill="1" applyBorder="1" applyAlignment="1" applyProtection="1">
      <alignment horizontal="left" vertical="center" wrapText="1"/>
      <protection locked="0"/>
    </xf>
    <xf numFmtId="15" fontId="12" fillId="7" borderId="17" xfId="0" applyNumberFormat="1"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1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2" fillId="7" borderId="0" xfId="0"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21"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12" fillId="7" borderId="23" xfId="0" applyFont="1" applyFill="1" applyBorder="1" applyAlignment="1">
      <alignment horizontal="center" vertical="center" wrapText="1"/>
    </xf>
    <xf numFmtId="0" fontId="8" fillId="2" borderId="6" xfId="0" applyFont="1" applyFill="1" applyBorder="1" applyAlignment="1">
      <alignment horizontal="left" vertical="center"/>
    </xf>
    <xf numFmtId="0" fontId="8" fillId="2" borderId="20" xfId="0" applyFont="1" applyFill="1" applyBorder="1" applyAlignment="1">
      <alignment horizontal="left" vertical="center"/>
    </xf>
    <xf numFmtId="0" fontId="12" fillId="7" borderId="17" xfId="0" applyFont="1" applyFill="1" applyBorder="1" applyAlignment="1">
      <alignment horizontal="center" vertical="center" wrapText="1"/>
    </xf>
    <xf numFmtId="0" fontId="12" fillId="7" borderId="37" xfId="0" applyFont="1" applyFill="1" applyBorder="1" applyAlignment="1">
      <alignment horizontal="center" vertical="center" wrapText="1"/>
    </xf>
    <xf numFmtId="0" fontId="12" fillId="7" borderId="39" xfId="0" applyFont="1" applyFill="1" applyBorder="1" applyAlignment="1">
      <alignment horizontal="center" vertical="center" wrapText="1"/>
    </xf>
    <xf numFmtId="0" fontId="9" fillId="2" borderId="32" xfId="0" applyFont="1" applyFill="1" applyBorder="1" applyAlignment="1">
      <alignment horizontal="center" vertical="center"/>
    </xf>
    <xf numFmtId="0" fontId="7" fillId="3" borderId="0" xfId="0" applyFont="1" applyFill="1" applyAlignment="1">
      <alignment horizontal="left" vertical="top" wrapText="1"/>
    </xf>
    <xf numFmtId="0" fontId="4" fillId="3" borderId="0" xfId="0" applyFont="1" applyFill="1" applyAlignment="1">
      <alignment horizontal="center" vertical="top" wrapText="1"/>
    </xf>
    <xf numFmtId="0" fontId="12" fillId="6" borderId="3"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6" borderId="5" xfId="0" applyFont="1" applyFill="1" applyBorder="1" applyAlignment="1">
      <alignment horizontal="center" vertical="top" wrapText="1"/>
    </xf>
    <xf numFmtId="0" fontId="12" fillId="6" borderId="6" xfId="0" applyFont="1" applyFill="1" applyBorder="1" applyAlignment="1">
      <alignment horizontal="center" vertical="top" wrapText="1"/>
    </xf>
    <xf numFmtId="0" fontId="12" fillId="6" borderId="0" xfId="0" applyFont="1" applyFill="1" applyBorder="1" applyAlignment="1">
      <alignment horizontal="center" vertical="top" wrapText="1"/>
    </xf>
    <xf numFmtId="0" fontId="12" fillId="6" borderId="4" xfId="0" applyFont="1" applyFill="1" applyBorder="1" applyAlignment="1">
      <alignment horizontal="center" vertical="top" wrapText="1"/>
    </xf>
    <xf numFmtId="0" fontId="7" fillId="3" borderId="0" xfId="0" applyFont="1" applyFill="1" applyAlignment="1">
      <alignment horizontal="left" wrapText="1"/>
    </xf>
    <xf numFmtId="0" fontId="8" fillId="2" borderId="6" xfId="0" applyFont="1" applyFill="1" applyBorder="1" applyAlignment="1">
      <alignmen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2" fillId="6" borderId="3" xfId="0" applyFont="1" applyFill="1" applyBorder="1" applyAlignment="1">
      <alignment horizontal="center" vertical="top"/>
    </xf>
    <xf numFmtId="0" fontId="12" fillId="6" borderId="11" xfId="0" applyFont="1" applyFill="1" applyBorder="1" applyAlignment="1">
      <alignment horizontal="center" vertical="top"/>
    </xf>
    <xf numFmtId="0" fontId="12" fillId="6" borderId="5" xfId="0" applyFont="1" applyFill="1" applyBorder="1" applyAlignment="1">
      <alignment horizontal="center" vertical="top"/>
    </xf>
    <xf numFmtId="0" fontId="12" fillId="6" borderId="6" xfId="0" applyFont="1" applyFill="1" applyBorder="1" applyAlignment="1">
      <alignment horizontal="center" vertical="top"/>
    </xf>
    <xf numFmtId="0" fontId="12" fillId="6" borderId="0" xfId="0" applyFont="1" applyFill="1" applyBorder="1" applyAlignment="1">
      <alignment horizontal="center" vertical="top"/>
    </xf>
    <xf numFmtId="0" fontId="12" fillId="6" borderId="4" xfId="0" applyFont="1" applyFill="1" applyBorder="1" applyAlignment="1">
      <alignment horizontal="center" vertical="top"/>
    </xf>
    <xf numFmtId="0" fontId="7" fillId="3" borderId="1" xfId="0" applyFont="1" applyFill="1" applyBorder="1" applyAlignment="1">
      <alignment horizontal="center" vertical="top"/>
    </xf>
    <xf numFmtId="0" fontId="7" fillId="3" borderId="9" xfId="0" applyFont="1" applyFill="1" applyBorder="1" applyAlignment="1">
      <alignment horizontal="center" vertical="top"/>
    </xf>
    <xf numFmtId="0" fontId="7" fillId="3" borderId="2" xfId="0" applyFont="1" applyFill="1" applyBorder="1" applyAlignment="1">
      <alignment horizontal="center" vertical="top"/>
    </xf>
    <xf numFmtId="0" fontId="10" fillId="4" borderId="6" xfId="0" applyFont="1" applyFill="1" applyBorder="1" applyAlignment="1" applyProtection="1">
      <alignment horizontal="left" vertical="top" wrapText="1"/>
      <protection locked="0"/>
    </xf>
    <xf numFmtId="0" fontId="10" fillId="4" borderId="0" xfId="0" applyFont="1" applyFill="1" applyBorder="1" applyAlignment="1" applyProtection="1">
      <alignment horizontal="left" vertical="top" wrapText="1"/>
      <protection locked="0"/>
    </xf>
    <xf numFmtId="0" fontId="10" fillId="4" borderId="4" xfId="0" applyFont="1" applyFill="1" applyBorder="1" applyAlignment="1" applyProtection="1">
      <alignment horizontal="left" vertical="top" wrapText="1"/>
      <protection locked="0"/>
    </xf>
    <xf numFmtId="0" fontId="8" fillId="2" borderId="6" xfId="0" applyFont="1" applyFill="1" applyBorder="1" applyAlignment="1">
      <alignment vertical="center" wrapText="1"/>
    </xf>
    <xf numFmtId="0" fontId="8" fillId="2" borderId="0" xfId="0" applyFont="1" applyFill="1" applyBorder="1" applyAlignment="1">
      <alignment vertical="center" wrapText="1"/>
    </xf>
    <xf numFmtId="0" fontId="8" fillId="2" borderId="4" xfId="0" applyFont="1" applyFill="1" applyBorder="1" applyAlignment="1">
      <alignment vertical="center" wrapText="1"/>
    </xf>
    <xf numFmtId="0" fontId="8" fillId="7" borderId="15" xfId="0" applyFont="1" applyFill="1" applyBorder="1" applyAlignment="1">
      <alignment horizontal="left" vertical="top" wrapText="1"/>
    </xf>
    <xf numFmtId="0" fontId="8" fillId="7" borderId="29" xfId="0" applyFont="1" applyFill="1" applyBorder="1" applyAlignment="1">
      <alignment horizontal="left" vertical="top" wrapText="1"/>
    </xf>
    <xf numFmtId="0" fontId="8" fillId="7" borderId="16" xfId="0" applyFont="1" applyFill="1" applyBorder="1" applyAlignment="1">
      <alignment horizontal="left" vertical="top" wrapText="1"/>
    </xf>
    <xf numFmtId="0" fontId="11" fillId="4" borderId="13" xfId="1" applyNumberFormat="1" applyFont="1" applyFill="1" applyBorder="1" applyAlignment="1" applyProtection="1">
      <alignment horizontal="center" vertical="center" wrapText="1"/>
      <protection locked="0"/>
    </xf>
    <xf numFmtId="0" fontId="7" fillId="3" borderId="1"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2" xfId="0" applyFont="1" applyFill="1" applyBorder="1" applyAlignment="1">
      <alignment horizontal="center" vertical="top" wrapText="1"/>
    </xf>
    <xf numFmtId="164" fontId="11" fillId="4" borderId="24" xfId="1" applyNumberFormat="1" applyFont="1" applyFill="1" applyBorder="1" applyAlignment="1" applyProtection="1">
      <alignment horizontal="right" vertical="center" wrapText="1" indent="1"/>
      <protection locked="0"/>
    </xf>
    <xf numFmtId="164" fontId="11" fillId="4" borderId="35" xfId="1" applyNumberFormat="1" applyFont="1" applyFill="1" applyBorder="1" applyAlignment="1" applyProtection="1">
      <alignment horizontal="right" vertical="center" wrapText="1" indent="1"/>
      <protection locked="0"/>
    </xf>
    <xf numFmtId="164" fontId="11" fillId="4" borderId="13" xfId="1" applyNumberFormat="1" applyFont="1" applyFill="1" applyBorder="1" applyAlignment="1" applyProtection="1">
      <alignment horizontal="right" vertical="center" wrapText="1" indent="1"/>
      <protection locked="0"/>
    </xf>
    <xf numFmtId="49" fontId="11" fillId="4" borderId="32" xfId="1" applyNumberFormat="1" applyFont="1" applyFill="1" applyBorder="1" applyAlignment="1" applyProtection="1">
      <alignment vertical="center" wrapText="1"/>
      <protection locked="0"/>
    </xf>
    <xf numFmtId="49" fontId="11" fillId="4" borderId="13" xfId="1" applyNumberFormat="1" applyFont="1" applyFill="1" applyBorder="1" applyAlignment="1" applyProtection="1">
      <alignment vertical="center" wrapText="1"/>
      <protection locked="0"/>
    </xf>
    <xf numFmtId="49" fontId="11" fillId="4" borderId="33" xfId="1" applyNumberFormat="1" applyFont="1" applyFill="1" applyBorder="1" applyAlignment="1" applyProtection="1">
      <alignment vertical="center" wrapText="1"/>
      <protection locked="0"/>
    </xf>
    <xf numFmtId="49" fontId="11" fillId="4" borderId="34" xfId="1" applyNumberFormat="1" applyFont="1" applyFill="1" applyBorder="1" applyAlignment="1" applyProtection="1">
      <alignment vertical="center" wrapText="1"/>
      <protection locked="0"/>
    </xf>
    <xf numFmtId="164" fontId="11" fillId="4" borderId="34" xfId="1" applyNumberFormat="1" applyFont="1" applyFill="1" applyBorder="1" applyAlignment="1" applyProtection="1">
      <alignment horizontal="right" vertical="center" wrapText="1" indent="1"/>
      <protection locked="0"/>
    </xf>
    <xf numFmtId="0" fontId="5" fillId="2" borderId="6"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4" xfId="0" applyFont="1" applyFill="1" applyBorder="1" applyAlignment="1">
      <alignment horizontal="left" vertical="top" wrapText="1"/>
    </xf>
    <xf numFmtId="0" fontId="17" fillId="7" borderId="32" xfId="0" applyFont="1" applyFill="1" applyBorder="1" applyAlignment="1">
      <alignment horizontal="center" vertical="center" wrapText="1"/>
    </xf>
    <xf numFmtId="0" fontId="17" fillId="7" borderId="13"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7" borderId="24" xfId="0" applyFont="1" applyFill="1" applyBorder="1" applyAlignment="1">
      <alignment horizontal="center" vertical="center" wrapText="1"/>
    </xf>
    <xf numFmtId="0" fontId="7" fillId="3" borderId="0" xfId="0" applyFont="1" applyFill="1" applyAlignment="1">
      <alignment horizontal="center" vertical="top"/>
    </xf>
    <xf numFmtId="0" fontId="16" fillId="3" borderId="9" xfId="0" applyFont="1" applyFill="1" applyBorder="1" applyAlignment="1">
      <alignment horizontal="center" vertical="top"/>
    </xf>
    <xf numFmtId="0" fontId="16" fillId="3" borderId="2" xfId="0" applyFont="1" applyFill="1" applyBorder="1" applyAlignment="1">
      <alignment horizontal="center" vertical="top"/>
    </xf>
    <xf numFmtId="0" fontId="17" fillId="8" borderId="3" xfId="0" applyFont="1" applyFill="1" applyBorder="1" applyAlignment="1">
      <alignment horizontal="center" vertical="top"/>
    </xf>
    <xf numFmtId="0" fontId="17" fillId="8" borderId="11" xfId="0" applyFont="1" applyFill="1" applyBorder="1" applyAlignment="1">
      <alignment horizontal="center" vertical="top"/>
    </xf>
    <xf numFmtId="0" fontId="17" fillId="8" borderId="5" xfId="0" applyFont="1" applyFill="1" applyBorder="1" applyAlignment="1">
      <alignment horizontal="center" vertical="top"/>
    </xf>
    <xf numFmtId="0" fontId="7" fillId="3" borderId="0" xfId="0" applyFont="1" applyFill="1" applyAlignment="1">
      <alignment horizontal="left" vertical="center" wrapText="1"/>
    </xf>
    <xf numFmtId="0" fontId="8" fillId="2" borderId="48" xfId="0" applyFont="1" applyFill="1" applyBorder="1" applyAlignment="1">
      <alignment horizontal="left" vertical="top" wrapText="1"/>
    </xf>
    <xf numFmtId="0" fontId="8" fillId="2" borderId="40" xfId="0" applyFont="1" applyFill="1" applyBorder="1" applyAlignment="1">
      <alignment horizontal="left" vertical="top" wrapText="1"/>
    </xf>
    <xf numFmtId="0" fontId="8" fillId="2" borderId="54" xfId="0" applyFont="1" applyFill="1" applyBorder="1" applyAlignment="1">
      <alignment horizontal="left" vertical="top" wrapText="1"/>
    </xf>
    <xf numFmtId="0" fontId="8" fillId="2" borderId="55" xfId="0" applyFont="1" applyFill="1" applyBorder="1" applyAlignment="1">
      <alignment horizontal="left" vertical="top" wrapText="1"/>
    </xf>
    <xf numFmtId="0" fontId="11" fillId="4" borderId="13" xfId="1" applyNumberFormat="1" applyFont="1" applyFill="1" applyBorder="1" applyAlignment="1" applyProtection="1">
      <alignment horizontal="center" vertical="top" wrapText="1"/>
      <protection locked="0"/>
    </xf>
    <xf numFmtId="0" fontId="11" fillId="4" borderId="34" xfId="1" applyNumberFormat="1" applyFont="1" applyFill="1" applyBorder="1" applyAlignment="1" applyProtection="1">
      <alignment horizontal="center" vertical="top" wrapText="1"/>
      <protection locked="0"/>
    </xf>
    <xf numFmtId="0" fontId="11" fillId="4" borderId="13" xfId="1" applyNumberFormat="1" applyFont="1" applyFill="1" applyBorder="1" applyAlignment="1" applyProtection="1">
      <alignment horizontal="left" vertical="top" wrapText="1"/>
      <protection locked="0"/>
    </xf>
    <xf numFmtId="0" fontId="11" fillId="4" borderId="24" xfId="1" applyNumberFormat="1" applyFont="1" applyFill="1" applyBorder="1" applyAlignment="1" applyProtection="1">
      <alignment horizontal="left" vertical="top" wrapText="1"/>
      <protection locked="0"/>
    </xf>
    <xf numFmtId="0" fontId="11" fillId="4" borderId="34" xfId="1" applyNumberFormat="1" applyFont="1" applyFill="1" applyBorder="1" applyAlignment="1" applyProtection="1">
      <alignment horizontal="left" vertical="top" wrapText="1"/>
      <protection locked="0"/>
    </xf>
    <xf numFmtId="0" fontId="11" fillId="4" borderId="35" xfId="1" applyNumberFormat="1" applyFont="1" applyFill="1" applyBorder="1" applyAlignment="1" applyProtection="1">
      <alignment horizontal="left" vertical="top" wrapText="1"/>
      <protection locked="0"/>
    </xf>
    <xf numFmtId="0" fontId="9" fillId="7" borderId="13" xfId="0" applyFont="1" applyFill="1" applyBorder="1" applyAlignment="1">
      <alignment horizontal="center" vertical="top" wrapText="1"/>
    </xf>
    <xf numFmtId="0" fontId="9" fillId="7" borderId="24" xfId="0" applyFont="1" applyFill="1" applyBorder="1" applyAlignment="1">
      <alignment horizontal="center" vertical="top" wrapText="1"/>
    </xf>
    <xf numFmtId="0" fontId="8" fillId="2" borderId="36"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12" fillId="2" borderId="32" xfId="0" applyFont="1" applyFill="1" applyBorder="1" applyAlignment="1">
      <alignment horizontal="left" vertical="top" wrapText="1"/>
    </xf>
    <xf numFmtId="0" fontId="12" fillId="2" borderId="13" xfId="0" applyFont="1" applyFill="1" applyBorder="1" applyAlignment="1">
      <alignment horizontal="left" vertical="top" wrapText="1"/>
    </xf>
    <xf numFmtId="0" fontId="10" fillId="0" borderId="13" xfId="0" applyFont="1" applyBorder="1" applyAlignment="1">
      <alignment horizontal="left" vertical="top" wrapText="1"/>
    </xf>
    <xf numFmtId="0" fontId="8" fillId="2" borderId="32" xfId="0" applyFont="1" applyFill="1" applyBorder="1" applyAlignment="1">
      <alignment horizontal="left" vertical="top" wrapText="1"/>
    </xf>
    <xf numFmtId="0" fontId="8" fillId="2" borderId="13" xfId="0" applyFont="1" applyFill="1" applyBorder="1" applyAlignment="1">
      <alignment horizontal="left" vertical="top" wrapText="1"/>
    </xf>
    <xf numFmtId="0" fontId="7" fillId="3" borderId="12" xfId="0" applyFont="1" applyFill="1" applyBorder="1" applyAlignment="1">
      <alignment horizontal="center" vertical="top" wrapText="1"/>
    </xf>
    <xf numFmtId="0" fontId="7" fillId="3" borderId="12" xfId="0" applyFont="1" applyFill="1" applyBorder="1" applyAlignment="1">
      <alignment horizontal="left" vertical="top" wrapText="1"/>
    </xf>
    <xf numFmtId="0" fontId="7" fillId="3" borderId="3" xfId="0" applyFont="1" applyFill="1" applyBorder="1" applyAlignment="1">
      <alignment horizontal="left" wrapText="1"/>
    </xf>
    <xf numFmtId="0" fontId="7" fillId="3" borderId="11" xfId="0" applyFont="1" applyFill="1" applyBorder="1" applyAlignment="1">
      <alignment horizontal="left" wrapText="1"/>
    </xf>
    <xf numFmtId="0" fontId="7" fillId="3" borderId="5" xfId="0" applyFont="1" applyFill="1" applyBorder="1" applyAlignment="1">
      <alignment horizontal="left" wrapText="1"/>
    </xf>
    <xf numFmtId="0" fontId="7" fillId="3" borderId="7" xfId="0" applyFont="1" applyFill="1" applyBorder="1" applyAlignment="1">
      <alignment horizontal="left" wrapText="1"/>
    </xf>
    <xf numFmtId="0" fontId="7" fillId="3" borderId="10" xfId="0" applyFont="1" applyFill="1" applyBorder="1" applyAlignment="1">
      <alignment horizontal="left" wrapText="1"/>
    </xf>
    <xf numFmtId="0" fontId="7" fillId="3" borderId="8" xfId="0" applyFont="1" applyFill="1" applyBorder="1" applyAlignment="1">
      <alignment horizontal="left" wrapText="1"/>
    </xf>
    <xf numFmtId="0" fontId="9" fillId="7" borderId="15" xfId="0" applyFont="1" applyFill="1" applyBorder="1" applyAlignment="1">
      <alignment horizontal="center" vertical="center" wrapText="1"/>
    </xf>
    <xf numFmtId="0" fontId="9" fillId="7" borderId="16" xfId="0" applyFont="1" applyFill="1" applyBorder="1" applyAlignment="1">
      <alignment horizontal="center" vertical="center" wrapText="1"/>
    </xf>
    <xf numFmtId="0" fontId="9" fillId="7" borderId="29" xfId="0" applyFont="1" applyFill="1" applyBorder="1" applyAlignment="1">
      <alignment horizontal="center" vertical="center" wrapText="1"/>
    </xf>
    <xf numFmtId="0" fontId="9" fillId="7" borderId="25" xfId="0" applyFont="1" applyFill="1" applyBorder="1" applyAlignment="1">
      <alignment horizontal="center" vertical="center" wrapText="1"/>
    </xf>
    <xf numFmtId="0" fontId="9" fillId="7" borderId="30" xfId="0" applyFont="1" applyFill="1" applyBorder="1" applyAlignment="1">
      <alignment horizontal="center" vertical="center" wrapText="1"/>
    </xf>
    <xf numFmtId="0" fontId="8" fillId="2" borderId="41" xfId="0" applyFont="1" applyFill="1" applyBorder="1" applyAlignment="1">
      <alignment horizontal="right" vertical="center" wrapText="1" indent="1"/>
    </xf>
    <xf numFmtId="0" fontId="8" fillId="2" borderId="42" xfId="0" applyFont="1" applyFill="1" applyBorder="1" applyAlignment="1">
      <alignment horizontal="right" vertical="center" wrapText="1" indent="1"/>
    </xf>
    <xf numFmtId="0" fontId="8" fillId="2" borderId="13" xfId="0" applyFont="1" applyFill="1" applyBorder="1" applyAlignment="1">
      <alignment horizontal="right" vertical="center" wrapText="1" indent="1"/>
    </xf>
    <xf numFmtId="0" fontId="8" fillId="2" borderId="43" xfId="0" applyFont="1" applyFill="1" applyBorder="1" applyAlignment="1">
      <alignment horizontal="right" vertical="center" wrapText="1" indent="1"/>
    </xf>
    <xf numFmtId="0" fontId="8" fillId="2" borderId="44" xfId="0" applyFont="1" applyFill="1" applyBorder="1" applyAlignment="1">
      <alignment horizontal="right" vertical="center" wrapText="1" indent="1"/>
    </xf>
    <xf numFmtId="0" fontId="8" fillId="2" borderId="45" xfId="0" applyFont="1" applyFill="1" applyBorder="1" applyAlignment="1">
      <alignment horizontal="right" vertical="center" wrapText="1" indent="1"/>
    </xf>
    <xf numFmtId="0" fontId="8" fillId="2" borderId="59" xfId="0" applyFont="1" applyFill="1" applyBorder="1" applyAlignment="1">
      <alignment horizontal="left" vertical="center" wrapText="1" indent="1"/>
    </xf>
    <xf numFmtId="0" fontId="8" fillId="2" borderId="56" xfId="0" applyFont="1" applyFill="1" applyBorder="1" applyAlignment="1">
      <alignment horizontal="left" vertical="center" wrapText="1" indent="1"/>
    </xf>
    <xf numFmtId="0" fontId="9" fillId="7" borderId="26" xfId="0" applyFont="1" applyFill="1" applyBorder="1" applyAlignment="1">
      <alignment horizontal="center" vertical="center" wrapText="1"/>
    </xf>
    <xf numFmtId="165" fontId="11" fillId="5" borderId="13" xfId="2" applyNumberFormat="1" applyFont="1" applyFill="1" applyBorder="1" applyAlignment="1" applyProtection="1">
      <alignment horizontal="right" vertical="center" wrapText="1"/>
    </xf>
    <xf numFmtId="0" fontId="8" fillId="2" borderId="50" xfId="0" applyFont="1" applyFill="1" applyBorder="1" applyAlignment="1">
      <alignment horizontal="left" vertical="center" wrapText="1" indent="1"/>
    </xf>
    <xf numFmtId="0" fontId="8" fillId="2" borderId="41" xfId="0" applyFont="1" applyFill="1" applyBorder="1" applyAlignment="1">
      <alignment horizontal="left" vertical="center" wrapText="1" indent="1"/>
    </xf>
    <xf numFmtId="0" fontId="8" fillId="2" borderId="32" xfId="0" applyFont="1" applyFill="1" applyBorder="1" applyAlignment="1">
      <alignment horizontal="left" vertical="center" wrapText="1" indent="1"/>
    </xf>
    <xf numFmtId="0" fontId="8" fillId="2" borderId="13" xfId="0" applyFont="1" applyFill="1" applyBorder="1" applyAlignment="1">
      <alignment horizontal="left" vertical="center" wrapText="1" indent="1"/>
    </xf>
    <xf numFmtId="0" fontId="8" fillId="2" borderId="52" xfId="0" applyFont="1" applyFill="1" applyBorder="1" applyAlignment="1">
      <alignment horizontal="left" vertical="center" wrapText="1" indent="1"/>
    </xf>
    <xf numFmtId="0" fontId="8" fillId="2" borderId="44" xfId="0" applyFont="1" applyFill="1" applyBorder="1" applyAlignment="1">
      <alignment horizontal="left" vertical="center" wrapText="1" indent="1"/>
    </xf>
    <xf numFmtId="1" fontId="11" fillId="4" borderId="15" xfId="2" applyNumberFormat="1" applyFont="1" applyFill="1" applyBorder="1" applyAlignment="1" applyProtection="1">
      <alignment horizontal="center" vertical="center"/>
      <protection locked="0"/>
    </xf>
    <xf numFmtId="1" fontId="11" fillId="4" borderId="16" xfId="2" applyNumberFormat="1" applyFont="1" applyFill="1" applyBorder="1" applyAlignment="1" applyProtection="1">
      <alignment horizontal="center" vertical="center"/>
      <protection locked="0"/>
    </xf>
    <xf numFmtId="0" fontId="8" fillId="2" borderId="38"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56" xfId="0" applyFont="1" applyFill="1" applyBorder="1" applyAlignment="1">
      <alignment horizontal="right" vertical="center" wrapText="1" indent="1"/>
    </xf>
    <xf numFmtId="0" fontId="8" fillId="2" borderId="57" xfId="0" applyFont="1" applyFill="1" applyBorder="1" applyAlignment="1">
      <alignment horizontal="right" vertical="center" wrapText="1" indent="1"/>
    </xf>
    <xf numFmtId="0" fontId="12" fillId="7" borderId="13" xfId="0" applyFont="1" applyFill="1" applyBorder="1" applyAlignment="1">
      <alignment horizontal="center" vertical="top" wrapText="1"/>
    </xf>
    <xf numFmtId="165" fontId="11" fillId="5" borderId="24" xfId="2" applyNumberFormat="1" applyFont="1" applyFill="1" applyBorder="1" applyAlignment="1" applyProtection="1">
      <alignment horizontal="right" vertical="center" wrapText="1"/>
    </xf>
    <xf numFmtId="0" fontId="8" fillId="2" borderId="13" xfId="0" applyFont="1" applyFill="1" applyBorder="1" applyAlignment="1">
      <alignment horizontal="center" vertical="center" wrapText="1"/>
    </xf>
    <xf numFmtId="165" fontId="11" fillId="4" borderId="15" xfId="2" applyNumberFormat="1" applyFont="1" applyFill="1" applyBorder="1" applyAlignment="1" applyProtection="1">
      <alignment horizontal="right" vertical="center" wrapText="1"/>
      <protection locked="0"/>
    </xf>
    <xf numFmtId="165" fontId="11" fillId="4" borderId="16" xfId="2" applyNumberFormat="1" applyFont="1" applyFill="1" applyBorder="1" applyAlignment="1" applyProtection="1">
      <alignment horizontal="right" vertical="center" wrapText="1"/>
      <protection locked="0"/>
    </xf>
    <xf numFmtId="0" fontId="8" fillId="2" borderId="49" xfId="0" applyFont="1" applyFill="1" applyBorder="1" applyAlignment="1">
      <alignment horizontal="left" vertical="top" wrapText="1"/>
    </xf>
    <xf numFmtId="0" fontId="10" fillId="4" borderId="0" xfId="0" applyFont="1" applyFill="1" applyAlignment="1" applyProtection="1">
      <alignment horizontal="left" vertical="top" wrapText="1"/>
      <protection locked="0"/>
    </xf>
    <xf numFmtId="1" fontId="11" fillId="5" borderId="17" xfId="1" applyNumberFormat="1" applyFont="1" applyFill="1" applyBorder="1" applyAlignment="1" applyProtection="1">
      <alignment vertical="center" wrapText="1"/>
    </xf>
    <xf numFmtId="1" fontId="11" fillId="5" borderId="14" xfId="1" applyNumberFormat="1" applyFont="1" applyFill="1" applyBorder="1" applyAlignment="1" applyProtection="1">
      <alignment vertical="center" wrapText="1"/>
    </xf>
    <xf numFmtId="1" fontId="11" fillId="5" borderId="18" xfId="1" applyNumberFormat="1" applyFont="1" applyFill="1" applyBorder="1" applyAlignment="1" applyProtection="1">
      <alignment vertical="center" wrapText="1"/>
    </xf>
    <xf numFmtId="1" fontId="11" fillId="5" borderId="19" xfId="1" applyNumberFormat="1" applyFont="1" applyFill="1" applyBorder="1" applyAlignment="1" applyProtection="1">
      <alignment vertical="center" wrapText="1"/>
    </xf>
    <xf numFmtId="1" fontId="11" fillId="5" borderId="0" xfId="1" applyNumberFormat="1" applyFont="1" applyFill="1" applyBorder="1" applyAlignment="1" applyProtection="1">
      <alignment vertical="center" wrapText="1"/>
    </xf>
    <xf numFmtId="1" fontId="11" fillId="5" borderId="20" xfId="1" applyNumberFormat="1" applyFont="1" applyFill="1" applyBorder="1" applyAlignment="1" applyProtection="1">
      <alignment vertical="center" wrapText="1"/>
    </xf>
    <xf numFmtId="1" fontId="11" fillId="5" borderId="21" xfId="1" applyNumberFormat="1" applyFont="1" applyFill="1" applyBorder="1" applyAlignment="1" applyProtection="1">
      <alignment vertical="center" wrapText="1"/>
    </xf>
    <xf numFmtId="1" fontId="11" fillId="5" borderId="22" xfId="1" applyNumberFormat="1" applyFont="1" applyFill="1" applyBorder="1" applyAlignment="1" applyProtection="1">
      <alignment vertical="center" wrapText="1"/>
    </xf>
    <xf numFmtId="1" fontId="11" fillId="5" borderId="23" xfId="1" applyNumberFormat="1" applyFont="1" applyFill="1" applyBorder="1" applyAlignment="1" applyProtection="1">
      <alignment vertical="center" wrapText="1"/>
    </xf>
    <xf numFmtId="0" fontId="8" fillId="2" borderId="20" xfId="0" applyFont="1" applyFill="1" applyBorder="1" applyAlignment="1">
      <alignment horizontal="left" vertical="center" wrapText="1"/>
    </xf>
    <xf numFmtId="0" fontId="24" fillId="10" borderId="62" xfId="0" applyFont="1" applyFill="1" applyBorder="1" applyAlignment="1">
      <alignment horizontal="center"/>
    </xf>
    <xf numFmtId="0" fontId="24" fillId="10" borderId="63" xfId="0" applyFont="1" applyFill="1" applyBorder="1" applyAlignment="1">
      <alignment horizontal="center"/>
    </xf>
    <xf numFmtId="0" fontId="24" fillId="10" borderId="64" xfId="0" applyFont="1" applyFill="1" applyBorder="1" applyAlignment="1">
      <alignment horizontal="center"/>
    </xf>
    <xf numFmtId="166" fontId="29" fillId="2" borderId="10" xfId="0" applyNumberFormat="1" applyFont="1" applyFill="1" applyBorder="1" applyAlignment="1">
      <alignment horizontal="center"/>
    </xf>
    <xf numFmtId="0" fontId="28" fillId="2" borderId="0" xfId="3" quotePrefix="1" applyFont="1" applyFill="1" applyAlignment="1">
      <alignment horizontal="left" vertical="top" wrapText="1" indent="1"/>
    </xf>
  </cellXfs>
  <cellStyles count="4">
    <cellStyle name="Comma" xfId="2" builtinId="3"/>
    <cellStyle name="Comma 15 10" xfId="1" xr:uid="{144EF839-2C7D-414D-AA0E-B046310C202D}"/>
    <cellStyle name="Normal" xfId="0" builtinId="0"/>
    <cellStyle name="Normal 10 2" xfId="3" xr:uid="{05D97898-AE42-48A1-B655-157A0E2F26D0}"/>
  </cellStyles>
  <dxfs count="4">
    <dxf>
      <fill>
        <patternFill>
          <bgColor rgb="FF92D050"/>
        </patternFill>
      </fill>
    </dxf>
    <dxf>
      <fill>
        <patternFill>
          <bgColor rgb="FFFFFF00"/>
        </patternFill>
      </fill>
    </dxf>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374650</xdr:colOff>
      <xdr:row>0</xdr:row>
      <xdr:rowOff>0</xdr:rowOff>
    </xdr:from>
    <xdr:to>
      <xdr:col>11</xdr:col>
      <xdr:colOff>981075</xdr:colOff>
      <xdr:row>2</xdr:row>
      <xdr:rowOff>111126</xdr:rowOff>
    </xdr:to>
    <xdr:pic>
      <xdr:nvPicPr>
        <xdr:cNvPr id="4" name="Picture 3">
          <a:extLst>
            <a:ext uri="{FF2B5EF4-FFF2-40B4-BE49-F238E27FC236}">
              <a16:creationId xmlns:a16="http://schemas.microsoft.com/office/drawing/2014/main" id="{CC79311C-4247-4381-80F4-894CFC4C2856}"/>
            </a:ext>
          </a:extLst>
        </xdr:cNvPr>
        <xdr:cNvPicPr>
          <a:picLocks noChangeAspect="1"/>
        </xdr:cNvPicPr>
      </xdr:nvPicPr>
      <xdr:blipFill rotWithShape="1">
        <a:blip xmlns:r="http://schemas.openxmlformats.org/officeDocument/2006/relationships" r:embed="rId1"/>
        <a:srcRect l="2122" t="11760" r="2122" b="10205"/>
        <a:stretch/>
      </xdr:blipFill>
      <xdr:spPr>
        <a:xfrm>
          <a:off x="9626600" y="0"/>
          <a:ext cx="16256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A216FA-4C79-4396-953A-693464A722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3FA2BE-3707-4456-BD89-CD4883374F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717965E4-7390-4ACA-8F48-B2FFFCBB4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C0729C9C-242D-4327-B9EA-4424C93007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9321CA9-8CE1-4ECF-8DFD-87501160B1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C55DFECD-162B-4A6A-8C49-FB66A85F63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C5C98D76-AACB-4E3A-9562-0B3418E6F4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19FAA794-FD8E-4E7C-B568-6001A7320B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D5F46952-43A8-4494-95B6-19ED240817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9F18-D88C-47AD-8AF0-F791327B66AF}">
  <sheetPr>
    <tabColor rgb="FFFFC000"/>
  </sheetPr>
  <dimension ref="A1:F27"/>
  <sheetViews>
    <sheetView showGridLines="0" workbookViewId="0">
      <selection activeCell="C21" sqref="C21"/>
    </sheetView>
  </sheetViews>
  <sheetFormatPr defaultColWidth="9.1796875" defaultRowHeight="14" x14ac:dyDescent="0.35"/>
  <cols>
    <col min="1" max="1" width="24.453125" style="87" bestFit="1" customWidth="1"/>
    <col min="2" max="2" width="25.54296875" style="72" customWidth="1"/>
    <col min="3" max="3" width="22.1796875" style="72" bestFit="1" customWidth="1"/>
    <col min="4" max="4" width="12.453125" style="72" bestFit="1" customWidth="1"/>
    <col min="5" max="16384" width="9.1796875" style="72"/>
  </cols>
  <sheetData>
    <row r="1" spans="1:6" s="115" customFormat="1" x14ac:dyDescent="0.35">
      <c r="A1" s="115" t="s">
        <v>145</v>
      </c>
      <c r="B1" s="115" t="s">
        <v>64</v>
      </c>
      <c r="C1" s="115" t="s">
        <v>65</v>
      </c>
      <c r="F1" s="115" t="s">
        <v>66</v>
      </c>
    </row>
    <row r="2" spans="1:6" x14ac:dyDescent="0.35">
      <c r="A2" s="87" t="s">
        <v>67</v>
      </c>
      <c r="B2" s="72" t="s">
        <v>300</v>
      </c>
      <c r="C2" s="72" t="str">
        <f>B2</f>
        <v>RR-2025-002</v>
      </c>
      <c r="F2" s="72" t="s">
        <v>167</v>
      </c>
    </row>
    <row r="3" spans="1:6" x14ac:dyDescent="0.35">
      <c r="A3" s="87" t="s">
        <v>68</v>
      </c>
      <c r="B3" s="50" t="s">
        <v>301</v>
      </c>
      <c r="C3" s="50" t="s">
        <v>302</v>
      </c>
      <c r="F3" s="72" t="s">
        <v>165</v>
      </c>
    </row>
    <row r="4" spans="1:6" x14ac:dyDescent="0.35">
      <c r="A4" s="87" t="s">
        <v>128</v>
      </c>
      <c r="F4" s="72" t="s">
        <v>166</v>
      </c>
    </row>
    <row r="5" spans="1:6" ht="28" x14ac:dyDescent="0.35">
      <c r="A5" s="88" t="s">
        <v>222</v>
      </c>
      <c r="B5" s="72" t="s">
        <v>303</v>
      </c>
      <c r="C5" s="72" t="s">
        <v>316</v>
      </c>
      <c r="D5" s="72" t="s">
        <v>297</v>
      </c>
    </row>
    <row r="6" spans="1:6" x14ac:dyDescent="0.35">
      <c r="A6" s="89" t="s">
        <v>223</v>
      </c>
      <c r="B6" s="90">
        <v>2022</v>
      </c>
      <c r="C6" s="90">
        <f>B6</f>
        <v>2022</v>
      </c>
      <c r="F6" s="116" t="s">
        <v>267</v>
      </c>
    </row>
    <row r="7" spans="1:6" x14ac:dyDescent="0.35">
      <c r="A7" s="89" t="s">
        <v>224</v>
      </c>
      <c r="B7" s="110" t="s">
        <v>304</v>
      </c>
      <c r="C7" s="136" t="s">
        <v>305</v>
      </c>
      <c r="F7" s="72" t="s">
        <v>298</v>
      </c>
    </row>
    <row r="8" spans="1:6" x14ac:dyDescent="0.35">
      <c r="A8" s="89" t="s">
        <v>225</v>
      </c>
      <c r="B8" s="90">
        <v>2025</v>
      </c>
      <c r="C8" s="90">
        <f>B8</f>
        <v>2025</v>
      </c>
      <c r="F8" s="72" t="s">
        <v>299</v>
      </c>
    </row>
    <row r="9" spans="1:6" x14ac:dyDescent="0.35">
      <c r="A9" s="87" t="s">
        <v>169</v>
      </c>
      <c r="B9" s="50" t="s">
        <v>318</v>
      </c>
      <c r="C9" s="50" t="s">
        <v>320</v>
      </c>
      <c r="F9" s="117" t="s">
        <v>268</v>
      </c>
    </row>
    <row r="10" spans="1:6" x14ac:dyDescent="0.35">
      <c r="A10" s="87" t="s">
        <v>170</v>
      </c>
      <c r="B10" s="50" t="s">
        <v>319</v>
      </c>
      <c r="C10" s="50" t="s">
        <v>317</v>
      </c>
    </row>
    <row r="11" spans="1:6" x14ac:dyDescent="0.35">
      <c r="A11" s="87" t="s">
        <v>69</v>
      </c>
      <c r="B11" s="141" t="s">
        <v>314</v>
      </c>
      <c r="C11" s="139" t="s">
        <v>315</v>
      </c>
    </row>
    <row r="13" spans="1:6" x14ac:dyDescent="0.35">
      <c r="A13" s="87" t="s">
        <v>226</v>
      </c>
      <c r="B13" s="72" t="s">
        <v>306</v>
      </c>
      <c r="C13" s="72" t="s">
        <v>307</v>
      </c>
      <c r="D13" s="72" t="s">
        <v>308</v>
      </c>
    </row>
    <row r="14" spans="1:6" x14ac:dyDescent="0.35">
      <c r="A14" s="87" t="s">
        <v>227</v>
      </c>
      <c r="B14" s="72" t="s">
        <v>309</v>
      </c>
      <c r="C14" s="72" t="s">
        <v>310</v>
      </c>
      <c r="D14" s="72" t="s">
        <v>311</v>
      </c>
    </row>
    <row r="16" spans="1:6" x14ac:dyDescent="0.35">
      <c r="A16" s="87" t="s">
        <v>72</v>
      </c>
      <c r="B16" s="144" t="s">
        <v>327</v>
      </c>
      <c r="C16" s="145" t="s">
        <v>328</v>
      </c>
    </row>
    <row r="17" spans="1:4" x14ac:dyDescent="0.35">
      <c r="A17" s="87" t="s">
        <v>221</v>
      </c>
      <c r="B17" s="50" t="s">
        <v>312</v>
      </c>
      <c r="C17" s="50" t="s">
        <v>313</v>
      </c>
    </row>
    <row r="19" spans="1:4" x14ac:dyDescent="0.35">
      <c r="A19" s="87" t="s">
        <v>73</v>
      </c>
      <c r="B19" s="138"/>
      <c r="C19" s="138"/>
    </row>
    <row r="20" spans="1:4" x14ac:dyDescent="0.35">
      <c r="A20" s="87" t="s">
        <v>74</v>
      </c>
      <c r="B20" s="139"/>
      <c r="C20" s="140"/>
    </row>
    <row r="21" spans="1:4" ht="168" x14ac:dyDescent="0.35">
      <c r="A21" s="87" t="s">
        <v>75</v>
      </c>
      <c r="B21" s="137" t="s">
        <v>379</v>
      </c>
      <c r="C21" s="137"/>
    </row>
    <row r="23" spans="1:4" x14ac:dyDescent="0.35">
      <c r="A23" s="87" t="s">
        <v>228</v>
      </c>
      <c r="B23" s="50" t="s">
        <v>229</v>
      </c>
      <c r="C23" s="50" t="s">
        <v>229</v>
      </c>
    </row>
    <row r="24" spans="1:4" x14ac:dyDescent="0.35">
      <c r="A24" s="87" t="s">
        <v>230</v>
      </c>
      <c r="B24" s="50" t="s">
        <v>231</v>
      </c>
      <c r="C24" s="50" t="s">
        <v>231</v>
      </c>
    </row>
    <row r="26" spans="1:4" x14ac:dyDescent="0.35">
      <c r="A26" s="87" t="s">
        <v>271</v>
      </c>
      <c r="B26" s="72" t="s">
        <v>272</v>
      </c>
      <c r="C26" s="72" t="s">
        <v>274</v>
      </c>
      <c r="D26" s="87" t="str">
        <f>IF(Intro!$G$23="English",B26,C26)</f>
        <v>Yes</v>
      </c>
    </row>
    <row r="27" spans="1:4" x14ac:dyDescent="0.35">
      <c r="B27" s="72" t="s">
        <v>273</v>
      </c>
      <c r="C27" s="72" t="s">
        <v>275</v>
      </c>
      <c r="D27" s="87" t="str">
        <f>IF(Intro!$G$23="English",B27,C27)</f>
        <v>No</v>
      </c>
    </row>
  </sheetData>
  <sheetProtection algorithmName="SHA-512" hashValue="Dox4NFz9fQ6QQob9we8175oTOS+w/J+MkmM1Bw948XBL7DR2wt+yXPrIE1+GxUKIpUx66i4ELF5sZgOn3LWrcg==" saltValue="8UZAogQBkPDWNwH49p86AQ==" spinCount="100000" sheet="1" objects="1" scenarios="1" selectLockedCells="1"/>
  <phoneticPr fontId="15" type="noConversion"/>
  <dataValidations count="2">
    <dataValidation type="list" allowBlank="1" showInputMessage="1" showErrorMessage="1" sqref="B4" xr:uid="{F7521834-66C4-4BA9-8D40-188AF5916932}">
      <formula1>"dumping, subsidization, dumping and subsidization"</formula1>
    </dataValidation>
    <dataValidation type="list" allowBlank="1" showInputMessage="1" showErrorMessage="1" sqref="C4" xr:uid="{B0933B39-FEE5-47B3-9A2D-69E5D17E6389}">
      <formula1>"le dumping, le subventionnement, le dumping et le subventionnement"</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EB37-991D-4F41-BEC9-E9F98CBC71D9}">
  <sheetPr>
    <tabColor rgb="FF00B0F0"/>
    <pageSetUpPr fitToPage="1"/>
  </sheetPr>
  <dimension ref="A1:P42"/>
  <sheetViews>
    <sheetView showGridLines="0" zoomScaleNormal="100" workbookViewId="0"/>
  </sheetViews>
  <sheetFormatPr defaultColWidth="9.453125" defaultRowHeight="14" x14ac:dyDescent="0.35"/>
  <cols>
    <col min="1" max="1" width="1.54296875" style="9" customWidth="1"/>
    <col min="2" max="12" width="14.54296875" style="77" customWidth="1"/>
    <col min="13" max="13" width="6.453125" style="83" customWidth="1"/>
    <col min="14" max="14" width="9.453125" style="83" customWidth="1"/>
    <col min="15" max="16" width="15.54296875" style="121" hidden="1" customWidth="1"/>
    <col min="17" max="17" width="9.453125" style="83" customWidth="1"/>
    <col min="18" max="16384" width="9.453125" style="83"/>
  </cols>
  <sheetData>
    <row r="1" spans="1:16" x14ac:dyDescent="0.35">
      <c r="O1" s="10" t="s">
        <v>64</v>
      </c>
      <c r="P1" s="10" t="s">
        <v>76</v>
      </c>
    </row>
    <row r="2" spans="1:16" x14ac:dyDescent="0.35">
      <c r="B2" s="11" t="s">
        <v>0</v>
      </c>
      <c r="C2" s="11"/>
      <c r="D2" s="11"/>
      <c r="O2" s="5"/>
      <c r="P2" s="5"/>
    </row>
    <row r="3" spans="1:16" x14ac:dyDescent="0.35">
      <c r="B3" s="2"/>
      <c r="C3" s="2"/>
      <c r="D3" s="2"/>
      <c r="O3" s="5"/>
      <c r="P3" s="5"/>
    </row>
    <row r="4" spans="1:16" s="5" customFormat="1" x14ac:dyDescent="0.35">
      <c r="A4" s="12"/>
      <c r="B4" s="233" t="str">
        <f>Info!B4</f>
        <v>FOREIGN PRODUCERS' QUESTIONNAIRE</v>
      </c>
      <c r="C4" s="233"/>
      <c r="D4" s="233"/>
      <c r="E4" s="233"/>
      <c r="F4" s="233"/>
      <c r="G4" s="233"/>
      <c r="H4" s="233"/>
      <c r="I4" s="233"/>
      <c r="J4" s="233"/>
      <c r="K4" s="233"/>
      <c r="L4" s="233"/>
      <c r="M4" s="8"/>
      <c r="N4" s="8"/>
      <c r="O4" s="7"/>
      <c r="P4" s="7"/>
    </row>
    <row r="5" spans="1:16" s="5" customFormat="1" x14ac:dyDescent="0.35">
      <c r="A5" s="12"/>
      <c r="B5" s="233" t="str">
        <f>Info!B5</f>
        <v>RR-2025-002</v>
      </c>
      <c r="C5" s="233"/>
      <c r="D5" s="233"/>
      <c r="E5" s="233"/>
      <c r="F5" s="233"/>
      <c r="G5" s="233"/>
      <c r="H5" s="233"/>
      <c r="I5" s="233"/>
      <c r="J5" s="233"/>
      <c r="K5" s="233"/>
      <c r="L5" s="233"/>
      <c r="M5" s="8"/>
      <c r="N5" s="8"/>
      <c r="O5" s="7"/>
      <c r="P5" s="7"/>
    </row>
    <row r="6" spans="1:16" s="7" customFormat="1" x14ac:dyDescent="0.35">
      <c r="A6" s="12"/>
      <c r="B6" s="233" t="str">
        <f>Info!B6</f>
        <v>CONCRETE REINFORCING BAR</v>
      </c>
      <c r="C6" s="233"/>
      <c r="D6" s="233"/>
      <c r="E6" s="233"/>
      <c r="F6" s="233"/>
      <c r="G6" s="233"/>
      <c r="H6" s="233"/>
      <c r="I6" s="233"/>
      <c r="J6" s="233"/>
      <c r="K6" s="233"/>
      <c r="L6" s="233"/>
      <c r="O6" s="13"/>
      <c r="P6" s="13"/>
    </row>
    <row r="7" spans="1:16" s="7" customFormat="1" x14ac:dyDescent="0.35">
      <c r="A7" s="12"/>
      <c r="B7" s="14"/>
      <c r="C7" s="14"/>
      <c r="D7" s="14"/>
      <c r="E7" s="15"/>
      <c r="F7" s="15"/>
      <c r="G7" s="15"/>
      <c r="H7" s="15"/>
      <c r="I7" s="15"/>
      <c r="J7" s="15"/>
      <c r="K7" s="15"/>
      <c r="L7" s="15"/>
      <c r="O7" s="13"/>
      <c r="P7" s="13"/>
    </row>
    <row r="8" spans="1:16" x14ac:dyDescent="0.35">
      <c r="B8" s="360" t="str">
        <f>UPPER(IF(Intro!$G$23="English",O8,P8))</f>
        <v>CONFIRMATION OF REPORTED DATA</v>
      </c>
      <c r="C8" s="361"/>
      <c r="D8" s="361"/>
      <c r="E8" s="361"/>
      <c r="F8" s="361"/>
      <c r="G8" s="361"/>
      <c r="H8" s="361"/>
      <c r="I8" s="361"/>
      <c r="J8" s="361"/>
      <c r="K8" s="361"/>
      <c r="L8" s="362"/>
      <c r="O8" s="121" t="s">
        <v>20</v>
      </c>
      <c r="P8" s="121" t="s">
        <v>39</v>
      </c>
    </row>
    <row r="9" spans="1:16" x14ac:dyDescent="0.35">
      <c r="B9" s="266" t="str">
        <f>UPPER(IF(Intro!$G$23="English",O9,P9))</f>
        <v>GENERAL</v>
      </c>
      <c r="C9" s="267"/>
      <c r="D9" s="267"/>
      <c r="E9" s="267"/>
      <c r="F9" s="267"/>
      <c r="G9" s="267"/>
      <c r="H9" s="267"/>
      <c r="I9" s="267"/>
      <c r="J9" s="267"/>
      <c r="K9" s="267"/>
      <c r="L9" s="268"/>
      <c r="O9" s="121" t="s">
        <v>261</v>
      </c>
      <c r="P9" s="124" t="s">
        <v>262</v>
      </c>
    </row>
    <row r="10" spans="1:16" x14ac:dyDescent="0.35">
      <c r="B10" s="91"/>
      <c r="C10" s="32"/>
      <c r="D10" s="32"/>
      <c r="E10" s="32"/>
      <c r="F10" s="32"/>
      <c r="G10" s="32"/>
      <c r="H10" s="32"/>
      <c r="I10" s="32"/>
      <c r="J10" s="32"/>
      <c r="K10" s="32"/>
      <c r="L10" s="92"/>
    </row>
    <row r="11" spans="1:16" s="26" customFormat="1" x14ac:dyDescent="0.35">
      <c r="A11" s="93"/>
      <c r="B11" s="247" t="str">
        <f>IF(Intro!$G$23="English",O11,P11)</f>
        <v>Confirm that all data reported in this questionnaire pertain to the goods as defined in the "Intro" tab.</v>
      </c>
      <c r="C11" s="248"/>
      <c r="D11" s="248"/>
      <c r="E11" s="248"/>
      <c r="F11" s="248"/>
      <c r="G11" s="248"/>
      <c r="H11" s="248"/>
      <c r="I11" s="248"/>
      <c r="J11" s="146"/>
      <c r="K11" s="94"/>
      <c r="L11" s="95"/>
      <c r="O11" s="26" t="s">
        <v>293</v>
      </c>
      <c r="P11" s="26" t="s">
        <v>294</v>
      </c>
    </row>
    <row r="12" spans="1:16" s="26" customFormat="1" ht="15" customHeight="1" x14ac:dyDescent="0.35">
      <c r="A12" s="93"/>
      <c r="B12" s="247" t="str">
        <f>IF(Intro!$G$23="English",O12,P12)</f>
        <v>Confirm that all volumes reported in this questionnaire are in tonnes.</v>
      </c>
      <c r="C12" s="248"/>
      <c r="D12" s="248"/>
      <c r="E12" s="248"/>
      <c r="F12" s="248"/>
      <c r="G12" s="248"/>
      <c r="H12" s="248"/>
      <c r="I12" s="248"/>
      <c r="J12" s="82"/>
      <c r="K12" s="96"/>
      <c r="L12" s="97"/>
      <c r="O12" s="26" t="str">
        <f>"Confirm that all volumes reported in this questionnaire are in "&amp;(Variables!B23)&amp;"."</f>
        <v>Confirm that all volumes reported in this questionnaire are in tonnes.</v>
      </c>
      <c r="P12" s="26" t="str">
        <f>"Confirmez que tous les volumes déclarés dans ce questionnaire sont en "&amp;(Variables!C23)&amp;"."</f>
        <v>Confirmez que tous les volumes déclarés dans ce questionnaire sont en tonnes.</v>
      </c>
    </row>
    <row r="13" spans="1:16" s="26" customFormat="1" x14ac:dyDescent="0.35">
      <c r="A13" s="93"/>
      <c r="B13" s="247" t="str">
        <f>IF(Intro!$G$23="English",O13,P13)</f>
        <v>Confirm that all values reported in this questionnaire are in Canadian dollars.</v>
      </c>
      <c r="C13" s="248"/>
      <c r="D13" s="248"/>
      <c r="E13" s="248" t="str">
        <f>IF(SUM('Pro 2'!E34:E35)&lt;&gt;0,"X","-")</f>
        <v>-</v>
      </c>
      <c r="F13" s="248" t="str">
        <f>IF(SUM('Pro 2'!F34:F35)&lt;&gt;0,"X","-")</f>
        <v>-</v>
      </c>
      <c r="G13" s="248" t="str">
        <f>IF(SUM('Pro 2'!G34:G35)&lt;&gt;0,"X","-")</f>
        <v>-</v>
      </c>
      <c r="H13" s="248" t="str">
        <f>IF(SUM('Pro 2'!H34:H35)&lt;&gt;0,"X","-")</f>
        <v>-</v>
      </c>
      <c r="I13" s="248" t="str">
        <f>IF(SUM('Pro 2'!I34:I35)&lt;&gt;0,"X","-")</f>
        <v>-</v>
      </c>
      <c r="J13" s="82"/>
      <c r="K13" s="96"/>
      <c r="L13" s="97"/>
      <c r="O13" s="26" t="s">
        <v>163</v>
      </c>
      <c r="P13" s="26" t="s">
        <v>164</v>
      </c>
    </row>
    <row r="14" spans="1:16" s="26" customFormat="1" x14ac:dyDescent="0.35">
      <c r="A14" s="93"/>
      <c r="B14" s="247" t="str">
        <f>IF(Intro!$G$23="English",O14,P14)</f>
        <v>Confirm that all information is reported on a calendar-year basis.</v>
      </c>
      <c r="C14" s="248"/>
      <c r="D14" s="248"/>
      <c r="E14" s="248" t="str">
        <f>IF(SUM('Pro 2'!E37:E38)&lt;&gt;0,"X","-")</f>
        <v>-</v>
      </c>
      <c r="F14" s="248" t="str">
        <f>IF(SUM('Pro 2'!F37:F38)&lt;&gt;0,"X","-")</f>
        <v>-</v>
      </c>
      <c r="G14" s="248" t="str">
        <f>IF(SUM('Pro 2'!G37:G38)&lt;&gt;0,"X","-")</f>
        <v>-</v>
      </c>
      <c r="H14" s="248" t="str">
        <f>IF(SUM('Pro 2'!H37:H38)&lt;&gt;0,"X","-")</f>
        <v>X</v>
      </c>
      <c r="I14" s="248" t="str">
        <f>IF(SUM('Pro 2'!I37:I38)&lt;&gt;0,"X","-")</f>
        <v>X</v>
      </c>
      <c r="J14" s="82"/>
      <c r="K14" s="94"/>
      <c r="L14" s="95"/>
      <c r="O14" s="26" t="s">
        <v>62</v>
      </c>
      <c r="P14" s="26" t="s">
        <v>63</v>
      </c>
    </row>
    <row r="15" spans="1:16" x14ac:dyDescent="0.35">
      <c r="B15" s="91"/>
      <c r="C15" s="32"/>
      <c r="D15" s="32"/>
      <c r="E15" s="32"/>
      <c r="F15" s="32"/>
      <c r="G15" s="32"/>
      <c r="H15" s="32"/>
      <c r="I15" s="32"/>
      <c r="J15" s="32"/>
      <c r="K15" s="32"/>
      <c r="L15" s="92"/>
    </row>
    <row r="16" spans="1:16" s="128" customFormat="1" x14ac:dyDescent="0.35">
      <c r="A16" s="9"/>
      <c r="B16" s="255" t="str">
        <f>IF(Intro!$G$23="English",O16,P16)</f>
        <v>If no, explain.</v>
      </c>
      <c r="C16" s="256"/>
      <c r="D16" s="256"/>
      <c r="E16" s="256"/>
      <c r="F16" s="256"/>
      <c r="G16" s="256"/>
      <c r="H16" s="256"/>
      <c r="I16" s="256"/>
      <c r="J16" s="256"/>
      <c r="K16" s="256"/>
      <c r="L16" s="257"/>
      <c r="O16" s="41" t="s">
        <v>282</v>
      </c>
      <c r="P16" s="7" t="s">
        <v>283</v>
      </c>
    </row>
    <row r="17" spans="1:16" s="26" customFormat="1" x14ac:dyDescent="0.35">
      <c r="A17" s="93"/>
      <c r="B17" s="103"/>
      <c r="C17" s="130"/>
      <c r="D17" s="130"/>
      <c r="E17" s="130"/>
      <c r="F17" s="130"/>
      <c r="G17" s="130"/>
      <c r="H17" s="130"/>
      <c r="I17" s="130"/>
      <c r="J17" s="130"/>
      <c r="K17" s="130"/>
      <c r="L17" s="95"/>
      <c r="O17" s="7"/>
      <c r="P17" s="7"/>
    </row>
    <row r="18" spans="1:16" s="10" customFormat="1" x14ac:dyDescent="0.35">
      <c r="A18" s="9"/>
      <c r="B18" s="363"/>
      <c r="C18" s="462"/>
      <c r="D18" s="462"/>
      <c r="E18" s="462"/>
      <c r="F18" s="462"/>
      <c r="G18" s="462"/>
      <c r="H18" s="462"/>
      <c r="I18" s="462"/>
      <c r="J18" s="462"/>
      <c r="K18" s="462"/>
      <c r="L18" s="365"/>
      <c r="M18" s="26"/>
      <c r="O18" s="8"/>
      <c r="P18" s="8"/>
    </row>
    <row r="19" spans="1:16" s="10" customFormat="1" x14ac:dyDescent="0.35">
      <c r="A19" s="9"/>
      <c r="B19" s="363"/>
      <c r="C19" s="462"/>
      <c r="D19" s="462"/>
      <c r="E19" s="462"/>
      <c r="F19" s="462"/>
      <c r="G19" s="462"/>
      <c r="H19" s="462"/>
      <c r="I19" s="462"/>
      <c r="J19" s="462"/>
      <c r="K19" s="462"/>
      <c r="L19" s="365"/>
      <c r="M19" s="26"/>
      <c r="O19" s="8"/>
      <c r="P19" s="8"/>
    </row>
    <row r="20" spans="1:16" s="10" customFormat="1" x14ac:dyDescent="0.35">
      <c r="A20" s="9"/>
      <c r="B20" s="363"/>
      <c r="C20" s="462"/>
      <c r="D20" s="462"/>
      <c r="E20" s="462"/>
      <c r="F20" s="462"/>
      <c r="G20" s="462"/>
      <c r="H20" s="462"/>
      <c r="I20" s="462"/>
      <c r="J20" s="462"/>
      <c r="K20" s="462"/>
      <c r="L20" s="365"/>
      <c r="M20" s="26"/>
      <c r="O20" s="8"/>
      <c r="P20" s="8"/>
    </row>
    <row r="21" spans="1:16" s="10" customFormat="1" x14ac:dyDescent="0.35">
      <c r="A21" s="9"/>
      <c r="B21" s="363"/>
      <c r="C21" s="462"/>
      <c r="D21" s="462"/>
      <c r="E21" s="462"/>
      <c r="F21" s="462"/>
      <c r="G21" s="462"/>
      <c r="H21" s="462"/>
      <c r="I21" s="462"/>
      <c r="J21" s="462"/>
      <c r="K21" s="462"/>
      <c r="L21" s="365"/>
      <c r="M21" s="26"/>
      <c r="O21" s="8"/>
      <c r="P21" s="8"/>
    </row>
    <row r="22" spans="1:16" s="10" customFormat="1" x14ac:dyDescent="0.35">
      <c r="A22" s="9"/>
      <c r="B22" s="363"/>
      <c r="C22" s="462"/>
      <c r="D22" s="462"/>
      <c r="E22" s="462"/>
      <c r="F22" s="462"/>
      <c r="G22" s="462"/>
      <c r="H22" s="462"/>
      <c r="I22" s="462"/>
      <c r="J22" s="462"/>
      <c r="K22" s="462"/>
      <c r="L22" s="365"/>
      <c r="M22" s="26"/>
      <c r="O22" s="8"/>
      <c r="P22" s="8"/>
    </row>
    <row r="23" spans="1:16" s="10" customFormat="1" x14ac:dyDescent="0.35">
      <c r="A23" s="9"/>
      <c r="B23" s="363"/>
      <c r="C23" s="462"/>
      <c r="D23" s="462"/>
      <c r="E23" s="462"/>
      <c r="F23" s="462"/>
      <c r="G23" s="462"/>
      <c r="H23" s="462"/>
      <c r="I23" s="462"/>
      <c r="J23" s="462"/>
      <c r="K23" s="462"/>
      <c r="L23" s="365"/>
      <c r="M23" s="26"/>
      <c r="O23" s="8"/>
      <c r="P23" s="8"/>
    </row>
    <row r="24" spans="1:16" s="10" customFormat="1" x14ac:dyDescent="0.35">
      <c r="A24" s="9"/>
      <c r="B24" s="363"/>
      <c r="C24" s="462"/>
      <c r="D24" s="462"/>
      <c r="E24" s="462"/>
      <c r="F24" s="462"/>
      <c r="G24" s="462"/>
      <c r="H24" s="462"/>
      <c r="I24" s="462"/>
      <c r="J24" s="462"/>
      <c r="K24" s="462"/>
      <c r="L24" s="365"/>
      <c r="M24" s="26"/>
      <c r="O24" s="8"/>
      <c r="P24" s="8"/>
    </row>
    <row r="25" spans="1:16" s="10" customFormat="1" x14ac:dyDescent="0.35">
      <c r="A25" s="9"/>
      <c r="B25" s="363"/>
      <c r="C25" s="462"/>
      <c r="D25" s="462"/>
      <c r="E25" s="462"/>
      <c r="F25" s="462"/>
      <c r="G25" s="462"/>
      <c r="H25" s="462"/>
      <c r="I25" s="462"/>
      <c r="J25" s="462"/>
      <c r="K25" s="462"/>
      <c r="L25" s="365"/>
      <c r="M25" s="26"/>
      <c r="O25" s="8"/>
      <c r="P25" s="8"/>
    </row>
    <row r="26" spans="1:16" s="128" customFormat="1" x14ac:dyDescent="0.35">
      <c r="A26" s="9"/>
      <c r="B26" s="91"/>
      <c r="C26" s="77"/>
      <c r="D26" s="77"/>
      <c r="E26" s="77"/>
      <c r="F26" s="77"/>
      <c r="G26" s="77"/>
      <c r="H26" s="77"/>
      <c r="I26" s="77"/>
      <c r="J26" s="77"/>
      <c r="K26" s="77"/>
      <c r="L26" s="92"/>
    </row>
    <row r="27" spans="1:16" x14ac:dyDescent="0.35">
      <c r="B27" s="266" t="str">
        <f>UPPER(IF(Intro!$G$23="English",O27,P27))</f>
        <v>PRODUCTION AND SALES</v>
      </c>
      <c r="C27" s="267"/>
      <c r="D27" s="267"/>
      <c r="E27" s="267"/>
      <c r="F27" s="267"/>
      <c r="G27" s="267"/>
      <c r="H27" s="267"/>
      <c r="I27" s="267"/>
      <c r="J27" s="267"/>
      <c r="K27" s="267"/>
      <c r="L27" s="268"/>
      <c r="O27" s="121" t="s">
        <v>263</v>
      </c>
      <c r="P27" s="121" t="s">
        <v>264</v>
      </c>
    </row>
    <row r="28" spans="1:16" x14ac:dyDescent="0.35">
      <c r="B28" s="91"/>
      <c r="C28" s="32"/>
      <c r="D28" s="32"/>
      <c r="E28" s="32"/>
      <c r="F28" s="32"/>
      <c r="G28" s="32"/>
      <c r="H28" s="32"/>
      <c r="I28" s="32"/>
      <c r="J28" s="32"/>
      <c r="K28" s="32"/>
      <c r="L28" s="92"/>
    </row>
    <row r="29" spans="1:16" ht="28" x14ac:dyDescent="0.35">
      <c r="A29" s="9" t="s">
        <v>168</v>
      </c>
      <c r="B29" s="351" t="str">
        <f>IF(Intro!$G$23="English",O29,P29)</f>
        <v>Note: Public/non-confidential information in this table is automatically generated from the information provided in the "Pro 1" and "Pro 2" tabs. Any changes to this public summary must therefore be made in the "Pro 1" and "Pro 2" tabs.</v>
      </c>
      <c r="C29" s="352"/>
      <c r="D29" s="352"/>
      <c r="E29" s="352"/>
      <c r="F29" s="352"/>
      <c r="G29" s="352"/>
      <c r="H29" s="352"/>
      <c r="I29" s="352"/>
      <c r="J29" s="352"/>
      <c r="K29" s="352"/>
      <c r="L29" s="353"/>
      <c r="O29" s="121" t="s">
        <v>70</v>
      </c>
      <c r="P29" s="121" t="s">
        <v>71</v>
      </c>
    </row>
    <row r="30" spans="1:16" x14ac:dyDescent="0.35">
      <c r="B30" s="91"/>
      <c r="C30" s="32"/>
      <c r="D30" s="32"/>
      <c r="E30" s="32"/>
      <c r="F30" s="32"/>
      <c r="G30" s="32"/>
      <c r="H30" s="32"/>
      <c r="I30" s="32"/>
      <c r="J30" s="32"/>
      <c r="K30" s="32"/>
      <c r="L30" s="92"/>
    </row>
    <row r="31" spans="1:16" x14ac:dyDescent="0.35">
      <c r="B31" s="73"/>
      <c r="C31" s="17"/>
      <c r="D31" s="17"/>
      <c r="E31" s="426">
        <f>Variables!B6</f>
        <v>2022</v>
      </c>
      <c r="F31" s="426">
        <f>E31+1</f>
        <v>2023</v>
      </c>
      <c r="G31" s="426">
        <f>F31+1</f>
        <v>2024</v>
      </c>
      <c r="H31" s="426" t="str">
        <f>'Pro 1'!J18</f>
        <v>Jan-Sept 2024</v>
      </c>
      <c r="I31" s="426" t="str">
        <f>'Pro 1'!K18</f>
        <v>Jan-Sept 2025</v>
      </c>
      <c r="J31" s="96"/>
      <c r="K31" s="96"/>
      <c r="L31" s="97"/>
      <c r="O31" s="122"/>
    </row>
    <row r="32" spans="1:16" x14ac:dyDescent="0.35">
      <c r="B32" s="73"/>
      <c r="C32" s="17"/>
      <c r="D32" s="17"/>
      <c r="E32" s="427"/>
      <c r="F32" s="427"/>
      <c r="G32" s="427"/>
      <c r="H32" s="427"/>
      <c r="I32" s="427"/>
      <c r="J32" s="96"/>
      <c r="K32" s="96"/>
      <c r="L32" s="97"/>
      <c r="O32" s="122"/>
    </row>
    <row r="33" spans="1:16" s="26" customFormat="1" x14ac:dyDescent="0.35">
      <c r="A33" s="93"/>
      <c r="B33" s="398" t="str">
        <f>'Pro 1'!B20</f>
        <v>Production of the goods</v>
      </c>
      <c r="C33" s="461"/>
      <c r="D33" s="399"/>
      <c r="E33" s="67" t="str">
        <f>IF('Pro 1'!G20&lt;&gt;0,"X","-")</f>
        <v>-</v>
      </c>
      <c r="F33" s="67" t="str">
        <f>IF('Pro 1'!H20&lt;&gt;0,"X","-")</f>
        <v>-</v>
      </c>
      <c r="G33" s="67" t="str">
        <f>IF('Pro 1'!I20&lt;&gt;0,"X","-")</f>
        <v>-</v>
      </c>
      <c r="H33" s="67" t="str">
        <f>IF('Pro 1'!J20&lt;&gt;0,"X","-")</f>
        <v>-</v>
      </c>
      <c r="I33" s="67" t="str">
        <f>IF('Pro 1'!K20&lt;&gt;0,"X","-")</f>
        <v>-</v>
      </c>
      <c r="J33" s="96"/>
      <c r="K33" s="96"/>
      <c r="L33" s="97"/>
    </row>
    <row r="34" spans="1:16" s="26" customFormat="1" ht="14.5" customHeight="1" x14ac:dyDescent="0.35">
      <c r="A34" s="93"/>
      <c r="B34" s="398" t="str">
        <f>'Pro 2'!B41</f>
        <v>Sales in country of production</v>
      </c>
      <c r="C34" s="461"/>
      <c r="D34" s="399"/>
      <c r="E34" s="67" t="str">
        <f>IF(SUM('Pro 2'!H41:H42)&lt;&gt;0,"X","-")</f>
        <v>-</v>
      </c>
      <c r="F34" s="67" t="str">
        <f>IF(SUM('Pro 2'!I41:I42)&lt;&gt;0,"X","-")</f>
        <v>-</v>
      </c>
      <c r="G34" s="67" t="str">
        <f>IF(SUM('Pro 2'!J41:J42)&lt;&gt;0,"X","-")</f>
        <v>-</v>
      </c>
      <c r="H34" s="67" t="str">
        <f>IF(SUM('Pro 2'!K41:K42)&lt;&gt;0,"X","-")</f>
        <v>-</v>
      </c>
      <c r="I34" s="67" t="str">
        <f>IF(SUM('Pro 2'!L41:L42)&lt;&gt;0,"X","-")</f>
        <v>-</v>
      </c>
      <c r="J34" s="96"/>
      <c r="K34" s="96"/>
      <c r="L34" s="97"/>
    </row>
    <row r="35" spans="1:16" s="26" customFormat="1" ht="14.5" customHeight="1" x14ac:dyDescent="0.35">
      <c r="A35" s="93"/>
      <c r="B35" s="398" t="str">
        <f>'Pro 2'!B44</f>
        <v>Export sales to Canada</v>
      </c>
      <c r="C35" s="461"/>
      <c r="D35" s="399"/>
      <c r="E35" s="67" t="str">
        <f>IF(SUM('Pro 2'!H44:H45)&lt;&gt;0,"X","-")</f>
        <v>-</v>
      </c>
      <c r="F35" s="67" t="str">
        <f>IF(SUM('Pro 2'!I44:I45)&lt;&gt;0,"X","-")</f>
        <v>-</v>
      </c>
      <c r="G35" s="67" t="str">
        <f>IF(SUM('Pro 2'!J44:J45)&lt;&gt;0,"X","-")</f>
        <v>-</v>
      </c>
      <c r="H35" s="67" t="str">
        <f>IF(SUM('Pro 2'!K44:K45)&lt;&gt;0,"X","-")</f>
        <v>-</v>
      </c>
      <c r="I35" s="67" t="str">
        <f>IF(SUM('Pro 2'!L44:L45)&lt;&gt;0,"X","-")</f>
        <v>-</v>
      </c>
      <c r="J35" s="96"/>
      <c r="K35" s="96"/>
      <c r="L35" s="97"/>
    </row>
    <row r="36" spans="1:16" s="26" customFormat="1" ht="14.5" customHeight="1" x14ac:dyDescent="0.35">
      <c r="A36" s="93"/>
      <c r="B36" s="398" t="str">
        <f>'Pro 2'!B47</f>
        <v>Export sales to the United States of America</v>
      </c>
      <c r="C36" s="461"/>
      <c r="D36" s="399"/>
      <c r="E36" s="67" t="str">
        <f>IF(SUM('Pro 2'!H47:H48)&lt;&gt;0,"X","-")</f>
        <v>-</v>
      </c>
      <c r="F36" s="67" t="str">
        <f>IF(SUM('Pro 2'!I47:I48)&lt;&gt;0,"X","-")</f>
        <v>-</v>
      </c>
      <c r="G36" s="67" t="str">
        <f>IF(SUM('Pro 2'!J47:J48)&lt;&gt;0,"X","-")</f>
        <v>-</v>
      </c>
      <c r="H36" s="67" t="str">
        <f>IF(SUM('Pro 2'!K47:K48)&lt;&gt;0,"X","-")</f>
        <v>-</v>
      </c>
      <c r="I36" s="67" t="str">
        <f>IF(SUM('Pro 2'!L47:L48)&lt;&gt;0,"X","-")</f>
        <v>-</v>
      </c>
      <c r="J36" s="96"/>
      <c r="K36" s="96"/>
      <c r="L36" s="97"/>
    </row>
    <row r="37" spans="1:16" s="26" customFormat="1" ht="14.5" customHeight="1" x14ac:dyDescent="0.35">
      <c r="A37" s="93"/>
      <c r="B37" s="398" t="str">
        <f>'Pro 2'!B50</f>
        <v>Export sales to all other countries</v>
      </c>
      <c r="C37" s="461"/>
      <c r="D37" s="399"/>
      <c r="E37" s="67" t="str">
        <f>IF(SUM('Pro 2'!H50:H51)&lt;&gt;0,"X","-")</f>
        <v>-</v>
      </c>
      <c r="F37" s="67" t="str">
        <f>IF(SUM('Pro 2'!I50:I51)&lt;&gt;0,"X","-")</f>
        <v>-</v>
      </c>
      <c r="G37" s="67" t="str">
        <f>IF(SUM('Pro 2'!J50:J51)&lt;&gt;0,"X","-")</f>
        <v>-</v>
      </c>
      <c r="H37" s="67" t="str">
        <f>IF(SUM('Pro 2'!K50:K51)&lt;&gt;0,"X","-")</f>
        <v>-</v>
      </c>
      <c r="I37" s="67" t="str">
        <f>IF(SUM('Pro 2'!L50:L51)&lt;&gt;0,"X","-")</f>
        <v>-</v>
      </c>
      <c r="J37" s="96"/>
      <c r="K37" s="96"/>
      <c r="L37" s="97"/>
    </row>
    <row r="38" spans="1:16" s="26" customFormat="1" ht="14.5" customHeight="1" x14ac:dyDescent="0.35">
      <c r="A38" s="93"/>
      <c r="B38" s="410" t="str">
        <f>IF(Intro!$G$23="English",O38,P38)</f>
        <v>Export markets</v>
      </c>
      <c r="C38" s="411"/>
      <c r="D38" s="412"/>
      <c r="E38" s="463" t="str">
        <f>IF('Pro 2'!B59="","-",'Pro 2'!B59)</f>
        <v>-</v>
      </c>
      <c r="F38" s="464"/>
      <c r="G38" s="464"/>
      <c r="H38" s="464"/>
      <c r="I38" s="465"/>
      <c r="J38" s="96"/>
      <c r="K38" s="96"/>
      <c r="L38" s="97"/>
      <c r="O38" s="26" t="s">
        <v>265</v>
      </c>
      <c r="P38" s="26" t="s">
        <v>266</v>
      </c>
    </row>
    <row r="39" spans="1:16" s="26" customFormat="1" ht="14.5" customHeight="1" x14ac:dyDescent="0.35">
      <c r="A39" s="93"/>
      <c r="B39" s="298"/>
      <c r="C39" s="299"/>
      <c r="D39" s="472"/>
      <c r="E39" s="466"/>
      <c r="F39" s="467"/>
      <c r="G39" s="467"/>
      <c r="H39" s="467"/>
      <c r="I39" s="468"/>
      <c r="J39" s="96"/>
      <c r="K39" s="96"/>
      <c r="L39" s="97"/>
    </row>
    <row r="40" spans="1:16" s="26" customFormat="1" ht="14.5" customHeight="1" x14ac:dyDescent="0.35">
      <c r="A40" s="93"/>
      <c r="B40" s="298"/>
      <c r="C40" s="299"/>
      <c r="D40" s="472"/>
      <c r="E40" s="466"/>
      <c r="F40" s="467"/>
      <c r="G40" s="467"/>
      <c r="H40" s="467"/>
      <c r="I40" s="468"/>
      <c r="J40" s="96"/>
      <c r="K40" s="96"/>
      <c r="L40" s="97"/>
    </row>
    <row r="41" spans="1:16" s="26" customFormat="1" ht="14.5" customHeight="1" x14ac:dyDescent="0.35">
      <c r="A41" s="93"/>
      <c r="B41" s="449"/>
      <c r="C41" s="450"/>
      <c r="D41" s="451"/>
      <c r="E41" s="469"/>
      <c r="F41" s="470"/>
      <c r="G41" s="470"/>
      <c r="H41" s="470"/>
      <c r="I41" s="471"/>
      <c r="J41" s="96"/>
      <c r="K41" s="96"/>
      <c r="L41" s="97"/>
    </row>
    <row r="42" spans="1:16" x14ac:dyDescent="0.35">
      <c r="B42" s="98"/>
      <c r="C42" s="99"/>
      <c r="D42" s="99"/>
      <c r="E42" s="99"/>
      <c r="F42" s="99"/>
      <c r="G42" s="99"/>
      <c r="H42" s="99"/>
      <c r="I42" s="99"/>
      <c r="J42" s="99"/>
      <c r="K42" s="99"/>
      <c r="L42" s="100"/>
    </row>
  </sheetData>
  <sheetProtection algorithmName="SHA-512" hashValue="fnfSRWlCD34FtoRVSoe42ghYUnrL2YM/xzJ3c/YRcvMz8KSHn/Z1er8/V06Gknmbo65KgxKWd0SyyFzuvwLARw==" saltValue="QttsDRzed5UNuydVgWSAdw==" spinCount="100000" sheet="1" objects="1" scenarios="1" selectLockedCells="1"/>
  <mergeCells count="25">
    <mergeCell ref="B34:D34"/>
    <mergeCell ref="B35:D35"/>
    <mergeCell ref="B36:D36"/>
    <mergeCell ref="E38:I41"/>
    <mergeCell ref="B38:D41"/>
    <mergeCell ref="B37:D37"/>
    <mergeCell ref="B11:I11"/>
    <mergeCell ref="E31:E32"/>
    <mergeCell ref="F31:F32"/>
    <mergeCell ref="G31:G32"/>
    <mergeCell ref="H31:H32"/>
    <mergeCell ref="I31:I32"/>
    <mergeCell ref="B16:L16"/>
    <mergeCell ref="B18:L25"/>
    <mergeCell ref="B33:D33"/>
    <mergeCell ref="B27:L27"/>
    <mergeCell ref="B29:L29"/>
    <mergeCell ref="B12:I12"/>
    <mergeCell ref="B13:I13"/>
    <mergeCell ref="B14:I14"/>
    <mergeCell ref="B8:L8"/>
    <mergeCell ref="B9:L9"/>
    <mergeCell ref="B4:L4"/>
    <mergeCell ref="B5:L5"/>
    <mergeCell ref="B6:L6"/>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8" xr:uid="{3335B626-3178-4570-818A-6F789C3D11E8}">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6A8F1D4-6934-4C85-9070-935D10621C53}">
          <x14:formula1>
            <xm:f>Variables!$D$26:$D$27</xm:f>
          </x14:formula1>
          <xm:sqref>J11:J14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FD0DC-6D71-4E4F-97D4-C560EDD05003}">
  <sheetPr>
    <tabColor rgb="FFFF0000"/>
  </sheetPr>
  <dimension ref="A1:N12"/>
  <sheetViews>
    <sheetView workbookViewId="0">
      <selection activeCell="E38" sqref="E38:I41"/>
    </sheetView>
  </sheetViews>
  <sheetFormatPr defaultRowHeight="14.5" x14ac:dyDescent="0.35"/>
  <cols>
    <col min="1" max="1" width="27.81640625" customWidth="1"/>
    <col min="2" max="5" width="12.81640625" customWidth="1"/>
    <col min="6" max="6" width="45.26953125" customWidth="1"/>
    <col min="7" max="8" width="12.81640625" customWidth="1"/>
    <col min="9" max="13" width="8.81640625" customWidth="1"/>
  </cols>
  <sheetData>
    <row r="1" spans="1:14" ht="15" thickBot="1" x14ac:dyDescent="0.4"/>
    <row r="2" spans="1:14" ht="15" thickBot="1" x14ac:dyDescent="0.4">
      <c r="A2" s="156" t="s">
        <v>329</v>
      </c>
      <c r="F2" s="157" t="str">
        <f>IF(F8="-","Don't","Copy")</f>
        <v>Don't</v>
      </c>
      <c r="I2" s="473" t="s">
        <v>329</v>
      </c>
      <c r="J2" s="474"/>
      <c r="K2" s="474"/>
      <c r="L2" s="474"/>
      <c r="M2" s="475"/>
    </row>
    <row r="3" spans="1:14" ht="15" thickBot="1" x14ac:dyDescent="0.4">
      <c r="A3" s="158" t="s">
        <v>330</v>
      </c>
      <c r="B3" s="158" t="s">
        <v>331</v>
      </c>
      <c r="C3" s="158" t="s">
        <v>332</v>
      </c>
      <c r="D3" s="159" t="s">
        <v>333</v>
      </c>
      <c r="E3" s="159" t="s">
        <v>334</v>
      </c>
      <c r="F3" s="159" t="s">
        <v>335</v>
      </c>
      <c r="G3" s="160" t="s">
        <v>336</v>
      </c>
      <c r="H3" s="161" t="s">
        <v>337</v>
      </c>
      <c r="I3" s="162">
        <v>2022</v>
      </c>
      <c r="J3" s="162">
        <v>2023</v>
      </c>
      <c r="K3" s="163">
        <v>2024</v>
      </c>
      <c r="L3" s="162" t="s">
        <v>338</v>
      </c>
      <c r="M3" s="164" t="s">
        <v>339</v>
      </c>
    </row>
    <row r="4" spans="1:14" x14ac:dyDescent="0.35">
      <c r="A4" s="165">
        <f>Intro!E57</f>
        <v>0</v>
      </c>
      <c r="B4" s="166" t="s">
        <v>340</v>
      </c>
      <c r="C4" s="166" t="s">
        <v>341</v>
      </c>
      <c r="D4" s="167" t="s">
        <v>342</v>
      </c>
      <c r="E4" s="167" t="s">
        <v>342</v>
      </c>
      <c r="F4" s="167"/>
      <c r="G4" s="168" t="s">
        <v>342</v>
      </c>
      <c r="H4" s="169" t="s">
        <v>342</v>
      </c>
      <c r="I4" s="170" t="str">
        <f>Confirm!E33</f>
        <v>-</v>
      </c>
      <c r="J4" s="170" t="str">
        <f>Confirm!F33</f>
        <v>-</v>
      </c>
      <c r="K4" s="170" t="str">
        <f>Confirm!G33</f>
        <v>-</v>
      </c>
      <c r="L4" s="170" t="str">
        <f>Confirm!H33</f>
        <v>-</v>
      </c>
      <c r="M4" s="170" t="str">
        <f>Confirm!I33</f>
        <v>-</v>
      </c>
      <c r="N4" s="157" t="str">
        <f>IF((COUNTIF(I4:M4,"X")&gt;=1),"Copy","Don't")</f>
        <v>Don't</v>
      </c>
    </row>
    <row r="5" spans="1:14" x14ac:dyDescent="0.35">
      <c r="A5" s="171">
        <f>A4</f>
        <v>0</v>
      </c>
      <c r="B5" s="171" t="s">
        <v>340</v>
      </c>
      <c r="C5" s="171" t="s">
        <v>343</v>
      </c>
      <c r="D5" s="172" t="s">
        <v>342</v>
      </c>
      <c r="E5" s="172" t="s">
        <v>342</v>
      </c>
      <c r="F5" s="172"/>
      <c r="G5" s="173" t="s">
        <v>342</v>
      </c>
      <c r="H5" s="174" t="s">
        <v>342</v>
      </c>
      <c r="I5" s="170" t="str">
        <f>Confirm!E34</f>
        <v>-</v>
      </c>
      <c r="J5" s="170" t="str">
        <f>Confirm!F34</f>
        <v>-</v>
      </c>
      <c r="K5" s="170" t="str">
        <f>Confirm!G34</f>
        <v>-</v>
      </c>
      <c r="L5" s="170" t="str">
        <f>Confirm!H34</f>
        <v>-</v>
      </c>
      <c r="M5" s="170" t="str">
        <f>Confirm!I34</f>
        <v>-</v>
      </c>
      <c r="N5" s="175" t="str">
        <f t="shared" ref="N5:N8" si="0">IF((COUNTIF(I5:M5,"X")&gt;=1),"Copy","Don't")</f>
        <v>Don't</v>
      </c>
    </row>
    <row r="6" spans="1:14" x14ac:dyDescent="0.35">
      <c r="A6" s="176">
        <f>A5</f>
        <v>0</v>
      </c>
      <c r="B6" s="176" t="s">
        <v>340</v>
      </c>
      <c r="C6" s="176" t="s">
        <v>344</v>
      </c>
      <c r="D6" s="177" t="s">
        <v>345</v>
      </c>
      <c r="E6" s="177" t="s">
        <v>342</v>
      </c>
      <c r="F6" s="177"/>
      <c r="G6" s="178" t="s">
        <v>342</v>
      </c>
      <c r="H6" s="179" t="s">
        <v>342</v>
      </c>
      <c r="I6" s="170" t="str">
        <f>Confirm!E35</f>
        <v>-</v>
      </c>
      <c r="J6" s="170" t="str">
        <f>Confirm!F35</f>
        <v>-</v>
      </c>
      <c r="K6" s="170" t="str">
        <f>Confirm!G35</f>
        <v>-</v>
      </c>
      <c r="L6" s="170" t="str">
        <f>Confirm!H35</f>
        <v>-</v>
      </c>
      <c r="M6" s="170" t="str">
        <f>Confirm!I35</f>
        <v>-</v>
      </c>
      <c r="N6" s="175" t="str">
        <f t="shared" si="0"/>
        <v>Don't</v>
      </c>
    </row>
    <row r="7" spans="1:14" x14ac:dyDescent="0.35">
      <c r="A7" s="171">
        <f>A6</f>
        <v>0</v>
      </c>
      <c r="B7" s="171" t="s">
        <v>340</v>
      </c>
      <c r="C7" s="171" t="s">
        <v>344</v>
      </c>
      <c r="D7" s="172" t="s">
        <v>346</v>
      </c>
      <c r="E7" s="172" t="s">
        <v>342</v>
      </c>
      <c r="F7" s="172"/>
      <c r="G7" s="173" t="s">
        <v>342</v>
      </c>
      <c r="H7" s="174" t="s">
        <v>342</v>
      </c>
      <c r="I7" s="170" t="str">
        <f>Confirm!E36</f>
        <v>-</v>
      </c>
      <c r="J7" s="170" t="str">
        <f>Confirm!F36</f>
        <v>-</v>
      </c>
      <c r="K7" s="170" t="str">
        <f>Confirm!G36</f>
        <v>-</v>
      </c>
      <c r="L7" s="170" t="str">
        <f>Confirm!H36</f>
        <v>-</v>
      </c>
      <c r="M7" s="170" t="str">
        <f>Confirm!I36</f>
        <v>-</v>
      </c>
      <c r="N7" s="175" t="str">
        <f t="shared" si="0"/>
        <v>Don't</v>
      </c>
    </row>
    <row r="8" spans="1:14" ht="15" thickBot="1" x14ac:dyDescent="0.4">
      <c r="A8" s="176">
        <f>A7</f>
        <v>0</v>
      </c>
      <c r="B8" s="176" t="s">
        <v>340</v>
      </c>
      <c r="C8" s="176" t="s">
        <v>344</v>
      </c>
      <c r="D8" s="177" t="s">
        <v>347</v>
      </c>
      <c r="E8" s="177" t="s">
        <v>342</v>
      </c>
      <c r="F8" s="180" t="str">
        <f>Confirm!E38</f>
        <v>-</v>
      </c>
      <c r="G8" s="178" t="s">
        <v>342</v>
      </c>
      <c r="H8" s="179" t="s">
        <v>342</v>
      </c>
      <c r="I8" s="170" t="str">
        <f>Confirm!E37</f>
        <v>-</v>
      </c>
      <c r="J8" s="170" t="str">
        <f>Confirm!F37</f>
        <v>-</v>
      </c>
      <c r="K8" s="170" t="str">
        <f>Confirm!G37</f>
        <v>-</v>
      </c>
      <c r="L8" s="170" t="str">
        <f>Confirm!H37</f>
        <v>-</v>
      </c>
      <c r="M8" s="170" t="str">
        <f>Confirm!I37</f>
        <v>-</v>
      </c>
      <c r="N8" s="181" t="str">
        <f t="shared" si="0"/>
        <v>Don't</v>
      </c>
    </row>
    <row r="9" spans="1:14" x14ac:dyDescent="0.35">
      <c r="N9" s="182"/>
    </row>
    <row r="10" spans="1:14" x14ac:dyDescent="0.35">
      <c r="N10" s="182"/>
    </row>
    <row r="11" spans="1:14" x14ac:dyDescent="0.35">
      <c r="N11" s="182"/>
    </row>
    <row r="12" spans="1:14" x14ac:dyDescent="0.35">
      <c r="N12" s="182"/>
    </row>
  </sheetData>
  <sheetProtection algorithmName="SHA-512" hashValue="pwiSKLUZS6UO7a/Dr4Tp/RfRPl+p3mwtfU2QYDNgt/tHiDiiqwC1Io5+ZTmvrqOkjRJ2j4d0MYl+n83834tmUQ==" saltValue="h5gTcjwytmJvqCfB+qGhJA==" spinCount="100000" sheet="1" objects="1" scenarios="1" selectLockedCells="1"/>
  <mergeCells count="1">
    <mergeCell ref="I2:M2"/>
  </mergeCells>
  <conditionalFormatting sqref="F2">
    <cfRule type="containsText" dxfId="3" priority="1" operator="containsText" text="Don't">
      <formula>NOT(ISERROR(SEARCH("Don't",F2)))</formula>
    </cfRule>
    <cfRule type="containsText" dxfId="2" priority="2" operator="containsText" text="Copy">
      <formula>NOT(ISERROR(SEARCH("Copy",F2)))</formula>
    </cfRule>
  </conditionalFormatting>
  <conditionalFormatting sqref="N4:N12">
    <cfRule type="containsText" dxfId="1" priority="3" operator="containsText" text="Don't">
      <formula>NOT(ISERROR(SEARCH("Don't",N4)))</formula>
    </cfRule>
    <cfRule type="containsText" dxfId="0" priority="4" operator="containsText" text="Copy">
      <formula>NOT(ISERROR(SEARCH("Copy",N4)))</formula>
    </cfRule>
  </conditionalFormatting>
  <dataValidations disablePrompts="1" count="4">
    <dataValidation type="list" allowBlank="1" showInputMessage="1" showErrorMessage="1" sqref="B4" xr:uid="{9E597F01-FC75-43E3-8D02-8297B0A27CF0}">
      <formula1>$B$1:$B$3</formula1>
    </dataValidation>
    <dataValidation type="list" allowBlank="1" showInputMessage="1" showErrorMessage="1" sqref="C4:C8" xr:uid="{5A2A4E05-83BE-472F-B587-8EEA17CC2B5C}">
      <formula1>$C$1:$C$6</formula1>
    </dataValidation>
    <dataValidation type="list" allowBlank="1" showInputMessage="1" showErrorMessage="1" sqref="H4:H8" xr:uid="{2A7B638E-B995-45BD-8916-DBC11CBA10E7}">
      <formula1>$H$1:$H$3</formula1>
    </dataValidation>
    <dataValidation type="list" allowBlank="1" showInputMessage="1" showErrorMessage="1" sqref="D4:D8" xr:uid="{C4A514D1-43AA-46EE-B6B9-FE0FA0C40CFF}">
      <formula1>$D$1:$D$11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A5D1E-A815-468A-AAEB-8D9A6618DD1C}">
  <sheetPr>
    <tabColor rgb="FFFF0000"/>
  </sheetPr>
  <dimension ref="A1:R54"/>
  <sheetViews>
    <sheetView workbookViewId="0">
      <selection activeCell="E38" sqref="E38:I41"/>
    </sheetView>
  </sheetViews>
  <sheetFormatPr defaultRowHeight="14.5" x14ac:dyDescent="0.35"/>
  <cols>
    <col min="1" max="1" width="7.1796875" bestFit="1" customWidth="1"/>
    <col min="2" max="2" width="3.26953125" customWidth="1"/>
    <col min="3" max="3" width="35.7265625" customWidth="1"/>
    <col min="4" max="4" width="0" hidden="1" customWidth="1"/>
    <col min="5" max="9" width="10.7265625" customWidth="1"/>
    <col min="10" max="10" width="5" customWidth="1"/>
    <col min="11" max="11" width="35.7265625" customWidth="1"/>
    <col min="12" max="12" width="4.81640625" customWidth="1"/>
    <col min="13" max="13" width="3.81640625" customWidth="1"/>
  </cols>
  <sheetData>
    <row r="1" spans="1:18" ht="15" thickBot="1" x14ac:dyDescent="0.4">
      <c r="A1" s="183"/>
      <c r="B1" s="183"/>
      <c r="C1" s="184"/>
      <c r="D1" s="184" t="s">
        <v>348</v>
      </c>
      <c r="E1" s="183"/>
      <c r="F1" s="183"/>
      <c r="G1" s="183"/>
      <c r="H1" s="183"/>
      <c r="I1" s="183"/>
      <c r="J1" s="183"/>
      <c r="K1" s="183"/>
      <c r="L1" s="183"/>
      <c r="M1" s="183"/>
    </row>
    <row r="2" spans="1:18" x14ac:dyDescent="0.35">
      <c r="A2" s="183"/>
      <c r="B2" s="185"/>
      <c r="C2" s="186"/>
      <c r="D2" s="186"/>
      <c r="E2" s="186"/>
      <c r="F2" s="186"/>
      <c r="G2" s="186"/>
      <c r="H2" s="186"/>
      <c r="I2" s="186"/>
      <c r="J2" s="186"/>
      <c r="K2" s="186"/>
      <c r="L2" s="187"/>
      <c r="M2" s="183"/>
    </row>
    <row r="3" spans="1:18" x14ac:dyDescent="0.35">
      <c r="A3" s="183"/>
      <c r="B3" s="188"/>
      <c r="C3" s="189">
        <f>Intro!E57</f>
        <v>0</v>
      </c>
      <c r="D3" s="189"/>
      <c r="E3" s="190"/>
      <c r="F3" s="190"/>
      <c r="G3" s="190"/>
      <c r="H3" s="190"/>
      <c r="I3" s="190"/>
      <c r="J3" s="190"/>
      <c r="K3" s="190"/>
      <c r="L3" s="191"/>
      <c r="M3" s="183"/>
    </row>
    <row r="4" spans="1:18" x14ac:dyDescent="0.35">
      <c r="A4" s="183"/>
      <c r="B4" s="188"/>
      <c r="C4" s="192" t="s">
        <v>349</v>
      </c>
      <c r="D4" s="192"/>
      <c r="E4" s="190"/>
      <c r="F4" s="190"/>
      <c r="G4" s="190"/>
      <c r="H4" s="190"/>
      <c r="I4" s="190"/>
      <c r="J4" s="190"/>
      <c r="K4" s="190"/>
      <c r="L4" s="191"/>
      <c r="M4" s="183"/>
    </row>
    <row r="5" spans="1:18" x14ac:dyDescent="0.35">
      <c r="A5" s="183"/>
      <c r="B5" s="188"/>
      <c r="C5" s="193"/>
      <c r="D5" s="193"/>
      <c r="E5" s="194"/>
      <c r="F5" s="194"/>
      <c r="G5" s="194"/>
      <c r="H5" s="476" t="s">
        <v>350</v>
      </c>
      <c r="I5" s="476"/>
      <c r="J5" s="195"/>
      <c r="K5" s="195"/>
      <c r="L5" s="191"/>
      <c r="M5" s="183"/>
    </row>
    <row r="6" spans="1:18" x14ac:dyDescent="0.35">
      <c r="A6" s="183"/>
      <c r="B6" s="188"/>
      <c r="C6" s="196"/>
      <c r="D6" s="196"/>
      <c r="E6" s="197">
        <v>2022</v>
      </c>
      <c r="F6" s="197">
        <v>2023</v>
      </c>
      <c r="G6" s="197">
        <v>2024</v>
      </c>
      <c r="H6" s="197">
        <v>2024</v>
      </c>
      <c r="I6" s="197">
        <v>2025</v>
      </c>
      <c r="J6" s="197"/>
      <c r="K6" s="197"/>
      <c r="L6" s="191"/>
      <c r="M6" s="183"/>
    </row>
    <row r="7" spans="1:18" x14ac:dyDescent="0.35">
      <c r="A7" s="183"/>
      <c r="B7" s="188"/>
      <c r="C7" s="190"/>
      <c r="D7" s="190"/>
      <c r="E7" s="190"/>
      <c r="F7" s="190"/>
      <c r="G7" s="190"/>
      <c r="H7" s="190"/>
      <c r="I7" s="190"/>
      <c r="J7" s="190"/>
      <c r="K7" s="190"/>
      <c r="L7" s="191"/>
      <c r="M7" s="184"/>
    </row>
    <row r="8" spans="1:18" x14ac:dyDescent="0.35">
      <c r="A8" s="184"/>
      <c r="B8" s="198"/>
      <c r="C8" s="199" t="s">
        <v>351</v>
      </c>
      <c r="D8" s="199" t="s">
        <v>352</v>
      </c>
      <c r="E8" s="200">
        <f>'Pro 1'!G23</f>
        <v>0</v>
      </c>
      <c r="F8" s="200">
        <f>'Pro 1'!H23</f>
        <v>0</v>
      </c>
      <c r="G8" s="200">
        <f>'Pro 1'!I23</f>
        <v>0</v>
      </c>
      <c r="H8" s="200">
        <f>'Pro 1'!J23</f>
        <v>0</v>
      </c>
      <c r="I8" s="200">
        <f>'Pro 1'!K23</f>
        <v>0</v>
      </c>
      <c r="J8" s="201"/>
      <c r="K8" s="199" t="str">
        <f>D8</f>
        <v>Capacité pratique des usines (tonnes)</v>
      </c>
      <c r="L8" s="202"/>
      <c r="M8" s="184"/>
      <c r="N8" s="203" t="s">
        <v>329</v>
      </c>
      <c r="O8" s="182"/>
      <c r="P8" s="182"/>
      <c r="Q8" s="182"/>
      <c r="R8" s="182"/>
    </row>
    <row r="9" spans="1:18" x14ac:dyDescent="0.35">
      <c r="A9" s="184"/>
      <c r="B9" s="198"/>
      <c r="C9" s="190"/>
      <c r="D9" s="190"/>
      <c r="E9" s="204"/>
      <c r="F9" s="204"/>
      <c r="G9" s="204"/>
      <c r="H9" s="204"/>
      <c r="I9" s="204"/>
      <c r="J9" s="205"/>
      <c r="K9" s="190"/>
      <c r="L9" s="202"/>
      <c r="M9" s="183"/>
      <c r="N9" s="203" t="s">
        <v>329</v>
      </c>
    </row>
    <row r="10" spans="1:18" x14ac:dyDescent="0.35">
      <c r="A10" s="183"/>
      <c r="B10" s="188"/>
      <c r="C10" s="199" t="s">
        <v>353</v>
      </c>
      <c r="D10" s="199" t="s">
        <v>353</v>
      </c>
      <c r="E10" s="204"/>
      <c r="F10" s="204"/>
      <c r="G10" s="204"/>
      <c r="H10" s="204"/>
      <c r="I10" s="204"/>
      <c r="J10" s="205"/>
      <c r="K10" s="199" t="str">
        <f t="shared" ref="K10:K48" si="0">D10</f>
        <v>Production (tonnes)</v>
      </c>
      <c r="L10" s="191"/>
      <c r="M10" s="183"/>
      <c r="N10" s="203" t="s">
        <v>329</v>
      </c>
    </row>
    <row r="11" spans="1:18" x14ac:dyDescent="0.35">
      <c r="A11" s="183"/>
      <c r="B11" s="188"/>
      <c r="C11" s="206" t="s">
        <v>354</v>
      </c>
      <c r="D11" s="206" t="s">
        <v>355</v>
      </c>
      <c r="E11" s="207">
        <f>'Pro 1'!G20</f>
        <v>0</v>
      </c>
      <c r="F11" s="207">
        <f>'Pro 1'!H20</f>
        <v>0</v>
      </c>
      <c r="G11" s="207">
        <f>'Pro 1'!I20</f>
        <v>0</v>
      </c>
      <c r="H11" s="207">
        <f>'Pro 1'!J20</f>
        <v>0</v>
      </c>
      <c r="I11" s="207">
        <f>'Pro 1'!K20</f>
        <v>0</v>
      </c>
      <c r="J11" s="201"/>
      <c r="K11" s="206" t="str">
        <f t="shared" si="0"/>
        <v>Marchandises en cause</v>
      </c>
      <c r="L11" s="191"/>
      <c r="M11" s="183"/>
      <c r="N11" s="203" t="s">
        <v>329</v>
      </c>
    </row>
    <row r="12" spans="1:18" ht="25.5" customHeight="1" x14ac:dyDescent="0.35">
      <c r="A12" s="183"/>
      <c r="B12" s="188"/>
      <c r="C12" s="208" t="s">
        <v>356</v>
      </c>
      <c r="D12" s="208" t="s">
        <v>357</v>
      </c>
      <c r="E12" s="207">
        <f>'Pro 1'!G21</f>
        <v>0</v>
      </c>
      <c r="F12" s="207">
        <f>'Pro 1'!H21</f>
        <v>0</v>
      </c>
      <c r="G12" s="207">
        <f>'Pro 1'!I21</f>
        <v>0</v>
      </c>
      <c r="H12" s="207">
        <f>'Pro 1'!J21</f>
        <v>0</v>
      </c>
      <c r="I12" s="207">
        <f>'Pro 1'!K21</f>
        <v>0</v>
      </c>
      <c r="J12" s="201"/>
      <c r="K12" s="208" t="str">
        <f t="shared" si="0"/>
        <v>Autres marchandises produites sur le même équipement</v>
      </c>
      <c r="L12" s="191"/>
      <c r="M12" s="183"/>
      <c r="N12" s="203" t="s">
        <v>329</v>
      </c>
    </row>
    <row r="13" spans="1:18" x14ac:dyDescent="0.35">
      <c r="A13" s="183"/>
      <c r="B13" s="188"/>
      <c r="C13" s="209" t="s">
        <v>358</v>
      </c>
      <c r="D13" s="209" t="s">
        <v>358</v>
      </c>
      <c r="E13" s="210">
        <f>SUM(E11:E12)</f>
        <v>0</v>
      </c>
      <c r="F13" s="210">
        <f t="shared" ref="F13:I13" si="1">SUM(F11:F12)</f>
        <v>0</v>
      </c>
      <c r="G13" s="210">
        <f t="shared" si="1"/>
        <v>0</v>
      </c>
      <c r="H13" s="210">
        <f t="shared" si="1"/>
        <v>0</v>
      </c>
      <c r="I13" s="210">
        <f t="shared" si="1"/>
        <v>0</v>
      </c>
      <c r="J13" s="201"/>
      <c r="K13" s="209" t="str">
        <f t="shared" si="0"/>
        <v>Total - Production</v>
      </c>
      <c r="L13" s="191"/>
      <c r="M13" s="183"/>
      <c r="N13" s="211" t="s">
        <v>359</v>
      </c>
    </row>
    <row r="14" spans="1:18" x14ac:dyDescent="0.35">
      <c r="A14" s="183"/>
      <c r="B14" s="188"/>
      <c r="C14" s="206"/>
      <c r="D14" s="206"/>
      <c r="E14" s="212"/>
      <c r="F14" s="212"/>
      <c r="G14" s="212"/>
      <c r="H14" s="212"/>
      <c r="I14" s="212"/>
      <c r="J14" s="190"/>
      <c r="K14" s="206"/>
      <c r="L14" s="191"/>
      <c r="M14" s="183"/>
    </row>
    <row r="15" spans="1:18" x14ac:dyDescent="0.35">
      <c r="A15" s="183"/>
      <c r="B15" s="188"/>
      <c r="C15" s="199" t="s">
        <v>360</v>
      </c>
      <c r="D15" s="199" t="s">
        <v>361</v>
      </c>
      <c r="E15" s="212"/>
      <c r="F15" s="212"/>
      <c r="G15" s="212"/>
      <c r="H15" s="212"/>
      <c r="I15" s="212"/>
      <c r="J15" s="190"/>
      <c r="K15" s="199" t="str">
        <f t="shared" si="0"/>
        <v>Taux d'utilisation (%)</v>
      </c>
      <c r="L15" s="191"/>
      <c r="M15" s="183"/>
    </row>
    <row r="16" spans="1:18" x14ac:dyDescent="0.35">
      <c r="A16" s="183"/>
      <c r="B16" s="188"/>
      <c r="C16" s="206" t="str">
        <f>C11</f>
        <v>Subject goods</v>
      </c>
      <c r="D16" s="206" t="str">
        <f>D11</f>
        <v>Marchandises en cause</v>
      </c>
      <c r="E16" s="213">
        <f>IF(ISERROR(E11/E$8*100),0,(E11/E$8*100))</f>
        <v>0</v>
      </c>
      <c r="F16" s="213">
        <f t="shared" ref="F16:I18" si="2">IF(ISERROR(F11/F$8*100),0,(F11/F$8*100))</f>
        <v>0</v>
      </c>
      <c r="G16" s="213">
        <f t="shared" si="2"/>
        <v>0</v>
      </c>
      <c r="H16" s="213">
        <f t="shared" si="2"/>
        <v>0</v>
      </c>
      <c r="I16" s="213">
        <f t="shared" si="2"/>
        <v>0</v>
      </c>
      <c r="J16" s="201"/>
      <c r="K16" s="206" t="str">
        <f t="shared" si="0"/>
        <v>Marchandises en cause</v>
      </c>
      <c r="L16" s="191"/>
      <c r="M16" s="183"/>
      <c r="N16" s="211" t="s">
        <v>359</v>
      </c>
    </row>
    <row r="17" spans="1:14" ht="25.5" customHeight="1" x14ac:dyDescent="0.35">
      <c r="A17" s="183"/>
      <c r="B17" s="188"/>
      <c r="C17" s="208" t="str">
        <f t="shared" ref="C17:D17" si="3">C12</f>
        <v>Other goods produced on the same equipment</v>
      </c>
      <c r="D17" s="208" t="str">
        <f t="shared" si="3"/>
        <v>Autres marchandises produites sur le même équipement</v>
      </c>
      <c r="E17" s="214">
        <f>IF(ISERROR(E12/E$8*100),0,(E12/E$8*100))</f>
        <v>0</v>
      </c>
      <c r="F17" s="214">
        <f t="shared" si="2"/>
        <v>0</v>
      </c>
      <c r="G17" s="214">
        <f t="shared" si="2"/>
        <v>0</v>
      </c>
      <c r="H17" s="214">
        <f t="shared" si="2"/>
        <v>0</v>
      </c>
      <c r="I17" s="214">
        <f t="shared" si="2"/>
        <v>0</v>
      </c>
      <c r="J17" s="201"/>
      <c r="K17" s="208" t="str">
        <f t="shared" si="0"/>
        <v>Autres marchandises produites sur le même équipement</v>
      </c>
      <c r="L17" s="191"/>
      <c r="M17" s="183"/>
      <c r="N17" s="211" t="s">
        <v>359</v>
      </c>
    </row>
    <row r="18" spans="1:14" ht="12.75" customHeight="1" x14ac:dyDescent="0.35">
      <c r="A18" s="183"/>
      <c r="B18" s="188"/>
      <c r="C18" s="215" t="s">
        <v>362</v>
      </c>
      <c r="D18" s="215" t="s">
        <v>363</v>
      </c>
      <c r="E18" s="216">
        <f>IF(ISERROR(E13/E$8*100),0,(E13/E$8*100))</f>
        <v>0</v>
      </c>
      <c r="F18" s="216">
        <f t="shared" si="2"/>
        <v>0</v>
      </c>
      <c r="G18" s="216">
        <f t="shared" si="2"/>
        <v>0</v>
      </c>
      <c r="H18" s="216">
        <f t="shared" si="2"/>
        <v>0</v>
      </c>
      <c r="I18" s="216">
        <f t="shared" si="2"/>
        <v>0</v>
      </c>
      <c r="J18" s="201"/>
      <c r="K18" s="215" t="str">
        <f t="shared" si="0"/>
        <v>Total - Taux d'utilisation (%)</v>
      </c>
      <c r="L18" s="191"/>
      <c r="M18" s="183"/>
      <c r="N18" s="211" t="s">
        <v>359</v>
      </c>
    </row>
    <row r="19" spans="1:14" x14ac:dyDescent="0.35">
      <c r="A19" s="183"/>
      <c r="B19" s="217"/>
      <c r="C19" s="218"/>
      <c r="D19" s="218"/>
      <c r="E19" s="212"/>
      <c r="F19" s="212"/>
      <c r="G19" s="212"/>
      <c r="H19" s="212"/>
      <c r="I19" s="212"/>
      <c r="J19" s="190"/>
      <c r="K19" s="218"/>
      <c r="L19" s="191"/>
      <c r="M19" s="183"/>
    </row>
    <row r="20" spans="1:14" x14ac:dyDescent="0.35">
      <c r="A20" s="183"/>
      <c r="B20" s="217"/>
      <c r="C20" s="199" t="s">
        <v>364</v>
      </c>
      <c r="D20" s="199" t="s">
        <v>365</v>
      </c>
      <c r="E20" s="200">
        <f>'Pro 2'!H41</f>
        <v>0</v>
      </c>
      <c r="F20" s="200">
        <f>'Pro 2'!I41</f>
        <v>0</v>
      </c>
      <c r="G20" s="200">
        <f>'Pro 2'!J41</f>
        <v>0</v>
      </c>
      <c r="H20" s="200">
        <f>'Pro 2'!K41</f>
        <v>0</v>
      </c>
      <c r="I20" s="200">
        <f>'Pro 2'!L41</f>
        <v>0</v>
      </c>
      <c r="J20" s="201"/>
      <c r="K20" s="199" t="str">
        <f t="shared" si="0"/>
        <v>Ventes nationales (tonnes)</v>
      </c>
      <c r="L20" s="191"/>
      <c r="M20" s="183"/>
      <c r="N20" s="203" t="s">
        <v>329</v>
      </c>
    </row>
    <row r="21" spans="1:14" x14ac:dyDescent="0.35">
      <c r="A21" s="183"/>
      <c r="B21" s="217"/>
      <c r="C21" s="219"/>
      <c r="D21" s="219"/>
      <c r="E21" s="212"/>
      <c r="F21" s="212"/>
      <c r="G21" s="212"/>
      <c r="H21" s="212"/>
      <c r="I21" s="212"/>
      <c r="J21" s="190"/>
      <c r="K21" s="219"/>
      <c r="L21" s="191"/>
      <c r="M21" s="183"/>
      <c r="N21" s="203" t="s">
        <v>329</v>
      </c>
    </row>
    <row r="22" spans="1:14" x14ac:dyDescent="0.35">
      <c r="A22" s="183"/>
      <c r="B22" s="217"/>
      <c r="C22" s="199" t="s">
        <v>366</v>
      </c>
      <c r="D22" s="199" t="s">
        <v>367</v>
      </c>
      <c r="E22" s="201"/>
      <c r="F22" s="201"/>
      <c r="G22" s="201"/>
      <c r="H22" s="201"/>
      <c r="I22" s="201"/>
      <c r="J22" s="201"/>
      <c r="K22" s="199" t="str">
        <f t="shared" si="0"/>
        <v>Ventes à l'exportation  (tonnes)</v>
      </c>
      <c r="L22" s="191"/>
      <c r="M22" s="183"/>
      <c r="N22" s="203" t="s">
        <v>329</v>
      </c>
    </row>
    <row r="23" spans="1:14" x14ac:dyDescent="0.35">
      <c r="A23" s="183"/>
      <c r="B23" s="217"/>
      <c r="C23" s="220" t="s">
        <v>345</v>
      </c>
      <c r="D23" s="220" t="s">
        <v>345</v>
      </c>
      <c r="E23" s="207">
        <f>'Pro 2'!H44</f>
        <v>0</v>
      </c>
      <c r="F23" s="207">
        <f>'Pro 2'!I44</f>
        <v>0</v>
      </c>
      <c r="G23" s="207">
        <f>'Pro 2'!J44</f>
        <v>0</v>
      </c>
      <c r="H23" s="207">
        <f>'Pro 2'!K44</f>
        <v>0</v>
      </c>
      <c r="I23" s="207">
        <f>'Pro 2'!L44</f>
        <v>0</v>
      </c>
      <c r="J23" s="201"/>
      <c r="K23" s="220" t="str">
        <f t="shared" si="0"/>
        <v>Canada</v>
      </c>
      <c r="L23" s="191"/>
      <c r="M23" s="183"/>
      <c r="N23" s="203" t="s">
        <v>329</v>
      </c>
    </row>
    <row r="24" spans="1:14" x14ac:dyDescent="0.35">
      <c r="A24" s="183"/>
      <c r="B24" s="217"/>
      <c r="C24" s="220" t="s">
        <v>368</v>
      </c>
      <c r="D24" s="220" t="s">
        <v>369</v>
      </c>
      <c r="E24" s="207">
        <f>'Pro 2'!H47</f>
        <v>0</v>
      </c>
      <c r="F24" s="207">
        <f>'Pro 2'!I47</f>
        <v>0</v>
      </c>
      <c r="G24" s="207">
        <f>'Pro 2'!J47</f>
        <v>0</v>
      </c>
      <c r="H24" s="207">
        <f>'Pro 2'!K47</f>
        <v>0</v>
      </c>
      <c r="I24" s="207">
        <f>'Pro 2'!L47</f>
        <v>0</v>
      </c>
      <c r="J24" s="201"/>
      <c r="K24" s="220" t="str">
        <f t="shared" si="0"/>
        <v xml:space="preserve">États-Unis </v>
      </c>
      <c r="L24" s="191"/>
      <c r="M24" s="183"/>
      <c r="N24" s="203" t="s">
        <v>329</v>
      </c>
    </row>
    <row r="25" spans="1:14" x14ac:dyDescent="0.35">
      <c r="A25" s="183"/>
      <c r="B25" s="217"/>
      <c r="C25" s="220" t="s">
        <v>370</v>
      </c>
      <c r="D25" s="220" t="s">
        <v>371</v>
      </c>
      <c r="E25" s="207">
        <f>'Pro 2'!H50</f>
        <v>0</v>
      </c>
      <c r="F25" s="207">
        <f>'Pro 2'!I50</f>
        <v>0</v>
      </c>
      <c r="G25" s="207">
        <f>'Pro 2'!J50</f>
        <v>0</v>
      </c>
      <c r="H25" s="207">
        <f>'Pro 2'!K50</f>
        <v>0</v>
      </c>
      <c r="I25" s="207">
        <f>'Pro 2'!L50</f>
        <v>0</v>
      </c>
      <c r="J25" s="201"/>
      <c r="K25" s="220" t="str">
        <f t="shared" si="0"/>
        <v>Autres pays</v>
      </c>
      <c r="L25" s="191"/>
      <c r="M25" s="183"/>
      <c r="N25" s="203" t="s">
        <v>329</v>
      </c>
    </row>
    <row r="26" spans="1:14" x14ac:dyDescent="0.35">
      <c r="A26" s="183"/>
      <c r="B26" s="217"/>
      <c r="C26" s="209" t="s">
        <v>372</v>
      </c>
      <c r="D26" s="209" t="s">
        <v>373</v>
      </c>
      <c r="E26" s="210">
        <f>SUM(E23:E25)</f>
        <v>0</v>
      </c>
      <c r="F26" s="210">
        <f t="shared" ref="F26:I26" si="4">SUM(F23:F25)</f>
        <v>0</v>
      </c>
      <c r="G26" s="210">
        <f t="shared" si="4"/>
        <v>0</v>
      </c>
      <c r="H26" s="210">
        <f t="shared" si="4"/>
        <v>0</v>
      </c>
      <c r="I26" s="210">
        <f t="shared" si="4"/>
        <v>0</v>
      </c>
      <c r="J26" s="201"/>
      <c r="K26" s="209" t="str">
        <f t="shared" si="0"/>
        <v xml:space="preserve">Total - Ventes à l'exportation </v>
      </c>
      <c r="L26" s="191"/>
      <c r="M26" s="183"/>
      <c r="N26" s="211" t="s">
        <v>359</v>
      </c>
    </row>
    <row r="27" spans="1:14" x14ac:dyDescent="0.35">
      <c r="A27" s="183"/>
      <c r="B27" s="217"/>
      <c r="C27" s="209"/>
      <c r="D27" s="209"/>
      <c r="E27" s="201"/>
      <c r="F27" s="201"/>
      <c r="G27" s="201"/>
      <c r="H27" s="201"/>
      <c r="I27" s="201"/>
      <c r="J27" s="201"/>
      <c r="K27" s="209"/>
      <c r="L27" s="191"/>
      <c r="M27" s="183"/>
    </row>
    <row r="28" spans="1:14" x14ac:dyDescent="0.35">
      <c r="A28" s="183"/>
      <c r="B28" s="188"/>
      <c r="C28" s="197" t="s">
        <v>374</v>
      </c>
      <c r="D28" s="197" t="s">
        <v>375</v>
      </c>
      <c r="E28" s="221"/>
      <c r="F28" s="221"/>
      <c r="G28" s="221"/>
      <c r="H28" s="221"/>
      <c r="I28" s="221"/>
      <c r="J28" s="197"/>
      <c r="K28" s="197" t="str">
        <f t="shared" si="0"/>
        <v>CHANGEMENT EN POURCENTAGE</v>
      </c>
      <c r="L28" s="191"/>
      <c r="M28" s="183"/>
    </row>
    <row r="29" spans="1:14" x14ac:dyDescent="0.35">
      <c r="A29" s="183"/>
      <c r="B29" s="188"/>
      <c r="C29" s="190"/>
      <c r="D29" s="190"/>
      <c r="E29" s="212"/>
      <c r="F29" s="212"/>
      <c r="G29" s="212"/>
      <c r="H29" s="212"/>
      <c r="I29" s="212"/>
      <c r="J29" s="190"/>
      <c r="K29" s="190"/>
      <c r="L29" s="191"/>
      <c r="M29" s="183"/>
    </row>
    <row r="30" spans="1:14" x14ac:dyDescent="0.35">
      <c r="A30" s="183"/>
      <c r="B30" s="198"/>
      <c r="C30" s="199" t="str">
        <f>C8</f>
        <v>Practical plant capacity (tonnes)</v>
      </c>
      <c r="D30" s="199" t="str">
        <f>D8</f>
        <v>Capacité pratique des usines (tonnes)</v>
      </c>
      <c r="E30" s="201"/>
      <c r="F30" s="222" t="str">
        <f>IF(OR(F8="N/A",E8="N/A"),"N/A",IF(E8=0,"N/D",IF((F8-E8)/ABS(E8)*100&gt;1000,"&gt;1000",IF((F8-E8)/ABS(E8)*100&lt;-1000,"&lt;-1000",(F8-E8)/ABS(E8)*100))))</f>
        <v>N/D</v>
      </c>
      <c r="G30" s="222" t="str">
        <f>IF(OR(G8="N/A",F8="N/A"),"N/A",IF(F8=0,"N/D",IF((G8-F8)/ABS(F8)*100&gt;1000,"&gt;1000",IF((G8-F8)/ABS(F8)*100&lt;-1000,"&lt;-1000",(G8-F8)/ABS(F8)*100))))</f>
        <v>N/D</v>
      </c>
      <c r="H30" s="201"/>
      <c r="I30" s="222" t="str">
        <f>IF(OR(I8="N/A",H8="N/A"),"N/A",IF(H8=0,"N/D",IF((I8-H8)/ABS(H8)*100&gt;1000,"&gt;1000",IF((I8-H8)/ABS(H8)*100&lt;-1000,"&lt;-1000",(I8-H8)/ABS(H8)*100))))</f>
        <v>N/D</v>
      </c>
      <c r="J30" s="201"/>
      <c r="K30" s="199" t="str">
        <f t="shared" si="0"/>
        <v>Capacité pratique des usines (tonnes)</v>
      </c>
      <c r="L30" s="191"/>
      <c r="M30" s="183"/>
    </row>
    <row r="31" spans="1:14" x14ac:dyDescent="0.35">
      <c r="A31" s="183"/>
      <c r="B31" s="198"/>
      <c r="C31" s="190"/>
      <c r="D31" s="190"/>
      <c r="E31" s="204"/>
      <c r="F31" s="204"/>
      <c r="G31" s="204"/>
      <c r="H31" s="204"/>
      <c r="I31" s="204"/>
      <c r="J31" s="205"/>
      <c r="K31" s="190"/>
      <c r="L31" s="191"/>
      <c r="M31" s="183"/>
    </row>
    <row r="32" spans="1:14" x14ac:dyDescent="0.35">
      <c r="A32" s="183"/>
      <c r="B32" s="188"/>
      <c r="C32" s="199" t="str">
        <f t="shared" ref="C32:D35" si="5">C10</f>
        <v>Production (tonnes)</v>
      </c>
      <c r="D32" s="199" t="str">
        <f t="shared" si="5"/>
        <v>Production (tonnes)</v>
      </c>
      <c r="E32" s="204"/>
      <c r="F32" s="204"/>
      <c r="G32" s="204"/>
      <c r="H32" s="204"/>
      <c r="I32" s="204"/>
      <c r="J32" s="205"/>
      <c r="K32" s="199" t="str">
        <f t="shared" si="0"/>
        <v>Production (tonnes)</v>
      </c>
      <c r="L32" s="191"/>
      <c r="M32" s="183"/>
    </row>
    <row r="33" spans="1:13" x14ac:dyDescent="0.35">
      <c r="A33" s="183"/>
      <c r="B33" s="188"/>
      <c r="C33" s="206" t="str">
        <f t="shared" si="5"/>
        <v>Subject goods</v>
      </c>
      <c r="D33" s="206" t="str">
        <f t="shared" si="5"/>
        <v>Marchandises en cause</v>
      </c>
      <c r="E33" s="201"/>
      <c r="F33" s="201" t="str">
        <f>IF(OR(F11="N/A",E11="N/A"),"N/A",IF(E11=0,"N/D",IF((F11-E11)/ABS(E11)*100&gt;1000,"&gt;1000",IF((F11-E11)/ABS(E11)*100&lt;-1000,"&lt;-1000",(F11-E11)/ABS(E11)*100))))</f>
        <v>N/D</v>
      </c>
      <c r="G33" s="201" t="str">
        <f t="shared" ref="G33:G35" si="6">IF(OR(G11="N/A",F11="N/A"),"N/A",IF(F11=0,"N/D",IF((G11-F11)/ABS(F11)*100&gt;1000,"&gt;1000",IF((G11-F11)/ABS(F11)*100&lt;-1000,"&lt;-1000",(G11-F11)/ABS(F11)*100))))</f>
        <v>N/D</v>
      </c>
      <c r="H33" s="201"/>
      <c r="I33" s="201" t="str">
        <f>IF(OR(I11="N/A",H11="N/A"),"N/A",IF(H11=0,"N/D",IF((I11-H11)/ABS(H11)*100&gt;1000,"&gt;1000",IF((I11-H11)/ABS(H11)*100&lt;-1000,"&lt;-1000",(I11-H11)/ABS(H11)*100))))</f>
        <v>N/D</v>
      </c>
      <c r="J33" s="201"/>
      <c r="K33" s="206" t="str">
        <f t="shared" si="0"/>
        <v>Marchandises en cause</v>
      </c>
      <c r="L33" s="191"/>
      <c r="M33" s="183"/>
    </row>
    <row r="34" spans="1:13" ht="25.5" customHeight="1" x14ac:dyDescent="0.35">
      <c r="A34" s="183"/>
      <c r="B34" s="188"/>
      <c r="C34" s="208" t="str">
        <f t="shared" si="5"/>
        <v>Other goods produced on the same equipment</v>
      </c>
      <c r="D34" s="208" t="str">
        <f t="shared" si="5"/>
        <v>Autres marchandises produites sur le même équipement</v>
      </c>
      <c r="E34" s="201"/>
      <c r="F34" s="201" t="str">
        <f>IF(OR(F12="N/A",E12="N/A"),"N/A",IF(E12=0,"N/D",IF((F12-E12)/ABS(E12)*100&gt;1000,"&gt;1000",IF((F12-E12)/ABS(E12)*100&lt;-1000,"&lt;-1000",(F12-E12)/ABS(E12)*100))))</f>
        <v>N/D</v>
      </c>
      <c r="G34" s="201" t="str">
        <f t="shared" si="6"/>
        <v>N/D</v>
      </c>
      <c r="H34" s="201"/>
      <c r="I34" s="201" t="str">
        <f>IF(OR(I12="N/A",H12="N/A"),"N/A",IF(H12=0,"N/D",IF((I12-H12)/ABS(H12)*100&gt;1000,"&gt;1000",IF((I12-H12)/ABS(H12)*100&lt;-1000,"&lt;-1000",(I12-H12)/ABS(H12)*100))))</f>
        <v>N/D</v>
      </c>
      <c r="J34" s="201"/>
      <c r="K34" s="208" t="str">
        <f t="shared" si="0"/>
        <v>Autres marchandises produites sur le même équipement</v>
      </c>
      <c r="L34" s="191"/>
      <c r="M34" s="183"/>
    </row>
    <row r="35" spans="1:13" x14ac:dyDescent="0.35">
      <c r="A35" s="183"/>
      <c r="B35" s="188"/>
      <c r="C35" s="209" t="str">
        <f t="shared" si="5"/>
        <v>Total - Production</v>
      </c>
      <c r="D35" s="209" t="str">
        <f t="shared" si="5"/>
        <v>Total - Production</v>
      </c>
      <c r="E35" s="201"/>
      <c r="F35" s="223" t="str">
        <f>IF(OR(F13="N/A",E13="N/A"),"N/A",IF(E13=0,"N/D",IF((F13-E13)/ABS(E13)*100&gt;1000,"&gt;1000",IF((F13-E13)/ABS(E13)*100&lt;-1000,"&lt;-1000",(F13-E13)/ABS(E13)*100))))</f>
        <v>N/D</v>
      </c>
      <c r="G35" s="223" t="str">
        <f t="shared" si="6"/>
        <v>N/D</v>
      </c>
      <c r="H35" s="201"/>
      <c r="I35" s="223" t="str">
        <f>IF(OR(I13="N/A",H13="N/A"),"N/A",IF(H13=0,"N/D",IF((I13-H13)/ABS(H13)*100&gt;1000,"&gt;1000",IF((I13-H13)/ABS(H13)*100&lt;-1000,"&lt;-1000",(I13-H13)/ABS(H13)*100))))</f>
        <v>N/D</v>
      </c>
      <c r="J35" s="201"/>
      <c r="K35" s="209" t="str">
        <f t="shared" si="0"/>
        <v>Total - Production</v>
      </c>
      <c r="L35" s="191"/>
      <c r="M35" s="183"/>
    </row>
    <row r="36" spans="1:13" hidden="1" x14ac:dyDescent="0.35">
      <c r="A36" s="188" t="s">
        <v>376</v>
      </c>
      <c r="B36" s="188"/>
      <c r="C36" s="206"/>
      <c r="D36" s="206"/>
      <c r="E36" s="212"/>
      <c r="F36" s="212"/>
      <c r="G36" s="212"/>
      <c r="H36" s="212"/>
      <c r="I36" s="212"/>
      <c r="J36" s="190"/>
      <c r="K36" s="206">
        <f t="shared" si="0"/>
        <v>0</v>
      </c>
      <c r="L36" s="191"/>
      <c r="M36" s="183"/>
    </row>
    <row r="37" spans="1:13" hidden="1" x14ac:dyDescent="0.35">
      <c r="A37" s="188" t="s">
        <v>376</v>
      </c>
      <c r="B37" s="188"/>
      <c r="C37" s="199" t="str">
        <f t="shared" ref="C37:D40" si="7">C15</f>
        <v>Utilization rate (%)</v>
      </c>
      <c r="D37" s="199" t="str">
        <f t="shared" si="7"/>
        <v>Taux d'utilisation (%)</v>
      </c>
      <c r="E37" s="212"/>
      <c r="F37" s="212"/>
      <c r="G37" s="212"/>
      <c r="H37" s="212"/>
      <c r="I37" s="212"/>
      <c r="J37" s="190"/>
      <c r="K37" s="199" t="str">
        <f t="shared" si="0"/>
        <v>Taux d'utilisation (%)</v>
      </c>
      <c r="L37" s="191"/>
      <c r="M37" s="183"/>
    </row>
    <row r="38" spans="1:13" hidden="1" x14ac:dyDescent="0.35">
      <c r="A38" s="188" t="s">
        <v>376</v>
      </c>
      <c r="B38" s="188"/>
      <c r="C38" s="206" t="str">
        <f t="shared" si="7"/>
        <v>Subject goods</v>
      </c>
      <c r="D38" s="206" t="str">
        <f t="shared" si="7"/>
        <v>Marchandises en cause</v>
      </c>
      <c r="E38" s="201"/>
      <c r="F38" s="201" t="str">
        <f t="shared" ref="F38:G40" si="8">IF(OR(F16="N/A",E16="N/A"),"N/A",IF(E16=0,"N/D",IF((F16-E16)/ABS(E16)*100&gt;1000,"&gt;1000",IF((F16-E16)/ABS(E16)*100&lt;-1000,"&lt;-1000",(F16-E16)/ABS(E16)*100))))</f>
        <v>N/D</v>
      </c>
      <c r="G38" s="201" t="str">
        <f t="shared" si="8"/>
        <v>N/D</v>
      </c>
      <c r="H38" s="201"/>
      <c r="I38" s="201" t="str">
        <f>IF(OR(I16="N/A",H16="N/A"),"N/A",IF(H16=0,"N/D",IF((I16-H16)/ABS(H16)*100&gt;1000,"&gt;1000",IF((I16-H16)/ABS(H16)*100&lt;-1000,"&lt;-1000",(I16-H16)/ABS(H16)*100))))</f>
        <v>N/D</v>
      </c>
      <c r="J38" s="201"/>
      <c r="K38" s="206" t="str">
        <f t="shared" si="0"/>
        <v>Marchandises en cause</v>
      </c>
      <c r="L38" s="191"/>
      <c r="M38" s="183"/>
    </row>
    <row r="39" spans="1:13" hidden="1" x14ac:dyDescent="0.35">
      <c r="A39" s="188" t="s">
        <v>376</v>
      </c>
      <c r="B39" s="188"/>
      <c r="C39" s="206" t="str">
        <f t="shared" si="7"/>
        <v>Other goods produced on the same equipment</v>
      </c>
      <c r="D39" s="206" t="str">
        <f t="shared" si="7"/>
        <v>Autres marchandises produites sur le même équipement</v>
      </c>
      <c r="E39" s="201"/>
      <c r="F39" s="224" t="str">
        <f t="shared" si="8"/>
        <v>N/D</v>
      </c>
      <c r="G39" s="224" t="str">
        <f t="shared" si="8"/>
        <v>N/D</v>
      </c>
      <c r="H39" s="201"/>
      <c r="I39" s="224" t="str">
        <f>IF(OR(I17="N/A",H17="N/A"),"N/A",IF(H17=0,"N/D",IF((I17-H17)/ABS(H17)*100&gt;1000,"&gt;1000",IF((I17-H17)/ABS(H17)*100&lt;-1000,"&lt;-1000",(I17-H17)/ABS(H17)*100))))</f>
        <v>N/D</v>
      </c>
      <c r="J39" s="201"/>
      <c r="K39" s="206" t="str">
        <f t="shared" si="0"/>
        <v>Autres marchandises produites sur le même équipement</v>
      </c>
      <c r="L39" s="191"/>
      <c r="M39" s="183"/>
    </row>
    <row r="40" spans="1:13" hidden="1" x14ac:dyDescent="0.35">
      <c r="A40" s="188" t="s">
        <v>376</v>
      </c>
      <c r="B40" s="188"/>
      <c r="C40" s="209" t="str">
        <f t="shared" si="7"/>
        <v>Total - Utilization rate (%)</v>
      </c>
      <c r="D40" s="209" t="str">
        <f t="shared" si="7"/>
        <v>Total - Taux d'utilisation (%)</v>
      </c>
      <c r="E40" s="201"/>
      <c r="F40" s="201" t="str">
        <f t="shared" si="8"/>
        <v>N/D</v>
      </c>
      <c r="G40" s="201" t="str">
        <f t="shared" si="8"/>
        <v>N/D</v>
      </c>
      <c r="H40" s="201"/>
      <c r="I40" s="201" t="str">
        <f>IF(OR(I18="N/A",H18="N/A"),"N/A",IF(H18=0,"N/D",IF((I18-H18)/ABS(H18)*100&gt;1000,"&gt;1000",IF((I18-H18)/ABS(H18)*100&lt;-1000,"&lt;-1000",(I18-H18)/ABS(H18)*100))))</f>
        <v>N/D</v>
      </c>
      <c r="J40" s="201"/>
      <c r="K40" s="209" t="str">
        <f t="shared" si="0"/>
        <v>Total - Taux d'utilisation (%)</v>
      </c>
      <c r="L40" s="191"/>
      <c r="M40" s="183"/>
    </row>
    <row r="41" spans="1:13" x14ac:dyDescent="0.35">
      <c r="A41" s="183"/>
      <c r="B41" s="217"/>
      <c r="C41" s="218"/>
      <c r="D41" s="218"/>
      <c r="E41" s="212"/>
      <c r="F41" s="212"/>
      <c r="G41" s="212"/>
      <c r="H41" s="212"/>
      <c r="I41" s="212"/>
      <c r="J41" s="190"/>
      <c r="K41" s="218"/>
      <c r="L41" s="191"/>
      <c r="M41" s="183"/>
    </row>
    <row r="42" spans="1:13" ht="12.75" customHeight="1" x14ac:dyDescent="0.35">
      <c r="A42" s="183"/>
      <c r="B42" s="217"/>
      <c r="C42" s="219" t="str">
        <f>C20</f>
        <v>Domestic sales (tonnes)</v>
      </c>
      <c r="D42" s="219" t="str">
        <f>D20</f>
        <v>Ventes nationales (tonnes)</v>
      </c>
      <c r="E42" s="201"/>
      <c r="F42" s="222" t="str">
        <f>IF(OR(F20="N/A",E20="N/A"),"N/A",IF(E20=0,"N/D",IF((F20-E20)/ABS(E20)*100&gt;1000,"&gt;1000",IF((F20-E20)/ABS(E20)*100&lt;-1000,"&lt;-1000",(F20-E20)/ABS(E20)*100))))</f>
        <v>N/D</v>
      </c>
      <c r="G42" s="222" t="str">
        <f>IF(OR(G20="N/A",F20="N/A"),"N/A",IF(F20=0,"N/D",IF((G20-F20)/ABS(F20)*100&gt;1000,"&gt;1000",IF((G20-F20)/ABS(F20)*100&lt;-1000,"&lt;-1000",(G20-F20)/ABS(F20)*100))))</f>
        <v>N/D</v>
      </c>
      <c r="H42" s="201"/>
      <c r="I42" s="222" t="str">
        <f>IF(OR(I20="N/A",H20="N/A"),"N/A",IF(H20=0,"N/D",IF((I20-H20)/ABS(H20)*100&gt;1000,"&gt;1000",IF((I20-H20)/ABS(H20)*100&lt;-1000,"&lt;-1000",(I20-H20)/ABS(H20)*100))))</f>
        <v>N/D</v>
      </c>
      <c r="J42" s="201"/>
      <c r="K42" s="219" t="str">
        <f t="shared" si="0"/>
        <v>Ventes nationales (tonnes)</v>
      </c>
      <c r="L42" s="191"/>
      <c r="M42" s="183"/>
    </row>
    <row r="43" spans="1:13" x14ac:dyDescent="0.35">
      <c r="A43" s="183"/>
      <c r="B43" s="217"/>
      <c r="C43" s="219"/>
      <c r="D43" s="219"/>
      <c r="E43" s="212"/>
      <c r="F43" s="212"/>
      <c r="G43" s="212"/>
      <c r="H43" s="212"/>
      <c r="I43" s="212"/>
      <c r="J43" s="190"/>
      <c r="K43" s="219"/>
      <c r="L43" s="191"/>
      <c r="M43" s="183"/>
    </row>
    <row r="44" spans="1:13" ht="12.75" customHeight="1" x14ac:dyDescent="0.35">
      <c r="A44" s="183"/>
      <c r="B44" s="217"/>
      <c r="C44" s="219" t="str">
        <f t="shared" ref="C44:D48" si="9">C22</f>
        <v>Export sales (tonnes)</v>
      </c>
      <c r="D44" s="219" t="str">
        <f t="shared" si="9"/>
        <v>Ventes à l'exportation  (tonnes)</v>
      </c>
      <c r="E44" s="201"/>
      <c r="F44" s="201"/>
      <c r="G44" s="201"/>
      <c r="H44" s="201"/>
      <c r="I44" s="201"/>
      <c r="J44" s="201"/>
      <c r="K44" s="219" t="str">
        <f t="shared" si="0"/>
        <v>Ventes à l'exportation  (tonnes)</v>
      </c>
      <c r="L44" s="191"/>
      <c r="M44" s="183"/>
    </row>
    <row r="45" spans="1:13" x14ac:dyDescent="0.35">
      <c r="A45" s="183"/>
      <c r="B45" s="217"/>
      <c r="C45" s="220" t="str">
        <f t="shared" si="9"/>
        <v>Canada</v>
      </c>
      <c r="D45" s="220" t="str">
        <f t="shared" si="9"/>
        <v>Canada</v>
      </c>
      <c r="E45" s="201"/>
      <c r="F45" s="201" t="str">
        <f>IF(OR(F23="N/A",E23="N/A"),"N/A",IF(E23=0,"N/D",IF((F23-E23)/ABS(E23)*100&gt;1000,"&gt;1000",IF((F23-E23)/ABS(E23)*100&lt;-1000,"&lt;-1000",(F23-E23)/ABS(E23)*100))))</f>
        <v>N/D</v>
      </c>
      <c r="G45" s="201" t="str">
        <f t="shared" ref="G45:G48" si="10">IF(OR(G23="N/A",F23="N/A"),"N/A",IF(F23=0,"N/D",IF((G23-F23)/ABS(F23)*100&gt;1000,"&gt;1000",IF((G23-F23)/ABS(F23)*100&lt;-1000,"&lt;-1000",(G23-F23)/ABS(F23)*100))))</f>
        <v>N/D</v>
      </c>
      <c r="H45" s="201"/>
      <c r="I45" s="201" t="str">
        <f>IF(OR(I23="N/A",H23="N/A"),"N/A",IF(H23=0,"N/D",IF((I23-H23)/ABS(H23)*100&gt;1000,"&gt;1000",IF((I23-H23)/ABS(H23)*100&lt;-1000,"&lt;-1000",(I23-H23)/ABS(H23)*100))))</f>
        <v>N/D</v>
      </c>
      <c r="J45" s="201"/>
      <c r="K45" s="220" t="str">
        <f t="shared" si="0"/>
        <v>Canada</v>
      </c>
      <c r="L45" s="191"/>
      <c r="M45" s="183"/>
    </row>
    <row r="46" spans="1:13" x14ac:dyDescent="0.35">
      <c r="A46" s="183"/>
      <c r="B46" s="217"/>
      <c r="C46" s="220" t="str">
        <f t="shared" si="9"/>
        <v>United States</v>
      </c>
      <c r="D46" s="220" t="str">
        <f t="shared" si="9"/>
        <v xml:space="preserve">États-Unis </v>
      </c>
      <c r="E46" s="201"/>
      <c r="F46" s="201" t="str">
        <f>IF(OR(F24="N/A",E24="N/A"),"N/A",IF(E24=0,"N/D",IF((F24-E24)/ABS(E24)*100&gt;1000,"&gt;1000",IF((F24-E24)/ABS(E24)*100&lt;-1000,"&lt;-1000",(F24-E24)/ABS(E24)*100))))</f>
        <v>N/D</v>
      </c>
      <c r="G46" s="201" t="str">
        <f t="shared" si="10"/>
        <v>N/D</v>
      </c>
      <c r="H46" s="201"/>
      <c r="I46" s="201" t="str">
        <f>IF(OR(I24="N/A",H24="N/A"),"N/A",IF(H24=0,"N/D",IF((I24-H24)/ABS(H24)*100&gt;1000,"&gt;1000",IF((I24-H24)/ABS(H24)*100&lt;-1000,"&lt;-1000",(I24-H24)/ABS(H24)*100))))</f>
        <v>N/D</v>
      </c>
      <c r="J46" s="201"/>
      <c r="K46" s="220" t="str">
        <f t="shared" si="0"/>
        <v xml:space="preserve">États-Unis </v>
      </c>
      <c r="L46" s="191"/>
      <c r="M46" s="183"/>
    </row>
    <row r="47" spans="1:13" x14ac:dyDescent="0.35">
      <c r="A47" s="183"/>
      <c r="B47" s="217"/>
      <c r="C47" s="220" t="str">
        <f t="shared" si="9"/>
        <v>Other countries</v>
      </c>
      <c r="D47" s="220" t="str">
        <f t="shared" si="9"/>
        <v>Autres pays</v>
      </c>
      <c r="E47" s="201"/>
      <c r="F47" s="201" t="str">
        <f>IF(OR(F25="N/A",E25="N/A"),"N/A",IF(E25=0,"N/D",IF((F25-E25)/ABS(E25)*100&gt;1000,"&gt;1000",IF((F25-E25)/ABS(E25)*100&lt;-1000,"&lt;-1000",(F25-E25)/ABS(E25)*100))))</f>
        <v>N/D</v>
      </c>
      <c r="G47" s="201" t="str">
        <f t="shared" si="10"/>
        <v>N/D</v>
      </c>
      <c r="H47" s="201"/>
      <c r="I47" s="201" t="str">
        <f>IF(OR(I25="N/A",H25="N/A"),"N/A",IF(H25=0,"N/D",IF((I25-H25)/ABS(H25)*100&gt;1000,"&gt;1000",IF((I25-H25)/ABS(H25)*100&lt;-1000,"&lt;-1000",(I25-H25)/ABS(H25)*100))))</f>
        <v>N/D</v>
      </c>
      <c r="J47" s="201"/>
      <c r="K47" s="220" t="str">
        <f t="shared" si="0"/>
        <v>Autres pays</v>
      </c>
      <c r="L47" s="191"/>
      <c r="M47" s="183"/>
    </row>
    <row r="48" spans="1:13" x14ac:dyDescent="0.35">
      <c r="A48" s="183"/>
      <c r="B48" s="217"/>
      <c r="C48" s="209" t="str">
        <f t="shared" si="9"/>
        <v>Total - Export sales</v>
      </c>
      <c r="D48" s="209" t="str">
        <f t="shared" si="9"/>
        <v xml:space="preserve">Total - Ventes à l'exportation </v>
      </c>
      <c r="E48" s="201"/>
      <c r="F48" s="223" t="str">
        <f>IF(OR(F26="N/A",E26="N/A"),"N/A",IF(E26=0,"N/D",IF((F26-E26)/ABS(E26)*100&gt;1000,"&gt;1000",IF((F26-E26)/ABS(E26)*100&lt;-1000,"&lt;-1000",(F26-E26)/ABS(E26)*100))))</f>
        <v>N/D</v>
      </c>
      <c r="G48" s="223" t="str">
        <f t="shared" si="10"/>
        <v>N/D</v>
      </c>
      <c r="H48" s="201"/>
      <c r="I48" s="223" t="str">
        <f>IF(OR(I26="N/A",H26="N/A"),"N/A",IF(H26=0,"N/D",IF((I26-H26)/ABS(H26)*100&gt;1000,"&gt;1000",IF((I26-H26)/ABS(H26)*100&lt;-1000,"&lt;-1000",(I26-H26)/ABS(H26)*100))))</f>
        <v>N/D</v>
      </c>
      <c r="J48" s="201"/>
      <c r="K48" s="209" t="str">
        <f t="shared" si="0"/>
        <v xml:space="preserve">Total - Ventes à l'exportation </v>
      </c>
      <c r="L48" s="191"/>
      <c r="M48" s="183"/>
    </row>
    <row r="49" spans="1:13" x14ac:dyDescent="0.35">
      <c r="A49" s="183"/>
      <c r="B49" s="217"/>
      <c r="C49" s="225"/>
      <c r="D49" s="209"/>
      <c r="E49" s="201"/>
      <c r="F49" s="201"/>
      <c r="G49" s="201"/>
      <c r="H49" s="201"/>
      <c r="I49" s="201"/>
      <c r="J49" s="201"/>
      <c r="K49" s="201"/>
      <c r="L49" s="191"/>
      <c r="M49" s="183"/>
    </row>
    <row r="50" spans="1:13" x14ac:dyDescent="0.35">
      <c r="A50" s="183"/>
      <c r="B50" s="188"/>
      <c r="C50" s="226" t="s">
        <v>377</v>
      </c>
      <c r="D50" s="190"/>
      <c r="E50" s="190"/>
      <c r="F50" s="190"/>
      <c r="G50" s="227"/>
      <c r="H50" s="227"/>
      <c r="I50" s="227"/>
      <c r="J50" s="227"/>
      <c r="K50" s="227"/>
      <c r="L50" s="191"/>
      <c r="M50" s="183"/>
    </row>
    <row r="51" spans="1:13" x14ac:dyDescent="0.35">
      <c r="A51" s="183"/>
      <c r="B51" s="188"/>
      <c r="C51" s="477" t="str">
        <f>C56&amp;": " &amp;C57&amp;", "&amp;C58&amp;", "&amp;C59&amp;", "&amp;C60&amp;".  |
"&amp;E56&amp;": " &amp;E57&amp;", "&amp;E58&amp;", "&amp;E59&amp;", "&amp;E60&amp;"."</f>
        <v>: , , , .  |
: , , , .</v>
      </c>
      <c r="D51" s="477"/>
      <c r="E51" s="477"/>
      <c r="F51" s="477"/>
      <c r="G51" s="477"/>
      <c r="H51" s="477"/>
      <c r="I51" s="477"/>
      <c r="J51" s="477"/>
      <c r="K51" s="477"/>
      <c r="L51" s="191"/>
      <c r="M51" s="183"/>
    </row>
    <row r="52" spans="1:13" x14ac:dyDescent="0.35">
      <c r="A52" s="183"/>
      <c r="B52" s="188"/>
      <c r="C52" s="193" t="s">
        <v>378</v>
      </c>
      <c r="D52" s="193"/>
      <c r="E52" s="228"/>
      <c r="F52" s="228"/>
      <c r="G52" s="228"/>
      <c r="H52" s="228"/>
      <c r="I52" s="228"/>
      <c r="J52" s="228"/>
      <c r="K52" s="228"/>
      <c r="L52" s="191"/>
      <c r="M52" s="183"/>
    </row>
    <row r="53" spans="1:13" ht="15" thickBot="1" x14ac:dyDescent="0.4">
      <c r="A53" s="183"/>
      <c r="B53" s="229"/>
      <c r="C53" s="230"/>
      <c r="D53" s="230"/>
      <c r="E53" s="230"/>
      <c r="F53" s="230"/>
      <c r="G53" s="230"/>
      <c r="H53" s="230"/>
      <c r="I53" s="230"/>
      <c r="J53" s="230"/>
      <c r="K53" s="230"/>
      <c r="L53" s="231"/>
      <c r="M53" s="183"/>
    </row>
    <row r="54" spans="1:13" x14ac:dyDescent="0.35">
      <c r="A54" s="183"/>
      <c r="B54" s="183"/>
      <c r="C54" s="183"/>
      <c r="D54" s="183"/>
      <c r="E54" s="183"/>
      <c r="F54" s="183"/>
      <c r="G54" s="183"/>
      <c r="H54" s="183"/>
      <c r="I54" s="183"/>
      <c r="J54" s="183"/>
      <c r="K54" s="183"/>
      <c r="L54" s="183"/>
      <c r="M54" s="183"/>
    </row>
  </sheetData>
  <sheetProtection algorithmName="SHA-512" hashValue="Efk8d/jMT8CgX4cUbwipQ+oiKSCTnATy/c8L93v5HNYZaLp2zEyS9xFGpIqvtYW4UdKlKxp8KoH/Nng3vXkUNQ==" saltValue="1Eko49knVFIUkkiZ84LUPw==" spinCount="100000" sheet="1" objects="1" scenarios="1" selectLockedCells="1"/>
  <mergeCells count="2">
    <mergeCell ref="H5:I5"/>
    <mergeCell ref="C51:K5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51BA-9F11-43E4-9CE3-482D2D26E641}">
  <sheetPr>
    <tabColor rgb="FF00B0F0"/>
    <pageSetUpPr fitToPage="1"/>
  </sheetPr>
  <dimension ref="A1:W110"/>
  <sheetViews>
    <sheetView showGridLines="0" tabSelected="1" zoomScaleNormal="100" workbookViewId="0">
      <selection activeCell="G23" sqref="G23:G24"/>
    </sheetView>
  </sheetViews>
  <sheetFormatPr defaultColWidth="9.453125" defaultRowHeight="14" x14ac:dyDescent="0.35"/>
  <cols>
    <col min="1" max="1" width="1.54296875" style="9" customWidth="1"/>
    <col min="2" max="12" width="14.54296875" style="77" customWidth="1"/>
    <col min="13" max="13" width="6.453125" style="83" customWidth="1"/>
    <col min="14" max="14" width="9.453125" style="83" customWidth="1"/>
    <col min="15" max="15" width="37.81640625" style="83" hidden="1" customWidth="1"/>
    <col min="16" max="16" width="33" style="83" hidden="1" customWidth="1"/>
    <col min="17" max="23" width="9.453125" style="83" customWidth="1"/>
    <col min="24" max="16384" width="9.453125" style="83"/>
  </cols>
  <sheetData>
    <row r="1" spans="1:23" x14ac:dyDescent="0.35">
      <c r="O1" s="10" t="s">
        <v>64</v>
      </c>
      <c r="P1" s="10" t="s">
        <v>76</v>
      </c>
    </row>
    <row r="2" spans="1:23" x14ac:dyDescent="0.35">
      <c r="B2" s="11" t="s">
        <v>0</v>
      </c>
      <c r="C2" s="11"/>
      <c r="O2" s="5"/>
      <c r="P2" s="5"/>
    </row>
    <row r="3" spans="1:23" x14ac:dyDescent="0.35">
      <c r="B3" s="2"/>
      <c r="C3" s="2"/>
      <c r="O3" s="5"/>
      <c r="P3" s="5"/>
    </row>
    <row r="4" spans="1:23" s="5" customFormat="1" x14ac:dyDescent="0.35">
      <c r="A4" s="12"/>
      <c r="B4" s="233" t="s">
        <v>232</v>
      </c>
      <c r="C4" s="233"/>
      <c r="D4" s="233"/>
      <c r="E4" s="233"/>
      <c r="F4" s="233"/>
      <c r="G4" s="233"/>
      <c r="H4" s="233"/>
      <c r="I4" s="233"/>
      <c r="J4" s="233"/>
      <c r="K4" s="233"/>
      <c r="L4" s="233"/>
      <c r="M4" s="3"/>
      <c r="N4" s="3"/>
      <c r="O4" s="7"/>
      <c r="P4" s="7"/>
    </row>
    <row r="5" spans="1:23" s="5" customFormat="1" x14ac:dyDescent="0.35">
      <c r="A5" s="12"/>
      <c r="B5" s="233" t="str">
        <f>Variables!B2</f>
        <v>RR-2025-002</v>
      </c>
      <c r="C5" s="233"/>
      <c r="D5" s="233"/>
      <c r="E5" s="233"/>
      <c r="F5" s="233"/>
      <c r="G5" s="233"/>
      <c r="H5" s="233"/>
      <c r="I5" s="233"/>
      <c r="J5" s="233"/>
      <c r="K5" s="233"/>
      <c r="L5" s="233"/>
      <c r="M5" s="3"/>
      <c r="N5" s="3"/>
      <c r="O5" s="7"/>
      <c r="P5" s="7"/>
    </row>
    <row r="6" spans="1:23" s="7" customFormat="1" x14ac:dyDescent="0.35">
      <c r="A6" s="12"/>
      <c r="B6" s="233" t="str">
        <f>UPPER(Variables!B3&amp;" | "&amp;Variables!C3)</f>
        <v>CONCRETE REINFORCING BAR | BARRES D'ARMATURE POUR BÉTON</v>
      </c>
      <c r="C6" s="233"/>
      <c r="D6" s="233"/>
      <c r="E6" s="233"/>
      <c r="F6" s="233"/>
      <c r="G6" s="233"/>
      <c r="H6" s="233"/>
      <c r="I6" s="233"/>
      <c r="J6" s="233"/>
      <c r="K6" s="233"/>
      <c r="L6" s="233"/>
      <c r="O6" s="13"/>
      <c r="P6" s="13"/>
    </row>
    <row r="7" spans="1:23" s="7" customFormat="1" x14ac:dyDescent="0.35">
      <c r="A7" s="12"/>
      <c r="B7" s="14"/>
      <c r="C7" s="14"/>
      <c r="D7" s="15"/>
      <c r="E7" s="15"/>
      <c r="F7" s="15"/>
      <c r="G7" s="15"/>
      <c r="H7" s="15"/>
      <c r="I7" s="15"/>
      <c r="J7" s="15"/>
      <c r="K7" s="15"/>
      <c r="L7" s="15"/>
      <c r="O7" s="13"/>
      <c r="P7" s="13"/>
    </row>
    <row r="8" spans="1:23" s="5" customFormat="1" x14ac:dyDescent="0.35">
      <c r="A8" s="12"/>
      <c r="B8" s="234" t="s">
        <v>233</v>
      </c>
      <c r="C8" s="235"/>
      <c r="D8" s="235"/>
      <c r="E8" s="235"/>
      <c r="F8" s="235"/>
      <c r="G8" s="235"/>
      <c r="H8" s="235"/>
      <c r="I8" s="235"/>
      <c r="J8" s="235"/>
      <c r="K8" s="235"/>
      <c r="L8" s="236"/>
      <c r="M8" s="3"/>
      <c r="N8" s="3"/>
      <c r="O8" s="7"/>
      <c r="P8" s="7"/>
    </row>
    <row r="9" spans="1:23" ht="14.15" customHeight="1" x14ac:dyDescent="0.35">
      <c r="B9" s="16"/>
      <c r="C9" s="17"/>
      <c r="D9" s="18"/>
      <c r="E9" s="18"/>
      <c r="F9" s="18"/>
      <c r="G9" s="18"/>
      <c r="H9" s="18"/>
      <c r="I9" s="18"/>
      <c r="J9" s="18"/>
      <c r="K9" s="18"/>
      <c r="L9" s="19"/>
      <c r="O9" s="232" t="s">
        <v>289</v>
      </c>
      <c r="P9" s="232"/>
    </row>
    <row r="10" spans="1:23" s="26" customFormat="1" ht="14.15" customHeight="1" x14ac:dyDescent="0.35">
      <c r="A10" s="93"/>
      <c r="B10" s="237" t="str">
        <f>"The information requested in this questionnaire will be used by the Canadian International Trade Tribunal (the Tribunal) in its expiry review concerning the dumping of "&amp;Variables!B3&amp;" (as defined below) originating in or exported from "&amp;Variables!B5&amp;" and the subsidizing of "&amp;Variables!B3&amp;" originating in or exported from the People's Republic of China. Your firm's knowledge and experience will aid the Tribunal in the proper conduct of its review by helping it better understand the Canadian market for "&amp;Variables!B3&amp;". The Tribunal therefore requests a response to this questionnaire from your firm."</f>
        <v>The information requested in this questionnaire will be used by the Canadian International Trade Tribunal (the Tribunal) in its expiry review concerning the dumping of concrete reinforcing bar (as defined below) originating in or exported from the People's Republic of China, the Republic of Korea, and the Republic of Türkiye and the subsidizing of concrete reinforcing bar originating in or exported from the People's Republic of China. Your firm's knowledge and experience will aid the Tribunal in the proper conduct of its review by helping it better understand the Canadian market for concrete reinforcing bar. The Tribunal therefore requests a response to this questionnaire from your firm.</v>
      </c>
      <c r="C10" s="238"/>
      <c r="D10" s="238"/>
      <c r="E10" s="238"/>
      <c r="F10" s="238"/>
      <c r="G10" s="68"/>
      <c r="H10" s="241" t="str">
        <f>"Les renseignements demandés dans le présent questionnaire seront utilisés par le Tribunal canadien du commerce extérieur (le Tribunal) dans le cadre de son réexamen relatif à l'expiration concernant le dumping de "&amp;Variables!C3&amp;" (telles que définies ci-dessous) originaires ou exportées "&amp;Variables!C5&amp;" et le subventionnement de "&amp;Variables!C3&amp;" originaires ou exportées de la République populaire de Chine. Les connaissances et l'expérience de votre entreprise aideraient le Tribunal à mener correctement son enquête en lui permettant de mieux comprendre le marché canadien de "&amp;Variables!C3&amp;". Le Tribunal demande donc à votre entreprise de répondre à ce questionnaire."</f>
        <v>Les renseignements demandés dans le présent questionnaire seront utilisés par le Tribunal canadien du commerce extérieur (le Tribunal) dans le cadre de son réexamen relatif à l'expiration concernant le dumping de barres d'armature pour béton (telles que définies ci-dessous) originaires ou exportées de la République populaire de Chine, de la République de Corée et de la République de Türkiye et le subventionnement de barres d'armature pour béton originaires ou exportées de la République populaire de Chine. Les connaissances et l'expérience de votre entreprise aideraient le Tribunal à mener correctement son enquête en lui permettant de mieux comprendre le marché canadien de barres d'armature pour béton. Le Tribunal demande donc à votre entreprise de répondre à ce questionnaire.</v>
      </c>
      <c r="I10" s="241"/>
      <c r="J10" s="241"/>
      <c r="K10" s="241"/>
      <c r="L10" s="242"/>
      <c r="N10" s="134"/>
      <c r="O10" s="232"/>
      <c r="P10" s="232"/>
      <c r="Q10" s="51"/>
      <c r="R10" s="51"/>
      <c r="S10" s="51"/>
      <c r="T10" s="51"/>
      <c r="U10" s="51"/>
      <c r="V10" s="51"/>
      <c r="W10" s="51"/>
    </row>
    <row r="11" spans="1:23" s="26" customFormat="1" x14ac:dyDescent="0.35">
      <c r="A11" s="93"/>
      <c r="B11" s="237"/>
      <c r="C11" s="238"/>
      <c r="D11" s="238"/>
      <c r="E11" s="238"/>
      <c r="F11" s="238"/>
      <c r="G11" s="68"/>
      <c r="H11" s="241"/>
      <c r="I11" s="241"/>
      <c r="J11" s="241"/>
      <c r="K11" s="241"/>
      <c r="L11" s="242"/>
      <c r="N11" s="134"/>
      <c r="O11" s="232"/>
      <c r="P11" s="232"/>
      <c r="Q11" s="51"/>
      <c r="R11" s="51"/>
      <c r="S11" s="51"/>
      <c r="T11" s="51"/>
      <c r="U11" s="51"/>
      <c r="V11" s="51"/>
      <c r="W11" s="51"/>
    </row>
    <row r="12" spans="1:23" s="26" customFormat="1" x14ac:dyDescent="0.35">
      <c r="A12" s="93"/>
      <c r="B12" s="237"/>
      <c r="C12" s="238"/>
      <c r="D12" s="238"/>
      <c r="E12" s="238"/>
      <c r="F12" s="238"/>
      <c r="G12" s="68"/>
      <c r="H12" s="241"/>
      <c r="I12" s="241"/>
      <c r="J12" s="241"/>
      <c r="K12" s="241"/>
      <c r="L12" s="242"/>
      <c r="N12" s="134"/>
      <c r="O12" s="232"/>
      <c r="P12" s="232"/>
      <c r="Q12" s="51"/>
      <c r="R12" s="51"/>
      <c r="S12" s="51"/>
      <c r="T12" s="51"/>
      <c r="U12" s="51"/>
      <c r="V12" s="51"/>
      <c r="W12" s="51"/>
    </row>
    <row r="13" spans="1:23" s="26" customFormat="1" x14ac:dyDescent="0.35">
      <c r="A13" s="93"/>
      <c r="B13" s="237"/>
      <c r="C13" s="238"/>
      <c r="D13" s="238"/>
      <c r="E13" s="238"/>
      <c r="F13" s="238"/>
      <c r="G13" s="68"/>
      <c r="H13" s="241"/>
      <c r="I13" s="241"/>
      <c r="J13" s="241"/>
      <c r="K13" s="241"/>
      <c r="L13" s="242"/>
      <c r="N13" s="134"/>
      <c r="O13" s="232"/>
      <c r="P13" s="232"/>
      <c r="Q13" s="51"/>
      <c r="R13" s="51"/>
      <c r="S13" s="51"/>
      <c r="T13" s="51"/>
      <c r="U13" s="51"/>
      <c r="V13" s="51"/>
      <c r="W13" s="51"/>
    </row>
    <row r="14" spans="1:23" s="26" customFormat="1" x14ac:dyDescent="0.35">
      <c r="A14" s="93"/>
      <c r="B14" s="237"/>
      <c r="C14" s="238"/>
      <c r="D14" s="238"/>
      <c r="E14" s="238"/>
      <c r="F14" s="238"/>
      <c r="G14" s="68"/>
      <c r="H14" s="241"/>
      <c r="I14" s="241"/>
      <c r="J14" s="241"/>
      <c r="K14" s="241"/>
      <c r="L14" s="242"/>
      <c r="N14" s="134"/>
      <c r="O14" s="232"/>
      <c r="P14" s="232"/>
      <c r="Q14" s="51"/>
      <c r="R14" s="51"/>
      <c r="S14" s="51"/>
      <c r="T14" s="51"/>
      <c r="U14" s="51"/>
      <c r="V14" s="51"/>
      <c r="W14" s="51"/>
    </row>
    <row r="15" spans="1:23" s="26" customFormat="1" x14ac:dyDescent="0.35">
      <c r="A15" s="93"/>
      <c r="B15" s="237"/>
      <c r="C15" s="238"/>
      <c r="D15" s="238"/>
      <c r="E15" s="238"/>
      <c r="F15" s="238"/>
      <c r="G15" s="68"/>
      <c r="H15" s="241"/>
      <c r="I15" s="241"/>
      <c r="J15" s="241"/>
      <c r="K15" s="241"/>
      <c r="L15" s="242"/>
      <c r="N15" s="134"/>
      <c r="O15" s="232"/>
      <c r="P15" s="232"/>
      <c r="Q15" s="51"/>
      <c r="R15" s="51"/>
      <c r="S15" s="51"/>
      <c r="T15" s="51"/>
      <c r="U15" s="51"/>
      <c r="V15" s="51"/>
      <c r="W15" s="51"/>
    </row>
    <row r="16" spans="1:23" s="26" customFormat="1" x14ac:dyDescent="0.35">
      <c r="A16" s="93"/>
      <c r="B16" s="237"/>
      <c r="C16" s="238"/>
      <c r="D16" s="238"/>
      <c r="E16" s="238"/>
      <c r="F16" s="238"/>
      <c r="G16" s="68"/>
      <c r="H16" s="241"/>
      <c r="I16" s="241"/>
      <c r="J16" s="241"/>
      <c r="K16" s="241"/>
      <c r="L16" s="242"/>
      <c r="N16" s="134"/>
      <c r="O16" s="232"/>
      <c r="P16" s="232"/>
      <c r="Q16" s="51"/>
      <c r="R16" s="51"/>
      <c r="S16" s="51"/>
      <c r="T16" s="51"/>
      <c r="U16" s="51"/>
      <c r="V16" s="51"/>
      <c r="W16" s="51"/>
    </row>
    <row r="17" spans="1:23" s="26" customFormat="1" x14ac:dyDescent="0.35">
      <c r="A17" s="93"/>
      <c r="B17" s="237"/>
      <c r="C17" s="238"/>
      <c r="D17" s="238"/>
      <c r="E17" s="238"/>
      <c r="F17" s="238"/>
      <c r="G17" s="68"/>
      <c r="H17" s="241"/>
      <c r="I17" s="241"/>
      <c r="J17" s="241"/>
      <c r="K17" s="241"/>
      <c r="L17" s="242"/>
      <c r="N17" s="134"/>
      <c r="O17" s="232"/>
      <c r="P17" s="232"/>
      <c r="Q17" s="51"/>
      <c r="R17" s="51"/>
      <c r="S17" s="51"/>
      <c r="T17" s="51"/>
      <c r="U17" s="51"/>
      <c r="V17" s="51"/>
      <c r="W17" s="51"/>
    </row>
    <row r="18" spans="1:23" s="26" customFormat="1" x14ac:dyDescent="0.35">
      <c r="A18" s="93"/>
      <c r="B18" s="237"/>
      <c r="C18" s="238"/>
      <c r="D18" s="238"/>
      <c r="E18" s="238"/>
      <c r="F18" s="238"/>
      <c r="G18" s="68"/>
      <c r="H18" s="241"/>
      <c r="I18" s="241"/>
      <c r="J18" s="241"/>
      <c r="K18" s="241"/>
      <c r="L18" s="242"/>
      <c r="N18" s="134"/>
      <c r="O18" s="232"/>
      <c r="P18" s="232"/>
      <c r="Q18" s="51"/>
      <c r="R18" s="51"/>
      <c r="S18" s="51"/>
      <c r="T18" s="51"/>
      <c r="U18" s="51"/>
      <c r="V18" s="51"/>
      <c r="W18" s="51"/>
    </row>
    <row r="19" spans="1:23" s="26" customFormat="1" x14ac:dyDescent="0.35">
      <c r="A19" s="93"/>
      <c r="B19" s="239"/>
      <c r="C19" s="240"/>
      <c r="D19" s="240"/>
      <c r="E19" s="240"/>
      <c r="F19" s="240"/>
      <c r="G19" s="105"/>
      <c r="H19" s="243"/>
      <c r="I19" s="243"/>
      <c r="J19" s="243"/>
      <c r="K19" s="243"/>
      <c r="L19" s="244"/>
      <c r="N19" s="51"/>
      <c r="O19" s="232"/>
      <c r="P19" s="232"/>
      <c r="Q19" s="51"/>
      <c r="R19" s="51"/>
      <c r="S19" s="51"/>
      <c r="T19" s="51"/>
      <c r="U19" s="51"/>
      <c r="V19" s="51"/>
      <c r="W19" s="51"/>
    </row>
    <row r="20" spans="1:23" s="7" customFormat="1" x14ac:dyDescent="0.35">
      <c r="A20" s="12"/>
      <c r="B20" s="14"/>
      <c r="C20" s="14"/>
      <c r="D20" s="15"/>
      <c r="E20" s="15"/>
      <c r="F20" s="15"/>
      <c r="G20" s="15"/>
      <c r="H20" s="15"/>
      <c r="I20" s="15"/>
      <c r="J20" s="15"/>
      <c r="K20" s="15"/>
      <c r="L20" s="15"/>
      <c r="O20" s="13"/>
      <c r="P20" s="13"/>
    </row>
    <row r="21" spans="1:23" s="5" customFormat="1" x14ac:dyDescent="0.35">
      <c r="A21" s="12"/>
      <c r="B21" s="234" t="s">
        <v>234</v>
      </c>
      <c r="C21" s="235"/>
      <c r="D21" s="235"/>
      <c r="E21" s="235"/>
      <c r="F21" s="235"/>
      <c r="G21" s="235"/>
      <c r="H21" s="235"/>
      <c r="I21" s="235"/>
      <c r="J21" s="235"/>
      <c r="K21" s="235"/>
      <c r="L21" s="236"/>
      <c r="M21" s="3"/>
      <c r="N21" s="3"/>
      <c r="O21" s="7"/>
      <c r="P21" s="7"/>
    </row>
    <row r="22" spans="1:23" x14ac:dyDescent="0.35">
      <c r="B22" s="16"/>
      <c r="C22" s="17"/>
      <c r="D22" s="18"/>
      <c r="E22" s="18"/>
      <c r="F22" s="18"/>
      <c r="G22" s="18"/>
      <c r="H22" s="18"/>
      <c r="I22" s="18"/>
      <c r="J22" s="18"/>
      <c r="K22" s="18"/>
      <c r="L22" s="19"/>
    </row>
    <row r="23" spans="1:23" x14ac:dyDescent="0.35">
      <c r="B23" s="269" t="s">
        <v>77</v>
      </c>
      <c r="C23" s="270"/>
      <c r="D23" s="270"/>
      <c r="E23" s="270"/>
      <c r="F23" s="270"/>
      <c r="G23" s="271" t="s">
        <v>64</v>
      </c>
      <c r="H23" s="273" t="s">
        <v>152</v>
      </c>
      <c r="I23" s="273"/>
      <c r="J23" s="273"/>
      <c r="K23" s="273"/>
      <c r="L23" s="274"/>
      <c r="O23" s="78"/>
    </row>
    <row r="24" spans="1:23" x14ac:dyDescent="0.35">
      <c r="B24" s="269"/>
      <c r="C24" s="270"/>
      <c r="D24" s="270"/>
      <c r="E24" s="270"/>
      <c r="F24" s="270"/>
      <c r="G24" s="272"/>
      <c r="H24" s="273"/>
      <c r="I24" s="273"/>
      <c r="J24" s="273"/>
      <c r="K24" s="273"/>
      <c r="L24" s="274"/>
      <c r="O24" s="78"/>
    </row>
    <row r="25" spans="1:23" s="26" customFormat="1" x14ac:dyDescent="0.35">
      <c r="A25" s="93"/>
      <c r="B25" s="104"/>
      <c r="C25" s="105"/>
      <c r="D25" s="105"/>
      <c r="E25" s="105"/>
      <c r="F25" s="105"/>
      <c r="G25" s="105"/>
      <c r="H25" s="105"/>
      <c r="I25" s="105"/>
      <c r="J25" s="105"/>
      <c r="K25" s="105"/>
      <c r="L25" s="106"/>
      <c r="N25" s="51"/>
      <c r="O25" s="83"/>
      <c r="P25" s="83"/>
      <c r="Q25" s="51"/>
      <c r="R25" s="51"/>
      <c r="S25" s="51"/>
      <c r="T25" s="51"/>
      <c r="U25" s="51"/>
      <c r="V25" s="51"/>
      <c r="W25" s="51"/>
    </row>
    <row r="26" spans="1:23" s="7" customFormat="1" x14ac:dyDescent="0.35">
      <c r="A26" s="12"/>
      <c r="B26" s="14"/>
      <c r="C26" s="14"/>
      <c r="D26" s="15"/>
      <c r="E26" s="15"/>
      <c r="F26" s="15"/>
      <c r="G26" s="15"/>
      <c r="H26" s="15"/>
      <c r="I26" s="15"/>
      <c r="J26" s="15"/>
      <c r="K26" s="15"/>
      <c r="L26" s="15"/>
      <c r="O26" s="13"/>
      <c r="P26" s="13"/>
    </row>
    <row r="27" spans="1:23" s="5" customFormat="1" x14ac:dyDescent="0.35">
      <c r="A27" s="12"/>
      <c r="B27" s="266" t="str">
        <f>IF(Intro!$G$23="English",O27,P27)</f>
        <v>DEFINITION OF "THE GOODS"</v>
      </c>
      <c r="C27" s="267" t="str">
        <f>UPPER(IF(Intro!$G$23="English",P27,Q27))</f>
        <v>LA DÉFINITION "DES MARCHANDISES"</v>
      </c>
      <c r="D27" s="267" t="str">
        <f>UPPER(IF(Intro!$G$23="English",Q27,R27))</f>
        <v/>
      </c>
      <c r="E27" s="267" t="str">
        <f>UPPER(IF(Intro!$G$23="English",R27,S27))</f>
        <v/>
      </c>
      <c r="F27" s="267"/>
      <c r="G27" s="267" t="str">
        <f>UPPER(IF(Intro!$G$23="English",S27,T27))</f>
        <v/>
      </c>
      <c r="H27" s="267" t="str">
        <f>UPPER(IF(Intro!$G$23="English",T27,U27))</f>
        <v/>
      </c>
      <c r="I27" s="267" t="str">
        <f>UPPER(IF(Intro!$G$23="English",U27,V27))</f>
        <v/>
      </c>
      <c r="J27" s="267" t="str">
        <f>UPPER(IF(Intro!$G$23="English",V27,W27))</f>
        <v/>
      </c>
      <c r="K27" s="267" t="str">
        <f>UPPER(IF(Intro!$G$23="English",W27,X27))</f>
        <v/>
      </c>
      <c r="L27" s="268" t="str">
        <f>UPPER(IF(Intro!$G$23="English",X27,Y27))</f>
        <v/>
      </c>
      <c r="M27" s="7"/>
      <c r="N27" s="3"/>
      <c r="O27" s="7" t="s">
        <v>235</v>
      </c>
      <c r="P27" s="7" t="s">
        <v>236</v>
      </c>
    </row>
    <row r="28" spans="1:23" x14ac:dyDescent="0.35">
      <c r="B28" s="16"/>
      <c r="C28" s="17"/>
      <c r="D28" s="18"/>
      <c r="E28" s="18"/>
      <c r="F28" s="18"/>
      <c r="G28" s="18"/>
      <c r="H28" s="18"/>
      <c r="I28" s="18"/>
      <c r="J28" s="18"/>
      <c r="K28" s="18"/>
      <c r="L28" s="19"/>
    </row>
    <row r="29" spans="1:23" s="26" customFormat="1" x14ac:dyDescent="0.35">
      <c r="A29" s="93"/>
      <c r="B29" s="255" t="str">
        <f>IF(Intro!$G$23="English",O29,P29)</f>
        <v>References to "the goods" in this questionnaire refer to:</v>
      </c>
      <c r="C29" s="256"/>
      <c r="D29" s="256"/>
      <c r="E29" s="256"/>
      <c r="F29" s="256"/>
      <c r="G29" s="256"/>
      <c r="H29" s="256"/>
      <c r="I29" s="256"/>
      <c r="J29" s="256"/>
      <c r="K29" s="256"/>
      <c r="L29" s="257"/>
      <c r="N29" s="51"/>
      <c r="O29" s="83" t="s">
        <v>121</v>
      </c>
      <c r="P29" s="83" t="s">
        <v>122</v>
      </c>
      <c r="Q29" s="51"/>
      <c r="R29" s="51"/>
      <c r="S29" s="51"/>
      <c r="T29" s="51"/>
      <c r="U29" s="51"/>
      <c r="V29" s="51"/>
      <c r="W29" s="51"/>
    </row>
    <row r="30" spans="1:23" s="26" customFormat="1" x14ac:dyDescent="0.35">
      <c r="A30" s="93"/>
      <c r="B30" s="255"/>
      <c r="C30" s="256"/>
      <c r="D30" s="256"/>
      <c r="E30" s="256"/>
      <c r="F30" s="256"/>
      <c r="G30" s="256"/>
      <c r="H30" s="256"/>
      <c r="I30" s="256"/>
      <c r="J30" s="256"/>
      <c r="K30" s="256"/>
      <c r="L30" s="257"/>
      <c r="N30" s="51"/>
      <c r="O30" s="83"/>
      <c r="P30" s="83"/>
      <c r="Q30" s="51"/>
      <c r="R30" s="51"/>
      <c r="S30" s="51"/>
      <c r="T30" s="51"/>
      <c r="U30" s="51"/>
      <c r="V30" s="51"/>
      <c r="W30" s="51"/>
    </row>
    <row r="31" spans="1:23" s="26" customFormat="1" x14ac:dyDescent="0.35">
      <c r="A31" s="93"/>
      <c r="B31" s="103"/>
      <c r="C31" s="275" t="str">
        <f>IF(Intro!$G$23="English",Variables!B16,Variables!C16)</f>
        <v>Hot-rolled deformed steel concrete reinforcing bar in straight lengths or coils, commonly identified as rebar, in various diameters up to and including 56.4 millimeters, in various finishes, excluding plain round bar and fabricated rebar products, excluding 10-mm-diameter (10M) rebar produced to meet the requirements of CSA G30 18.09 (or equivalent standards) and coated to meet the requirements of epoxy standard ASTM A775/A 775M 04a (or equivalent standards) in lengths from 1 foot (30.48 cm) up to and including 8 feet (243.84 cm).</v>
      </c>
      <c r="D31" s="276"/>
      <c r="E31" s="276"/>
      <c r="F31" s="276"/>
      <c r="G31" s="276"/>
      <c r="H31" s="276"/>
      <c r="I31" s="276"/>
      <c r="J31" s="276"/>
      <c r="K31" s="277"/>
      <c r="L31" s="81"/>
      <c r="N31" s="51"/>
      <c r="O31" s="83"/>
      <c r="P31" s="83"/>
      <c r="Q31" s="51"/>
      <c r="R31" s="51"/>
      <c r="S31" s="51"/>
      <c r="T31" s="51"/>
      <c r="U31" s="51"/>
      <c r="V31" s="51"/>
      <c r="W31" s="51"/>
    </row>
    <row r="32" spans="1:23" s="26" customFormat="1" x14ac:dyDescent="0.35">
      <c r="A32" s="93"/>
      <c r="B32" s="103"/>
      <c r="C32" s="278"/>
      <c r="D32" s="279"/>
      <c r="E32" s="279"/>
      <c r="F32" s="279"/>
      <c r="G32" s="279"/>
      <c r="H32" s="279"/>
      <c r="I32" s="279"/>
      <c r="J32" s="279"/>
      <c r="K32" s="280"/>
      <c r="L32" s="81"/>
      <c r="N32" s="51"/>
      <c r="O32" s="83"/>
      <c r="P32" s="83"/>
      <c r="Q32" s="51"/>
      <c r="R32" s="51"/>
      <c r="S32" s="51"/>
      <c r="T32" s="51"/>
      <c r="U32" s="51"/>
      <c r="V32" s="51"/>
      <c r="W32" s="51"/>
    </row>
    <row r="33" spans="1:23" s="26" customFormat="1" x14ac:dyDescent="0.35">
      <c r="A33" s="93"/>
      <c r="B33" s="103"/>
      <c r="C33" s="278"/>
      <c r="D33" s="279"/>
      <c r="E33" s="279"/>
      <c r="F33" s="279"/>
      <c r="G33" s="279"/>
      <c r="H33" s="279"/>
      <c r="I33" s="279"/>
      <c r="J33" s="279"/>
      <c r="K33" s="280"/>
      <c r="L33" s="81"/>
      <c r="N33" s="51"/>
      <c r="O33" s="83"/>
      <c r="P33" s="83"/>
      <c r="Q33" s="51"/>
      <c r="R33" s="51"/>
      <c r="S33" s="51"/>
      <c r="T33" s="51"/>
      <c r="U33" s="51"/>
      <c r="V33" s="51"/>
      <c r="W33" s="51"/>
    </row>
    <row r="34" spans="1:23" s="26" customFormat="1" x14ac:dyDescent="0.35">
      <c r="A34" s="93"/>
      <c r="B34" s="103"/>
      <c r="C34" s="278"/>
      <c r="D34" s="279"/>
      <c r="E34" s="279"/>
      <c r="F34" s="279"/>
      <c r="G34" s="279"/>
      <c r="H34" s="279"/>
      <c r="I34" s="279"/>
      <c r="J34" s="279"/>
      <c r="K34" s="280"/>
      <c r="L34" s="143"/>
      <c r="N34" s="51"/>
      <c r="O34" s="142"/>
      <c r="P34" s="142"/>
      <c r="Q34" s="51"/>
      <c r="R34" s="51"/>
      <c r="S34" s="51"/>
      <c r="T34" s="51"/>
      <c r="U34" s="51"/>
      <c r="V34" s="51"/>
      <c r="W34" s="51"/>
    </row>
    <row r="35" spans="1:23" s="26" customFormat="1" x14ac:dyDescent="0.35">
      <c r="A35" s="93"/>
      <c r="B35" s="103"/>
      <c r="C35" s="278"/>
      <c r="D35" s="279"/>
      <c r="E35" s="279"/>
      <c r="F35" s="279"/>
      <c r="G35" s="279"/>
      <c r="H35" s="279"/>
      <c r="I35" s="279"/>
      <c r="J35" s="279"/>
      <c r="K35" s="280"/>
      <c r="L35" s="81"/>
      <c r="N35" s="51"/>
      <c r="O35" s="83"/>
      <c r="P35" s="83"/>
      <c r="Q35" s="51"/>
      <c r="R35" s="51"/>
      <c r="S35" s="51"/>
      <c r="T35" s="51"/>
      <c r="U35" s="51"/>
      <c r="V35" s="51"/>
      <c r="W35" s="51"/>
    </row>
    <row r="36" spans="1:23" s="26" customFormat="1" x14ac:dyDescent="0.35">
      <c r="A36" s="93"/>
      <c r="B36" s="103"/>
      <c r="C36" s="281"/>
      <c r="D36" s="282"/>
      <c r="E36" s="282"/>
      <c r="F36" s="282"/>
      <c r="G36" s="282"/>
      <c r="H36" s="282"/>
      <c r="I36" s="282"/>
      <c r="J36" s="282"/>
      <c r="K36" s="283"/>
      <c r="L36" s="81"/>
      <c r="N36" s="51"/>
      <c r="O36" s="83"/>
      <c r="P36" s="83"/>
      <c r="Q36" s="51"/>
      <c r="R36" s="51"/>
      <c r="S36" s="51"/>
      <c r="T36" s="51"/>
      <c r="U36" s="51"/>
      <c r="V36" s="51"/>
      <c r="W36" s="51"/>
    </row>
    <row r="37" spans="1:23" s="26" customFormat="1" x14ac:dyDescent="0.35">
      <c r="A37" s="93"/>
      <c r="B37" s="255"/>
      <c r="C37" s="256"/>
      <c r="D37" s="256"/>
      <c r="E37" s="256"/>
      <c r="F37" s="256"/>
      <c r="G37" s="256"/>
      <c r="H37" s="256"/>
      <c r="I37" s="256"/>
      <c r="J37" s="256"/>
      <c r="K37" s="256"/>
      <c r="L37" s="257"/>
      <c r="N37" s="51"/>
      <c r="O37" s="83"/>
      <c r="P37" s="83"/>
      <c r="Q37" s="51"/>
      <c r="R37" s="51"/>
      <c r="S37" s="51"/>
      <c r="T37" s="51"/>
      <c r="U37" s="51"/>
      <c r="V37" s="51"/>
      <c r="W37" s="51"/>
    </row>
    <row r="38" spans="1:23" s="26" customFormat="1" x14ac:dyDescent="0.35">
      <c r="A38" s="93"/>
      <c r="B38" s="255" t="str">
        <f>IF(Intro!$G$23="English",O38,P38)</f>
        <v>For additional details, view the "Info" tab.</v>
      </c>
      <c r="C38" s="256"/>
      <c r="D38" s="256"/>
      <c r="E38" s="256"/>
      <c r="F38" s="256"/>
      <c r="G38" s="256"/>
      <c r="H38" s="256"/>
      <c r="I38" s="256"/>
      <c r="J38" s="256"/>
      <c r="K38" s="256"/>
      <c r="L38" s="257"/>
      <c r="N38" s="51"/>
      <c r="O38" s="83" t="s">
        <v>193</v>
      </c>
      <c r="P38" s="83" t="s">
        <v>194</v>
      </c>
      <c r="Q38" s="51"/>
      <c r="R38" s="51"/>
      <c r="S38" s="51"/>
      <c r="T38" s="51"/>
      <c r="U38" s="51"/>
      <c r="V38" s="51"/>
      <c r="W38" s="51"/>
    </row>
    <row r="39" spans="1:23" s="26" customFormat="1" x14ac:dyDescent="0.35">
      <c r="A39" s="93"/>
      <c r="B39" s="104"/>
      <c r="C39" s="105"/>
      <c r="D39" s="105"/>
      <c r="E39" s="105"/>
      <c r="F39" s="105"/>
      <c r="G39" s="105"/>
      <c r="H39" s="105"/>
      <c r="I39" s="105"/>
      <c r="J39" s="105"/>
      <c r="K39" s="105"/>
      <c r="L39" s="106"/>
      <c r="N39" s="51"/>
      <c r="O39" s="83"/>
      <c r="P39" s="83"/>
      <c r="Q39" s="51"/>
      <c r="R39" s="51"/>
      <c r="S39" s="51"/>
      <c r="T39" s="51"/>
      <c r="U39" s="51"/>
      <c r="V39" s="51"/>
      <c r="W39" s="51"/>
    </row>
    <row r="40" spans="1:23" s="7" customFormat="1" x14ac:dyDescent="0.35">
      <c r="A40" s="12"/>
      <c r="B40" s="14"/>
      <c r="C40" s="14"/>
      <c r="D40" s="15"/>
      <c r="E40" s="15"/>
      <c r="F40" s="15"/>
      <c r="G40" s="15"/>
      <c r="H40" s="15"/>
      <c r="I40" s="15"/>
      <c r="J40" s="15"/>
      <c r="K40" s="15"/>
      <c r="L40" s="15"/>
      <c r="O40" s="13"/>
      <c r="P40" s="13"/>
    </row>
    <row r="41" spans="1:23" s="5" customFormat="1" x14ac:dyDescent="0.35">
      <c r="A41" s="12"/>
      <c r="B41" s="234" t="str">
        <f>IF(Intro!$G$23="English",O41,P41)</f>
        <v>DO YOU NEED TO COMPLETE THIS QUESTIONNAIRE?</v>
      </c>
      <c r="C41" s="235"/>
      <c r="D41" s="235"/>
      <c r="E41" s="235"/>
      <c r="F41" s="235"/>
      <c r="G41" s="235"/>
      <c r="H41" s="235"/>
      <c r="I41" s="235"/>
      <c r="J41" s="235"/>
      <c r="K41" s="235"/>
      <c r="L41" s="236"/>
      <c r="M41" s="3"/>
      <c r="N41" s="3"/>
      <c r="O41" s="83" t="s">
        <v>237</v>
      </c>
      <c r="P41" s="83" t="s">
        <v>284</v>
      </c>
    </row>
    <row r="42" spans="1:23" x14ac:dyDescent="0.35">
      <c r="B42" s="16"/>
      <c r="C42" s="17"/>
      <c r="D42" s="18"/>
      <c r="E42" s="18"/>
      <c r="F42" s="18"/>
      <c r="G42" s="18"/>
      <c r="H42" s="18"/>
      <c r="I42" s="18"/>
      <c r="J42" s="18"/>
      <c r="K42" s="18"/>
      <c r="L42" s="19"/>
    </row>
    <row r="43" spans="1:23" s="26" customFormat="1" x14ac:dyDescent="0.35">
      <c r="A43" s="93"/>
      <c r="B43" s="255" t="str">
        <f>IF(Intro!$G$23="English",O43,P43)</f>
        <v>Has your firm produced the goods at any time since January 1, 2022?</v>
      </c>
      <c r="C43" s="256"/>
      <c r="D43" s="256"/>
      <c r="E43" s="256"/>
      <c r="F43" s="256"/>
      <c r="G43" s="256"/>
      <c r="H43" s="256"/>
      <c r="I43" s="256"/>
      <c r="J43" s="256"/>
      <c r="K43" s="256"/>
      <c r="L43" s="257"/>
      <c r="N43" s="51"/>
      <c r="O43" s="78" t="str">
        <f>"Has your firm produced the goods at any time since January 1, "&amp;Variables!B6&amp;"?"</f>
        <v>Has your firm produced the goods at any time since January 1, 2022?</v>
      </c>
      <c r="P43" s="83" t="str">
        <f>"Votre entreprise a-t-elle produit les marchandises à tout moment depuis le 1er janvier "&amp;Variables!B6&amp;"?"</f>
        <v>Votre entreprise a-t-elle produit les marchandises à tout moment depuis le 1er janvier 2022?</v>
      </c>
      <c r="Q43" s="51"/>
      <c r="R43" s="51"/>
      <c r="S43" s="51"/>
      <c r="T43" s="51"/>
      <c r="U43" s="51"/>
      <c r="V43" s="51"/>
      <c r="W43" s="51"/>
    </row>
    <row r="44" spans="1:23" s="26" customFormat="1" x14ac:dyDescent="0.35">
      <c r="A44" s="93"/>
      <c r="B44" s="103"/>
      <c r="C44" s="94"/>
      <c r="D44" s="94"/>
      <c r="E44" s="94"/>
      <c r="F44" s="94"/>
      <c r="G44" s="94"/>
      <c r="H44" s="94"/>
      <c r="I44" s="94"/>
      <c r="J44" s="94"/>
      <c r="K44" s="94"/>
      <c r="L44" s="95"/>
      <c r="N44" s="51"/>
      <c r="O44" s="83" t="s">
        <v>140</v>
      </c>
      <c r="P44" s="83" t="s">
        <v>287</v>
      </c>
      <c r="Q44" s="51"/>
      <c r="R44" s="51"/>
      <c r="S44" s="51"/>
      <c r="T44" s="51"/>
      <c r="U44" s="51"/>
      <c r="V44" s="51"/>
      <c r="W44" s="51"/>
    </row>
    <row r="45" spans="1:23" x14ac:dyDescent="0.35">
      <c r="B45" s="290" t="str">
        <f>IF(Intro!$G$23="English",O44,P44)</f>
        <v>Select Yes or No</v>
      </c>
      <c r="C45" s="291"/>
      <c r="D45" s="264"/>
      <c r="E45" s="258" t="str">
        <f>IF(D45="Yes",O45,IF(D45="Oui",P45,IF(D45="No",O46,IF(D45="Non",P46,""))))</f>
        <v/>
      </c>
      <c r="F45" s="259"/>
      <c r="G45" s="259"/>
      <c r="H45" s="259"/>
      <c r="I45" s="259"/>
      <c r="J45" s="259"/>
      <c r="K45" s="260"/>
      <c r="L45" s="95"/>
      <c r="O45" s="83" t="str">
        <f>"Yes. Complete all tabs in this questionnaire and return by "&amp;Variables!B11&amp;"."</f>
        <v>Yes. Complete all tabs in this questionnaire and return by January 15, 2026.</v>
      </c>
      <c r="P45" s="83" t="str">
        <f>"Oui. Remplissez tous les onglets de ce questionnaire et retournez-le avant le "&amp;Variables!C11&amp;"."</f>
        <v>Oui. Remplissez tous les onglets de ce questionnaire et retournez-le avant le 15 janvier 2026.</v>
      </c>
    </row>
    <row r="46" spans="1:23" x14ac:dyDescent="0.35">
      <c r="B46" s="290"/>
      <c r="C46" s="291"/>
      <c r="D46" s="265"/>
      <c r="E46" s="261"/>
      <c r="F46" s="262"/>
      <c r="G46" s="262"/>
      <c r="H46" s="262"/>
      <c r="I46" s="262"/>
      <c r="J46" s="262"/>
      <c r="K46" s="263"/>
      <c r="L46" s="95"/>
      <c r="O46" s="83" t="str">
        <f>"No. Complete this tab only and return by "&amp;Variables!B11&amp;"."</f>
        <v>No. Complete this tab only and return by January 15, 2026.</v>
      </c>
      <c r="P46" s="83" t="str">
        <f>"Non. Remplissez cet onglet uniquement et retournez-le avant le "&amp;Variables!C11&amp;"."</f>
        <v>Non. Remplissez cet onglet uniquement et retournez-le avant le 15 janvier 2026.</v>
      </c>
    </row>
    <row r="47" spans="1:23" s="26" customFormat="1" x14ac:dyDescent="0.35">
      <c r="A47" s="93"/>
      <c r="B47" s="104"/>
      <c r="C47" s="105"/>
      <c r="D47" s="105"/>
      <c r="E47" s="105"/>
      <c r="F47" s="105"/>
      <c r="G47" s="105"/>
      <c r="H47" s="105"/>
      <c r="I47" s="105"/>
      <c r="J47" s="105"/>
      <c r="K47" s="105"/>
      <c r="L47" s="106"/>
      <c r="N47" s="51"/>
      <c r="O47" s="83"/>
      <c r="P47" s="83"/>
      <c r="Q47" s="51"/>
      <c r="R47" s="51"/>
      <c r="S47" s="51"/>
      <c r="T47" s="51"/>
      <c r="U47" s="51"/>
      <c r="V47" s="51"/>
      <c r="W47" s="51"/>
    </row>
    <row r="48" spans="1:23" s="7" customFormat="1" x14ac:dyDescent="0.35">
      <c r="A48" s="12"/>
      <c r="B48" s="14"/>
      <c r="C48" s="14"/>
      <c r="D48" s="15"/>
      <c r="E48" s="15"/>
      <c r="F48" s="15"/>
      <c r="G48" s="15"/>
      <c r="H48" s="15"/>
      <c r="I48" s="15"/>
      <c r="J48" s="15"/>
      <c r="K48" s="15"/>
      <c r="L48" s="15"/>
      <c r="O48" s="13"/>
      <c r="P48" s="13"/>
    </row>
    <row r="49" spans="1:23" s="5" customFormat="1" x14ac:dyDescent="0.35">
      <c r="A49" s="12"/>
      <c r="B49" s="234" t="str">
        <f>IF(Intro!$G$23="English",O49,P49)</f>
        <v>QUESTIONNAIRE DUE DATE</v>
      </c>
      <c r="C49" s="235"/>
      <c r="D49" s="235"/>
      <c r="E49" s="235"/>
      <c r="F49" s="235"/>
      <c r="G49" s="235"/>
      <c r="H49" s="235"/>
      <c r="I49" s="235"/>
      <c r="J49" s="235"/>
      <c r="K49" s="235"/>
      <c r="L49" s="236"/>
      <c r="M49" s="7"/>
      <c r="N49" s="3"/>
      <c r="O49" s="7" t="s">
        <v>1</v>
      </c>
      <c r="P49" s="7" t="s">
        <v>2</v>
      </c>
    </row>
    <row r="50" spans="1:23" x14ac:dyDescent="0.35">
      <c r="B50" s="20"/>
      <c r="C50" s="21"/>
      <c r="D50" s="22"/>
      <c r="E50" s="22"/>
      <c r="F50" s="22"/>
      <c r="G50" s="22"/>
      <c r="H50" s="22"/>
      <c r="I50" s="22"/>
      <c r="J50" s="22"/>
      <c r="K50" s="22"/>
      <c r="L50" s="23"/>
    </row>
    <row r="51" spans="1:23" s="26" customFormat="1" x14ac:dyDescent="0.35">
      <c r="A51" s="93"/>
      <c r="B51" s="103"/>
      <c r="D51" s="284" t="str">
        <f>IF(Intro!$G$23="English",O51,P51)</f>
        <v>January 15, 2026</v>
      </c>
      <c r="E51" s="285"/>
      <c r="F51" s="285"/>
      <c r="G51" s="285"/>
      <c r="H51" s="285"/>
      <c r="I51" s="285"/>
      <c r="J51" s="286"/>
      <c r="K51" s="22"/>
      <c r="L51" s="97"/>
      <c r="N51" s="51"/>
      <c r="O51" s="34" t="str">
        <f>Variables!B11</f>
        <v>January 15, 2026</v>
      </c>
      <c r="P51" s="34" t="str">
        <f>Variables!C11</f>
        <v>15 janvier 2026</v>
      </c>
      <c r="Q51" s="51"/>
      <c r="R51" s="51"/>
      <c r="S51" s="51"/>
      <c r="T51" s="51"/>
      <c r="U51" s="51"/>
      <c r="V51" s="51"/>
      <c r="W51" s="51"/>
    </row>
    <row r="52" spans="1:23" s="26" customFormat="1" x14ac:dyDescent="0.35">
      <c r="A52" s="93"/>
      <c r="B52" s="103"/>
      <c r="D52" s="287"/>
      <c r="E52" s="288"/>
      <c r="F52" s="288"/>
      <c r="G52" s="288"/>
      <c r="H52" s="288"/>
      <c r="I52" s="288"/>
      <c r="J52" s="289"/>
      <c r="K52" s="22"/>
      <c r="L52" s="97"/>
      <c r="N52" s="51"/>
      <c r="O52" s="34"/>
      <c r="P52" s="34"/>
      <c r="Q52" s="51"/>
      <c r="R52" s="51"/>
      <c r="S52" s="51"/>
      <c r="T52" s="51"/>
      <c r="U52" s="51"/>
      <c r="V52" s="51"/>
      <c r="W52" s="51"/>
    </row>
    <row r="53" spans="1:23" s="26" customFormat="1" x14ac:dyDescent="0.35">
      <c r="A53" s="93"/>
      <c r="B53" s="104"/>
      <c r="C53" s="105"/>
      <c r="D53" s="105"/>
      <c r="E53" s="105"/>
      <c r="F53" s="105"/>
      <c r="G53" s="105"/>
      <c r="H53" s="105"/>
      <c r="I53" s="105"/>
      <c r="J53" s="105"/>
      <c r="K53" s="105"/>
      <c r="L53" s="106"/>
      <c r="N53" s="51"/>
      <c r="O53" s="83"/>
      <c r="P53" s="83"/>
      <c r="Q53" s="51"/>
      <c r="R53" s="51"/>
      <c r="S53" s="51"/>
      <c r="T53" s="51"/>
      <c r="U53" s="51"/>
      <c r="V53" s="51"/>
      <c r="W53" s="51"/>
    </row>
    <row r="54" spans="1:23" s="7" customFormat="1" x14ac:dyDescent="0.35">
      <c r="A54" s="12"/>
      <c r="B54" s="14"/>
      <c r="C54" s="14"/>
      <c r="D54" s="15"/>
      <c r="E54" s="15"/>
      <c r="F54" s="15"/>
      <c r="G54" s="15"/>
      <c r="H54" s="15"/>
      <c r="I54" s="15"/>
      <c r="J54" s="15"/>
      <c r="K54" s="15"/>
      <c r="L54" s="15"/>
      <c r="O54" s="13"/>
      <c r="P54" s="13"/>
    </row>
    <row r="55" spans="1:23" x14ac:dyDescent="0.35">
      <c r="B55" s="234" t="str">
        <f>IF(Intro!$G$23="English",O55,P55)</f>
        <v>FIRM INFORMATION</v>
      </c>
      <c r="C55" s="235"/>
      <c r="D55" s="235"/>
      <c r="E55" s="235"/>
      <c r="F55" s="235"/>
      <c r="G55" s="235"/>
      <c r="H55" s="235"/>
      <c r="I55" s="235"/>
      <c r="J55" s="235"/>
      <c r="K55" s="235"/>
      <c r="L55" s="236"/>
      <c r="M55" s="26"/>
      <c r="O55" s="83" t="s">
        <v>7</v>
      </c>
      <c r="P55" s="83" t="s">
        <v>8</v>
      </c>
    </row>
    <row r="56" spans="1:23" x14ac:dyDescent="0.35">
      <c r="B56" s="16"/>
      <c r="C56" s="17"/>
      <c r="D56" s="18"/>
      <c r="E56" s="18"/>
      <c r="F56" s="18"/>
      <c r="G56" s="18"/>
      <c r="H56" s="18"/>
      <c r="I56" s="18"/>
      <c r="J56" s="18"/>
      <c r="K56" s="18"/>
      <c r="L56" s="19"/>
    </row>
    <row r="57" spans="1:23" x14ac:dyDescent="0.35">
      <c r="B57" s="247" t="str">
        <f>IF(Intro!$G$23="English",O57,P57)</f>
        <v>Firm Name (In English and French, if applicable)</v>
      </c>
      <c r="C57" s="248"/>
      <c r="D57" s="248"/>
      <c r="E57" s="249"/>
      <c r="F57" s="249"/>
      <c r="G57" s="249"/>
      <c r="H57" s="249"/>
      <c r="I57" s="249"/>
      <c r="J57" s="249"/>
      <c r="K57" s="249"/>
      <c r="L57" s="250"/>
      <c r="O57" s="78" t="s">
        <v>150</v>
      </c>
      <c r="P57" s="83" t="s">
        <v>151</v>
      </c>
    </row>
    <row r="58" spans="1:23" x14ac:dyDescent="0.35">
      <c r="B58" s="247"/>
      <c r="C58" s="248"/>
      <c r="D58" s="248"/>
      <c r="E58" s="249"/>
      <c r="F58" s="249"/>
      <c r="G58" s="249"/>
      <c r="H58" s="249"/>
      <c r="I58" s="249"/>
      <c r="J58" s="249"/>
      <c r="K58" s="249"/>
      <c r="L58" s="250"/>
      <c r="O58" s="78"/>
    </row>
    <row r="59" spans="1:23" x14ac:dyDescent="0.35">
      <c r="B59" s="247" t="str">
        <f>IF(Intro!$G$23="English",O59,P59)</f>
        <v>Firm Address</v>
      </c>
      <c r="C59" s="248"/>
      <c r="D59" s="248"/>
      <c r="E59" s="249"/>
      <c r="F59" s="249"/>
      <c r="G59" s="249"/>
      <c r="H59" s="249"/>
      <c r="I59" s="249"/>
      <c r="J59" s="249"/>
      <c r="K59" s="249"/>
      <c r="L59" s="250"/>
      <c r="O59" s="78" t="s">
        <v>9</v>
      </c>
      <c r="P59" s="83" t="s">
        <v>10</v>
      </c>
    </row>
    <row r="60" spans="1:23" x14ac:dyDescent="0.35">
      <c r="B60" s="247"/>
      <c r="C60" s="248"/>
      <c r="D60" s="248"/>
      <c r="E60" s="249"/>
      <c r="F60" s="249"/>
      <c r="G60" s="249"/>
      <c r="H60" s="249"/>
      <c r="I60" s="249"/>
      <c r="J60" s="249"/>
      <c r="K60" s="249"/>
      <c r="L60" s="250"/>
      <c r="O60" s="78"/>
    </row>
    <row r="61" spans="1:23" x14ac:dyDescent="0.35">
      <c r="B61" s="247" t="str">
        <f>IF(Intro!$G$23="English",O61,P61)</f>
        <v>Website Address</v>
      </c>
      <c r="C61" s="248"/>
      <c r="D61" s="248"/>
      <c r="E61" s="249"/>
      <c r="F61" s="249"/>
      <c r="G61" s="249"/>
      <c r="H61" s="249"/>
      <c r="I61" s="249"/>
      <c r="J61" s="249"/>
      <c r="K61" s="249"/>
      <c r="L61" s="250"/>
      <c r="O61" s="78" t="s">
        <v>11</v>
      </c>
      <c r="P61" s="83" t="s">
        <v>12</v>
      </c>
    </row>
    <row r="62" spans="1:23" x14ac:dyDescent="0.35">
      <c r="B62" s="247"/>
      <c r="C62" s="248"/>
      <c r="D62" s="248"/>
      <c r="E62" s="249"/>
      <c r="F62" s="249"/>
      <c r="G62" s="249"/>
      <c r="H62" s="249"/>
      <c r="I62" s="249"/>
      <c r="J62" s="249"/>
      <c r="K62" s="249"/>
      <c r="L62" s="250"/>
      <c r="O62" s="78"/>
    </row>
    <row r="63" spans="1:23" x14ac:dyDescent="0.35">
      <c r="B63" s="20"/>
      <c r="C63" s="21"/>
      <c r="D63" s="22"/>
      <c r="E63" s="22"/>
      <c r="F63" s="22"/>
      <c r="G63" s="22"/>
      <c r="H63" s="22"/>
      <c r="I63" s="22"/>
      <c r="J63" s="22"/>
      <c r="K63" s="22"/>
      <c r="L63" s="23"/>
    </row>
    <row r="64" spans="1:23" s="26" customFormat="1" x14ac:dyDescent="0.35">
      <c r="A64" s="93"/>
      <c r="B64" s="36" t="str">
        <f>IF(Intro!$G$23="English",O64,P64)</f>
        <v xml:space="preserve">If your firm has more than one location, facility or outlet, submit a consolidated response to the questionnaire.
</v>
      </c>
      <c r="C64" s="80"/>
      <c r="D64" s="80"/>
      <c r="E64" s="80"/>
      <c r="F64" s="80"/>
      <c r="G64" s="80"/>
      <c r="H64" s="80"/>
      <c r="I64" s="80"/>
      <c r="J64" s="80"/>
      <c r="K64" s="80"/>
      <c r="L64" s="81"/>
      <c r="N64" s="51"/>
      <c r="O64" s="83" t="s">
        <v>141</v>
      </c>
      <c r="P64" s="83" t="s">
        <v>142</v>
      </c>
      <c r="Q64" s="51"/>
      <c r="R64" s="51"/>
      <c r="S64" s="51"/>
      <c r="T64" s="51"/>
      <c r="U64" s="51"/>
      <c r="V64" s="51"/>
      <c r="W64" s="51"/>
    </row>
    <row r="65" spans="1:23" x14ac:dyDescent="0.35">
      <c r="B65" s="304" t="str">
        <f>IF(Intro!$G$23="English",O65,P65)</f>
        <v>Provide the names and addresses of other locations, facilities, and outlets in Canada on behalf of which your company is responding.</v>
      </c>
      <c r="C65" s="305"/>
      <c r="D65" s="305"/>
      <c r="E65" s="310"/>
      <c r="F65" s="310"/>
      <c r="G65" s="310"/>
      <c r="H65" s="310"/>
      <c r="I65" s="310"/>
      <c r="J65" s="310"/>
      <c r="K65" s="310"/>
      <c r="L65" s="311"/>
      <c r="M65" s="26"/>
      <c r="O65" s="292" t="s">
        <v>78</v>
      </c>
      <c r="P65" s="293" t="s">
        <v>79</v>
      </c>
    </row>
    <row r="66" spans="1:23" s="128" customFormat="1" x14ac:dyDescent="0.35">
      <c r="A66" s="9"/>
      <c r="B66" s="306"/>
      <c r="C66" s="307"/>
      <c r="D66" s="307"/>
      <c r="E66" s="312"/>
      <c r="F66" s="312"/>
      <c r="G66" s="312"/>
      <c r="H66" s="312"/>
      <c r="I66" s="312"/>
      <c r="J66" s="312"/>
      <c r="K66" s="312"/>
      <c r="L66" s="313"/>
      <c r="M66" s="26"/>
      <c r="O66" s="292"/>
      <c r="P66" s="293"/>
    </row>
    <row r="67" spans="1:23" s="128" customFormat="1" x14ac:dyDescent="0.35">
      <c r="A67" s="9"/>
      <c r="B67" s="306"/>
      <c r="C67" s="307"/>
      <c r="D67" s="307"/>
      <c r="E67" s="312"/>
      <c r="F67" s="312"/>
      <c r="G67" s="312"/>
      <c r="H67" s="312"/>
      <c r="I67" s="312"/>
      <c r="J67" s="312"/>
      <c r="K67" s="312"/>
      <c r="L67" s="313"/>
      <c r="M67" s="26"/>
      <c r="O67" s="292"/>
      <c r="P67" s="293"/>
    </row>
    <row r="68" spans="1:23" s="128" customFormat="1" x14ac:dyDescent="0.35">
      <c r="A68" s="9"/>
      <c r="B68" s="306"/>
      <c r="C68" s="307"/>
      <c r="D68" s="307"/>
      <c r="E68" s="312"/>
      <c r="F68" s="312"/>
      <c r="G68" s="312"/>
      <c r="H68" s="312"/>
      <c r="I68" s="312"/>
      <c r="J68" s="312"/>
      <c r="K68" s="312"/>
      <c r="L68" s="313"/>
      <c r="M68" s="26"/>
      <c r="O68" s="292"/>
      <c r="P68" s="293"/>
    </row>
    <row r="69" spans="1:23" s="128" customFormat="1" x14ac:dyDescent="0.35">
      <c r="A69" s="9"/>
      <c r="B69" s="306"/>
      <c r="C69" s="307"/>
      <c r="D69" s="307"/>
      <c r="E69" s="312"/>
      <c r="F69" s="312"/>
      <c r="G69" s="312"/>
      <c r="H69" s="312"/>
      <c r="I69" s="312"/>
      <c r="J69" s="312"/>
      <c r="K69" s="312"/>
      <c r="L69" s="313"/>
      <c r="M69" s="26"/>
      <c r="O69" s="292"/>
      <c r="P69" s="293"/>
    </row>
    <row r="70" spans="1:23" s="128" customFormat="1" x14ac:dyDescent="0.35">
      <c r="A70" s="9"/>
      <c r="B70" s="306"/>
      <c r="C70" s="307"/>
      <c r="D70" s="307"/>
      <c r="E70" s="312"/>
      <c r="F70" s="312"/>
      <c r="G70" s="312"/>
      <c r="H70" s="312"/>
      <c r="I70" s="312"/>
      <c r="J70" s="312"/>
      <c r="K70" s="312"/>
      <c r="L70" s="313"/>
      <c r="M70" s="26"/>
      <c r="O70" s="292"/>
      <c r="P70" s="293"/>
    </row>
    <row r="71" spans="1:23" x14ac:dyDescent="0.35">
      <c r="B71" s="306"/>
      <c r="C71" s="307"/>
      <c r="D71" s="307"/>
      <c r="E71" s="312"/>
      <c r="F71" s="312"/>
      <c r="G71" s="312"/>
      <c r="H71" s="312"/>
      <c r="I71" s="312"/>
      <c r="J71" s="312"/>
      <c r="K71" s="312"/>
      <c r="L71" s="313"/>
      <c r="M71" s="26"/>
      <c r="O71" s="292"/>
      <c r="P71" s="293"/>
    </row>
    <row r="72" spans="1:23" x14ac:dyDescent="0.35">
      <c r="B72" s="306"/>
      <c r="C72" s="307"/>
      <c r="D72" s="307"/>
      <c r="E72" s="312"/>
      <c r="F72" s="312"/>
      <c r="G72" s="312"/>
      <c r="H72" s="312"/>
      <c r="I72" s="312"/>
      <c r="J72" s="312"/>
      <c r="K72" s="312"/>
      <c r="L72" s="313"/>
      <c r="M72" s="26"/>
      <c r="O72" s="292"/>
      <c r="P72" s="293"/>
    </row>
    <row r="73" spans="1:23" x14ac:dyDescent="0.35">
      <c r="B73" s="306"/>
      <c r="C73" s="307"/>
      <c r="D73" s="307"/>
      <c r="E73" s="312"/>
      <c r="F73" s="312"/>
      <c r="G73" s="312"/>
      <c r="H73" s="312"/>
      <c r="I73" s="312"/>
      <c r="J73" s="312"/>
      <c r="K73" s="312"/>
      <c r="L73" s="313"/>
      <c r="M73" s="26"/>
      <c r="O73" s="292"/>
      <c r="P73" s="293"/>
    </row>
    <row r="74" spans="1:23" x14ac:dyDescent="0.35">
      <c r="B74" s="308"/>
      <c r="C74" s="309"/>
      <c r="D74" s="309"/>
      <c r="E74" s="314"/>
      <c r="F74" s="314"/>
      <c r="G74" s="314"/>
      <c r="H74" s="314"/>
      <c r="I74" s="314"/>
      <c r="J74" s="314"/>
      <c r="K74" s="314"/>
      <c r="L74" s="315"/>
      <c r="M74" s="26"/>
      <c r="O74" s="292"/>
      <c r="P74" s="293"/>
    </row>
    <row r="75" spans="1:23" s="26" customFormat="1" x14ac:dyDescent="0.35">
      <c r="A75" s="93"/>
      <c r="B75" s="104"/>
      <c r="C75" s="105"/>
      <c r="D75" s="105"/>
      <c r="E75" s="105"/>
      <c r="F75" s="105"/>
      <c r="G75" s="105"/>
      <c r="H75" s="105"/>
      <c r="I75" s="105"/>
      <c r="J75" s="105"/>
      <c r="K75" s="105"/>
      <c r="L75" s="106"/>
      <c r="N75" s="51"/>
      <c r="O75" s="83"/>
      <c r="P75" s="83"/>
      <c r="Q75" s="51"/>
      <c r="R75" s="51"/>
      <c r="S75" s="51"/>
      <c r="T75" s="51"/>
      <c r="U75" s="51"/>
      <c r="V75" s="51"/>
      <c r="W75" s="51"/>
    </row>
    <row r="77" spans="1:23" x14ac:dyDescent="0.35">
      <c r="B77" s="234" t="str">
        <f>IF(Intro!$G$23="English",O77,P77)</f>
        <v>CERTIFICATION</v>
      </c>
      <c r="C77" s="235"/>
      <c r="D77" s="235"/>
      <c r="E77" s="235"/>
      <c r="F77" s="235"/>
      <c r="G77" s="235"/>
      <c r="H77" s="235"/>
      <c r="I77" s="235"/>
      <c r="J77" s="235"/>
      <c r="K77" s="235"/>
      <c r="L77" s="236"/>
      <c r="M77" s="26"/>
      <c r="O77" s="83" t="s">
        <v>5</v>
      </c>
      <c r="P77" s="83" t="s">
        <v>6</v>
      </c>
    </row>
    <row r="78" spans="1:23" x14ac:dyDescent="0.35">
      <c r="B78" s="16"/>
      <c r="C78" s="17"/>
      <c r="D78" s="18"/>
      <c r="E78" s="18"/>
      <c r="F78" s="18"/>
      <c r="G78" s="18"/>
      <c r="H78" s="18"/>
      <c r="I78" s="18"/>
      <c r="J78" s="18"/>
      <c r="K78" s="18"/>
      <c r="L78" s="19"/>
    </row>
    <row r="79" spans="1:23" s="26" customFormat="1" x14ac:dyDescent="0.35">
      <c r="A79" s="93"/>
      <c r="B79" s="255" t="str">
        <f>IF(Intro!$G$23="English",O79,P79)</f>
        <v>The undersigned certifies that the information supplied herein is complete and correct to the best of his/her knowledge and belief.</v>
      </c>
      <c r="C79" s="256"/>
      <c r="D79" s="256"/>
      <c r="E79" s="256"/>
      <c r="F79" s="256"/>
      <c r="G79" s="256"/>
      <c r="H79" s="256"/>
      <c r="I79" s="256"/>
      <c r="J79" s="256"/>
      <c r="K79" s="256"/>
      <c r="L79" s="257"/>
      <c r="N79" s="51"/>
      <c r="O79" s="83" t="s">
        <v>185</v>
      </c>
      <c r="P79" s="83" t="s">
        <v>186</v>
      </c>
      <c r="Q79" s="51"/>
      <c r="R79" s="51"/>
      <c r="S79" s="51"/>
      <c r="T79" s="51"/>
      <c r="U79" s="51"/>
      <c r="V79" s="51"/>
      <c r="W79" s="51"/>
    </row>
    <row r="80" spans="1:23" s="26" customFormat="1" x14ac:dyDescent="0.35">
      <c r="A80" s="93"/>
      <c r="B80" s="103"/>
      <c r="C80" s="94"/>
      <c r="D80" s="94"/>
      <c r="E80" s="94"/>
      <c r="F80" s="94"/>
      <c r="G80" s="94"/>
      <c r="H80" s="94"/>
      <c r="I80" s="94"/>
      <c r="J80" s="94"/>
      <c r="K80" s="94"/>
      <c r="L80" s="95"/>
      <c r="N80" s="51"/>
      <c r="O80" s="83"/>
      <c r="P80" s="83"/>
      <c r="Q80" s="51"/>
      <c r="R80" s="51"/>
      <c r="S80" s="51"/>
      <c r="T80" s="51"/>
      <c r="U80" s="51"/>
      <c r="V80" s="51"/>
      <c r="W80" s="51"/>
    </row>
    <row r="81" spans="1:23" x14ac:dyDescent="0.35">
      <c r="B81" s="247" t="str">
        <f>IF(Intro!$G$23="English",O81,P81)</f>
        <v>Name of Authorized Official</v>
      </c>
      <c r="C81" s="248"/>
      <c r="D81" s="248"/>
      <c r="E81" s="249"/>
      <c r="F81" s="249"/>
      <c r="G81" s="249"/>
      <c r="H81" s="249"/>
      <c r="I81" s="249"/>
      <c r="J81" s="249"/>
      <c r="K81" s="249"/>
      <c r="L81" s="250"/>
      <c r="O81" s="78" t="s">
        <v>13</v>
      </c>
      <c r="P81" s="83" t="s">
        <v>14</v>
      </c>
    </row>
    <row r="82" spans="1:23" x14ac:dyDescent="0.35">
      <c r="B82" s="247"/>
      <c r="C82" s="248"/>
      <c r="D82" s="248"/>
      <c r="E82" s="249"/>
      <c r="F82" s="249"/>
      <c r="G82" s="249"/>
      <c r="H82" s="249"/>
      <c r="I82" s="249"/>
      <c r="J82" s="249"/>
      <c r="K82" s="249"/>
      <c r="L82" s="250"/>
      <c r="O82" s="78"/>
    </row>
    <row r="83" spans="1:23" x14ac:dyDescent="0.35">
      <c r="B83" s="247" t="str">
        <f>IF(Intro!$G$23="English",O83,P83)</f>
        <v>Title of Authorized Official</v>
      </c>
      <c r="C83" s="248"/>
      <c r="D83" s="248"/>
      <c r="E83" s="249"/>
      <c r="F83" s="249"/>
      <c r="G83" s="249"/>
      <c r="H83" s="249"/>
      <c r="I83" s="249"/>
      <c r="J83" s="249"/>
      <c r="K83" s="249"/>
      <c r="L83" s="250"/>
      <c r="O83" s="78" t="s">
        <v>15</v>
      </c>
      <c r="P83" s="83" t="s">
        <v>16</v>
      </c>
    </row>
    <row r="84" spans="1:23" x14ac:dyDescent="0.35">
      <c r="B84" s="247"/>
      <c r="C84" s="248"/>
      <c r="D84" s="248"/>
      <c r="E84" s="249"/>
      <c r="F84" s="249"/>
      <c r="G84" s="249"/>
      <c r="H84" s="249"/>
      <c r="I84" s="249"/>
      <c r="J84" s="249"/>
      <c r="K84" s="249"/>
      <c r="L84" s="250"/>
      <c r="O84" s="78"/>
    </row>
    <row r="85" spans="1:23" x14ac:dyDescent="0.35">
      <c r="B85" s="247" t="str">
        <f>IF(Intro!$G$23="English",O85,P85)</f>
        <v>E-mail Address</v>
      </c>
      <c r="C85" s="248"/>
      <c r="D85" s="248"/>
      <c r="E85" s="249"/>
      <c r="F85" s="249"/>
      <c r="G85" s="249"/>
      <c r="H85" s="249"/>
      <c r="I85" s="249"/>
      <c r="J85" s="249"/>
      <c r="K85" s="249"/>
      <c r="L85" s="250"/>
      <c r="O85" s="78" t="s">
        <v>17</v>
      </c>
      <c r="P85" s="83" t="s">
        <v>42</v>
      </c>
    </row>
    <row r="86" spans="1:23" x14ac:dyDescent="0.35">
      <c r="B86" s="247"/>
      <c r="C86" s="248"/>
      <c r="D86" s="248"/>
      <c r="E86" s="249"/>
      <c r="F86" s="249"/>
      <c r="G86" s="249"/>
      <c r="H86" s="249"/>
      <c r="I86" s="249"/>
      <c r="J86" s="249"/>
      <c r="K86" s="249"/>
      <c r="L86" s="250"/>
      <c r="O86" s="78"/>
    </row>
    <row r="87" spans="1:23" x14ac:dyDescent="0.35">
      <c r="B87" s="247" t="str">
        <f>IF(Intro!$G$23="English",O87,P87)</f>
        <v>Telephone</v>
      </c>
      <c r="C87" s="248"/>
      <c r="D87" s="248"/>
      <c r="E87" s="249"/>
      <c r="F87" s="249"/>
      <c r="G87" s="249"/>
      <c r="H87" s="249"/>
      <c r="I87" s="249"/>
      <c r="J87" s="249"/>
      <c r="K87" s="249"/>
      <c r="L87" s="250"/>
      <c r="O87" s="78" t="s">
        <v>18</v>
      </c>
      <c r="P87" s="83" t="s">
        <v>19</v>
      </c>
    </row>
    <row r="88" spans="1:23" x14ac:dyDescent="0.35">
      <c r="B88" s="247"/>
      <c r="C88" s="248"/>
      <c r="D88" s="248"/>
      <c r="E88" s="249"/>
      <c r="F88" s="249"/>
      <c r="G88" s="249"/>
      <c r="H88" s="249"/>
      <c r="I88" s="249"/>
      <c r="J88" s="249"/>
      <c r="K88" s="249"/>
      <c r="L88" s="250"/>
      <c r="O88" s="78"/>
    </row>
    <row r="89" spans="1:23" x14ac:dyDescent="0.35">
      <c r="B89" s="247" t="str">
        <f>IF(Intro!$G$23="English",O89,P89)</f>
        <v>Date</v>
      </c>
      <c r="C89" s="248"/>
      <c r="D89" s="248"/>
      <c r="E89" s="297"/>
      <c r="F89" s="249"/>
      <c r="G89" s="249"/>
      <c r="H89" s="249"/>
      <c r="I89" s="249"/>
      <c r="J89" s="249"/>
      <c r="K89" s="249"/>
      <c r="L89" s="250"/>
      <c r="M89" s="26"/>
      <c r="O89" s="78" t="s">
        <v>21</v>
      </c>
      <c r="P89" s="83" t="s">
        <v>21</v>
      </c>
    </row>
    <row r="90" spans="1:23" x14ac:dyDescent="0.35">
      <c r="B90" s="247"/>
      <c r="C90" s="248"/>
      <c r="D90" s="248"/>
      <c r="E90" s="249"/>
      <c r="F90" s="249"/>
      <c r="G90" s="249"/>
      <c r="H90" s="249"/>
      <c r="I90" s="249"/>
      <c r="J90" s="249"/>
      <c r="K90" s="249"/>
      <c r="L90" s="250"/>
      <c r="M90" s="26"/>
      <c r="O90" s="78"/>
    </row>
    <row r="91" spans="1:23" s="26" customFormat="1" x14ac:dyDescent="0.35">
      <c r="A91" s="93"/>
      <c r="B91" s="103"/>
      <c r="C91" s="94"/>
      <c r="D91" s="94"/>
      <c r="E91" s="94"/>
      <c r="F91" s="94"/>
      <c r="G91" s="94"/>
      <c r="H91" s="94"/>
      <c r="I91" s="94"/>
      <c r="J91" s="94"/>
      <c r="K91" s="94"/>
      <c r="L91" s="95"/>
      <c r="N91" s="51"/>
      <c r="O91" s="83"/>
      <c r="P91" s="83"/>
      <c r="Q91" s="51"/>
      <c r="R91" s="51"/>
      <c r="S91" s="51"/>
      <c r="T91" s="51"/>
      <c r="U91" s="51"/>
      <c r="V91" s="51"/>
      <c r="W91" s="51"/>
    </row>
    <row r="92" spans="1:23" ht="30" customHeight="1" x14ac:dyDescent="0.35">
      <c r="B92" s="301" t="str">
        <f>IF(Intro!$G$23="English",O92,P92)</f>
        <v>I understand that checking this box constitutes my legally binding signature.</v>
      </c>
      <c r="C92" s="302"/>
      <c r="D92" s="302"/>
      <c r="E92" s="302"/>
      <c r="F92" s="302"/>
      <c r="G92" s="302"/>
      <c r="H92" s="303"/>
      <c r="I92" s="111"/>
      <c r="J92" s="29"/>
      <c r="K92" s="29"/>
      <c r="L92" s="30"/>
      <c r="O92" s="78" t="s">
        <v>40</v>
      </c>
      <c r="P92" s="83" t="s">
        <v>41</v>
      </c>
    </row>
    <row r="93" spans="1:23" s="26" customFormat="1" x14ac:dyDescent="0.35">
      <c r="A93" s="93"/>
      <c r="B93" s="104"/>
      <c r="C93" s="105"/>
      <c r="D93" s="105"/>
      <c r="E93" s="105"/>
      <c r="F93" s="105"/>
      <c r="G93" s="105"/>
      <c r="H93" s="105"/>
      <c r="I93" s="105"/>
      <c r="J93" s="105"/>
      <c r="K93" s="105"/>
      <c r="L93" s="106"/>
      <c r="N93" s="51"/>
      <c r="O93" s="83"/>
      <c r="P93" s="83"/>
      <c r="Q93" s="51"/>
      <c r="R93" s="51"/>
      <c r="S93" s="51"/>
      <c r="T93" s="51"/>
      <c r="U93" s="51"/>
      <c r="V93" s="51"/>
      <c r="W93" s="51"/>
    </row>
    <row r="94" spans="1:23" s="7" customFormat="1" x14ac:dyDescent="0.35">
      <c r="A94" s="12"/>
      <c r="B94" s="14"/>
      <c r="C94" s="14"/>
      <c r="D94" s="15"/>
      <c r="E94" s="15"/>
      <c r="F94" s="15"/>
      <c r="G94" s="15"/>
      <c r="H94" s="15"/>
      <c r="I94" s="15"/>
      <c r="J94" s="15"/>
      <c r="K94" s="15"/>
      <c r="L94" s="15"/>
      <c r="O94" s="13"/>
      <c r="P94" s="13"/>
    </row>
    <row r="95" spans="1:23" s="5" customFormat="1" x14ac:dyDescent="0.35">
      <c r="A95" s="12"/>
      <c r="B95" s="234" t="str">
        <f>IF(Intro!$G$23="English",O95,P95)</f>
        <v>SUBMITTING THE QUESTIONNAIRE RESPONSE</v>
      </c>
      <c r="C95" s="235" t="str">
        <f>UPPER(IF(Intro!$G$23="English",P95,Q95))</f>
        <v>TRANSMISSION DU QUESTIONNAIRE REMPLI</v>
      </c>
      <c r="D95" s="235" t="str">
        <f>UPPER(IF(Intro!$G$23="English",Q95,R95))</f>
        <v/>
      </c>
      <c r="E95" s="235" t="str">
        <f>UPPER(IF(Intro!$G$23="English",R95,S95))</f>
        <v/>
      </c>
      <c r="F95" s="235"/>
      <c r="G95" s="235" t="str">
        <f>UPPER(IF(Intro!$G$23="English",S95,T95))</f>
        <v/>
      </c>
      <c r="H95" s="235" t="str">
        <f>UPPER(IF(Intro!$G$23="English",T95,U95))</f>
        <v/>
      </c>
      <c r="I95" s="235" t="str">
        <f>UPPER(IF(Intro!$G$23="English",U95,V95))</f>
        <v/>
      </c>
      <c r="J95" s="235" t="str">
        <f>UPPER(IF(Intro!$G$23="English",V95,W95))</f>
        <v/>
      </c>
      <c r="K95" s="235" t="str">
        <f>UPPER(IF(Intro!$G$23="English",W95,X95))</f>
        <v/>
      </c>
      <c r="L95" s="236" t="str">
        <f>UPPER(IF(Intro!$G$23="English",X95,Y95))</f>
        <v/>
      </c>
      <c r="M95" s="7"/>
      <c r="N95" s="3"/>
      <c r="O95" s="7" t="s">
        <v>45</v>
      </c>
      <c r="P95" s="7" t="s">
        <v>3</v>
      </c>
    </row>
    <row r="96" spans="1:23" x14ac:dyDescent="0.35">
      <c r="B96" s="16"/>
      <c r="C96" s="17"/>
      <c r="D96" s="18"/>
      <c r="E96" s="18"/>
      <c r="F96" s="18"/>
      <c r="G96" s="18"/>
      <c r="H96" s="18"/>
      <c r="I96" s="18"/>
      <c r="J96" s="18"/>
      <c r="K96" s="18"/>
      <c r="L96" s="19"/>
    </row>
    <row r="97" spans="1:23" s="26" customFormat="1" x14ac:dyDescent="0.35">
      <c r="A97" s="93"/>
      <c r="B97" s="255" t="str">
        <f>IF(Intro!$G$23="English",O97,P97)</f>
        <v>The completed questionnaire can be submitted using one of the following methods:</v>
      </c>
      <c r="C97" s="256"/>
      <c r="D97" s="256"/>
      <c r="E97" s="256"/>
      <c r="F97" s="256"/>
      <c r="G97" s="256"/>
      <c r="H97" s="256"/>
      <c r="I97" s="256"/>
      <c r="J97" s="256"/>
      <c r="K97" s="256"/>
      <c r="L97" s="257"/>
      <c r="N97" s="51"/>
      <c r="O97" s="83" t="s">
        <v>80</v>
      </c>
      <c r="P97" s="83" t="s">
        <v>4</v>
      </c>
      <c r="Q97" s="51"/>
      <c r="R97" s="51"/>
      <c r="S97" s="51"/>
      <c r="T97" s="51"/>
      <c r="U97" s="51"/>
      <c r="V97" s="51"/>
      <c r="W97" s="51"/>
    </row>
    <row r="98" spans="1:23" s="26" customFormat="1" x14ac:dyDescent="0.35">
      <c r="A98" s="93"/>
      <c r="B98" s="294" t="str">
        <f>IF($G$23="English",HYPERLINK("https://e-filing-depot-electronique.citt-tcce.gc.ca/submitNonRegisteredUser-eng.aspx","1. Secure E-filing service;"),IF($G$23="Français",HYPERLINK("https://e-filing-depot-electronique.citt-tcce.gc.ca/submitNonRegisteredUser-fra.aspx?","1. Service sécurisé de dépôt électronique;"),""))</f>
        <v>1. Secure E-filing service;</v>
      </c>
      <c r="C98" s="295"/>
      <c r="D98" s="295"/>
      <c r="E98" s="295"/>
      <c r="F98" s="295"/>
      <c r="G98" s="295"/>
      <c r="H98" s="295"/>
      <c r="I98" s="295"/>
      <c r="J98" s="295"/>
      <c r="K98" s="295"/>
      <c r="L98" s="296"/>
      <c r="N98" s="51"/>
      <c r="O98" s="83"/>
      <c r="P98" s="83"/>
      <c r="Q98" s="51"/>
      <c r="R98" s="51"/>
      <c r="S98" s="51"/>
      <c r="T98" s="51"/>
      <c r="U98" s="51"/>
      <c r="V98" s="51"/>
      <c r="W98" s="51"/>
    </row>
    <row r="99" spans="1:23" s="26" customFormat="1" x14ac:dyDescent="0.35">
      <c r="A99" s="93"/>
      <c r="B99" s="252" t="str">
        <f>IF(Intro!$G$23="English",O99,P99)</f>
        <v>When submitting the completed questionnaire using the secure E-filing service, designate the questionnaire as confidential. Note that the information in the public (blue) tabs in your questionnaire will be treated as public information.</v>
      </c>
      <c r="C99" s="253"/>
      <c r="D99" s="253"/>
      <c r="E99" s="253"/>
      <c r="F99" s="253"/>
      <c r="G99" s="253"/>
      <c r="H99" s="253"/>
      <c r="I99" s="253"/>
      <c r="J99" s="253"/>
      <c r="K99" s="253"/>
      <c r="L99" s="254"/>
      <c r="N99" s="51"/>
      <c r="O99" s="293" t="s">
        <v>189</v>
      </c>
      <c r="P99" s="293" t="s">
        <v>190</v>
      </c>
      <c r="Q99" s="51"/>
      <c r="R99" s="51"/>
      <c r="S99" s="51"/>
      <c r="T99" s="51"/>
      <c r="U99" s="51"/>
      <c r="V99" s="51"/>
      <c r="W99" s="51"/>
    </row>
    <row r="100" spans="1:23" s="26" customFormat="1" x14ac:dyDescent="0.35">
      <c r="A100" s="93"/>
      <c r="B100" s="252"/>
      <c r="C100" s="253"/>
      <c r="D100" s="253"/>
      <c r="E100" s="253"/>
      <c r="F100" s="253"/>
      <c r="G100" s="253"/>
      <c r="H100" s="253"/>
      <c r="I100" s="253"/>
      <c r="J100" s="253"/>
      <c r="K100" s="253"/>
      <c r="L100" s="254"/>
      <c r="N100" s="51"/>
      <c r="O100" s="293"/>
      <c r="P100" s="293"/>
      <c r="Q100" s="51"/>
      <c r="R100" s="51"/>
      <c r="S100" s="51"/>
      <c r="T100" s="51"/>
      <c r="U100" s="51"/>
      <c r="V100" s="51"/>
      <c r="W100" s="51"/>
    </row>
    <row r="101" spans="1:23" s="26" customFormat="1" ht="14.25" customHeight="1" x14ac:dyDescent="0.35">
      <c r="A101" s="93"/>
      <c r="B101" s="298" t="str">
        <f>IF(Intro!$G$23="English",O101,P101)</f>
        <v>2. E-mail to citt-tcce@tribunal.gc.ca should you accept the associated risks and you are filing information that belongs to your firm only.</v>
      </c>
      <c r="C101" s="299"/>
      <c r="D101" s="299"/>
      <c r="E101" s="299"/>
      <c r="F101" s="299"/>
      <c r="G101" s="299"/>
      <c r="H101" s="299"/>
      <c r="I101" s="299"/>
      <c r="J101" s="299"/>
      <c r="K101" s="299"/>
      <c r="L101" s="300"/>
      <c r="N101" s="51"/>
      <c r="O101" s="83" t="s">
        <v>188</v>
      </c>
      <c r="P101" s="83" t="s">
        <v>187</v>
      </c>
      <c r="Q101" s="51"/>
      <c r="R101" s="51"/>
      <c r="S101" s="51"/>
      <c r="T101" s="51"/>
      <c r="U101" s="51"/>
      <c r="V101" s="51"/>
      <c r="W101" s="51"/>
    </row>
    <row r="102" spans="1:23" s="26" customFormat="1" x14ac:dyDescent="0.35">
      <c r="A102" s="93"/>
      <c r="B102" s="104"/>
      <c r="C102" s="105"/>
      <c r="D102" s="105"/>
      <c r="E102" s="105"/>
      <c r="F102" s="105"/>
      <c r="G102" s="105"/>
      <c r="H102" s="105"/>
      <c r="I102" s="105"/>
      <c r="J102" s="105"/>
      <c r="K102" s="105"/>
      <c r="L102" s="106"/>
      <c r="N102" s="51"/>
      <c r="O102" s="83"/>
      <c r="P102" s="83"/>
      <c r="Q102" s="51"/>
      <c r="R102" s="51"/>
      <c r="S102" s="51"/>
      <c r="T102" s="51"/>
      <c r="U102" s="51"/>
      <c r="V102" s="51"/>
      <c r="W102" s="51"/>
    </row>
    <row r="104" spans="1:23" s="5" customFormat="1" x14ac:dyDescent="0.35">
      <c r="A104" s="12"/>
      <c r="B104" s="234" t="s">
        <v>238</v>
      </c>
      <c r="C104" s="235" t="str">
        <f>UPPER(IF(Intro!$G$23="English",P104,Q104))</f>
        <v/>
      </c>
      <c r="D104" s="235" t="str">
        <f>UPPER(IF(Intro!$G$23="English",Q104,R104))</f>
        <v/>
      </c>
      <c r="E104" s="235" t="str">
        <f>UPPER(IF(Intro!$G$23="English",R104,S104))</f>
        <v/>
      </c>
      <c r="F104" s="235"/>
      <c r="G104" s="235" t="str">
        <f>UPPER(IF(Intro!$G$23="English",S104,T104))</f>
        <v/>
      </c>
      <c r="H104" s="235" t="str">
        <f>UPPER(IF(Intro!$G$23="English",T104,U104))</f>
        <v/>
      </c>
      <c r="I104" s="235" t="str">
        <f>UPPER(IF(Intro!$G$23="English",U104,V104))</f>
        <v/>
      </c>
      <c r="J104" s="235" t="str">
        <f>UPPER(IF(Intro!$G$23="English",V104,W104))</f>
        <v/>
      </c>
      <c r="K104" s="235" t="str">
        <f>UPPER(IF(Intro!$G$23="English",W104,X104))</f>
        <v/>
      </c>
      <c r="L104" s="236" t="str">
        <f>UPPER(IF(Intro!$G$23="English",X104,Y104))</f>
        <v/>
      </c>
      <c r="M104" s="7"/>
      <c r="N104" s="3"/>
      <c r="O104" s="7"/>
      <c r="P104" s="7"/>
    </row>
    <row r="105" spans="1:23" x14ac:dyDescent="0.35">
      <c r="B105" s="16"/>
      <c r="C105" s="17"/>
      <c r="D105" s="18"/>
      <c r="E105" s="18"/>
      <c r="F105" s="18"/>
      <c r="G105" s="18"/>
      <c r="H105" s="18"/>
      <c r="I105" s="18"/>
      <c r="J105" s="18"/>
      <c r="K105" s="18"/>
      <c r="L105" s="19"/>
    </row>
    <row r="106" spans="1:23" s="26" customFormat="1" x14ac:dyDescent="0.35">
      <c r="A106" s="93"/>
      <c r="B106" s="255" t="str">
        <f>IF(Intro!$G$23="English",O106,P106)</f>
        <v>Questions relating to this questionnaire should be directed to:</v>
      </c>
      <c r="C106" s="256"/>
      <c r="D106" s="256"/>
      <c r="E106" s="256"/>
      <c r="F106" s="256"/>
      <c r="G106" s="256"/>
      <c r="H106" s="256"/>
      <c r="I106" s="256"/>
      <c r="J106" s="256"/>
      <c r="K106" s="256"/>
      <c r="L106" s="257"/>
      <c r="N106" s="51"/>
      <c r="O106" s="83" t="s">
        <v>192</v>
      </c>
      <c r="P106" s="83" t="s">
        <v>191</v>
      </c>
      <c r="Q106" s="51"/>
      <c r="R106" s="51"/>
      <c r="S106" s="51"/>
      <c r="T106" s="51"/>
      <c r="U106" s="51"/>
      <c r="V106" s="51"/>
      <c r="W106" s="51"/>
    </row>
    <row r="107" spans="1:23" s="26" customFormat="1" x14ac:dyDescent="0.35">
      <c r="A107" s="93"/>
      <c r="B107" s="73"/>
      <c r="C107" s="74"/>
      <c r="D107" s="74"/>
      <c r="E107" s="74"/>
      <c r="F107" s="74"/>
      <c r="G107" s="74"/>
      <c r="H107" s="74"/>
      <c r="I107" s="74"/>
      <c r="J107" s="74"/>
      <c r="K107" s="74"/>
      <c r="L107" s="75"/>
      <c r="N107" s="51"/>
      <c r="O107" s="83"/>
      <c r="P107" s="83"/>
      <c r="Q107" s="51"/>
      <c r="R107" s="51"/>
      <c r="S107" s="51"/>
      <c r="T107" s="51"/>
      <c r="U107" s="51"/>
      <c r="V107" s="51"/>
      <c r="W107" s="51"/>
    </row>
    <row r="108" spans="1:23" x14ac:dyDescent="0.35">
      <c r="B108" s="251" t="str">
        <f>Variables!B13</f>
        <v>Paula Place</v>
      </c>
      <c r="C108" s="245"/>
      <c r="D108" s="245"/>
      <c r="E108" s="245" t="str">
        <f>Variables!C13</f>
        <v>paula.place@tribunal.gc.ca</v>
      </c>
      <c r="F108" s="245"/>
      <c r="G108" s="245"/>
      <c r="H108" s="245"/>
      <c r="I108" s="245"/>
      <c r="J108" s="245" t="str">
        <f>Variables!D13</f>
        <v>343-574-3196</v>
      </c>
      <c r="K108" s="245"/>
      <c r="L108" s="246"/>
      <c r="O108" s="78"/>
    </row>
    <row r="109" spans="1:23" x14ac:dyDescent="0.35">
      <c r="B109" s="251" t="str">
        <f>Variables!B14</f>
        <v>François Thivierge</v>
      </c>
      <c r="C109" s="245"/>
      <c r="D109" s="245"/>
      <c r="E109" s="245" t="str">
        <f>Variables!C14</f>
        <v xml:space="preserve">francois.thivierge@tribunal.gc.ca </v>
      </c>
      <c r="F109" s="245"/>
      <c r="G109" s="245"/>
      <c r="H109" s="245"/>
      <c r="I109" s="245"/>
      <c r="J109" s="245" t="str">
        <f>Variables!D14</f>
        <v>343-550-4453</v>
      </c>
      <c r="K109" s="245"/>
      <c r="L109" s="246"/>
      <c r="O109" s="78"/>
    </row>
    <row r="110" spans="1:23" s="26" customFormat="1" x14ac:dyDescent="0.35">
      <c r="A110" s="93"/>
      <c r="B110" s="104"/>
      <c r="C110" s="105"/>
      <c r="D110" s="105"/>
      <c r="E110" s="105"/>
      <c r="F110" s="105"/>
      <c r="G110" s="105"/>
      <c r="H110" s="105"/>
      <c r="I110" s="105"/>
      <c r="J110" s="105"/>
      <c r="K110" s="105"/>
      <c r="L110" s="106"/>
      <c r="N110" s="51"/>
      <c r="O110" s="83"/>
      <c r="P110" s="83"/>
      <c r="Q110" s="51"/>
      <c r="R110" s="51"/>
      <c r="S110" s="51"/>
      <c r="T110" s="51"/>
      <c r="U110" s="51"/>
      <c r="V110" s="51"/>
      <c r="W110" s="51"/>
    </row>
  </sheetData>
  <sheetProtection algorithmName="SHA-512" hashValue="7u6k0/czql+AUZPGwQG/AYfKb6AaKTkjsr4vzxneBvDbwZSFfzeRIPzykSmEEyA/3oxIm67N+afunY8juUJDEQ==" saltValue="7GGn0E/XYYW1ZieIA8UhUQ==" spinCount="100000" sheet="1" objects="1" scenarios="1" selectLockedCells="1"/>
  <mergeCells count="63">
    <mergeCell ref="O65:O74"/>
    <mergeCell ref="P65:P74"/>
    <mergeCell ref="O99:O100"/>
    <mergeCell ref="P99:P100"/>
    <mergeCell ref="B106:L106"/>
    <mergeCell ref="B104:L104"/>
    <mergeCell ref="B98:L98"/>
    <mergeCell ref="B79:L79"/>
    <mergeCell ref="B77:L77"/>
    <mergeCell ref="E89:L90"/>
    <mergeCell ref="B101:L101"/>
    <mergeCell ref="B92:H92"/>
    <mergeCell ref="B95:L95"/>
    <mergeCell ref="B97:L97"/>
    <mergeCell ref="B65:D74"/>
    <mergeCell ref="E65:L74"/>
    <mergeCell ref="B61:D62"/>
    <mergeCell ref="E61:L62"/>
    <mergeCell ref="B38:L38"/>
    <mergeCell ref="B43:L43"/>
    <mergeCell ref="B41:L41"/>
    <mergeCell ref="D51:J52"/>
    <mergeCell ref="B45:C46"/>
    <mergeCell ref="B49:L49"/>
    <mergeCell ref="B55:L55"/>
    <mergeCell ref="B57:D58"/>
    <mergeCell ref="E57:L58"/>
    <mergeCell ref="B59:D60"/>
    <mergeCell ref="E59:L60"/>
    <mergeCell ref="B37:L37"/>
    <mergeCell ref="B30:L30"/>
    <mergeCell ref="E45:K46"/>
    <mergeCell ref="D45:D46"/>
    <mergeCell ref="B21:L21"/>
    <mergeCell ref="B27:L27"/>
    <mergeCell ref="B23:F24"/>
    <mergeCell ref="G23:G24"/>
    <mergeCell ref="B29:L29"/>
    <mergeCell ref="H23:L24"/>
    <mergeCell ref="C31:K36"/>
    <mergeCell ref="E109:I109"/>
    <mergeCell ref="J108:L108"/>
    <mergeCell ref="J109:L109"/>
    <mergeCell ref="B81:D82"/>
    <mergeCell ref="E81:L82"/>
    <mergeCell ref="B83:D84"/>
    <mergeCell ref="B85:D86"/>
    <mergeCell ref="B87:D88"/>
    <mergeCell ref="E83:L84"/>
    <mergeCell ref="E85:L86"/>
    <mergeCell ref="E87:L88"/>
    <mergeCell ref="B108:D108"/>
    <mergeCell ref="B109:D109"/>
    <mergeCell ref="B89:D90"/>
    <mergeCell ref="B99:L100"/>
    <mergeCell ref="E108:I108"/>
    <mergeCell ref="O9:P19"/>
    <mergeCell ref="B4:L4"/>
    <mergeCell ref="B5:L5"/>
    <mergeCell ref="B8:L8"/>
    <mergeCell ref="B6:L6"/>
    <mergeCell ref="B10:F19"/>
    <mergeCell ref="H10:L19"/>
  </mergeCells>
  <dataValidations count="2">
    <dataValidation type="list" allowBlank="1" showInputMessage="1" showErrorMessage="1" sqref="I92" xr:uid="{1594D28F-3462-4E0C-8058-C5508D06C9EB}">
      <formula1>"X"</formula1>
    </dataValidation>
    <dataValidation type="list" allowBlank="1" showInputMessage="1" showErrorMessage="1" sqref="G23" xr:uid="{476D6FBA-6DED-4978-9B8A-9B8E5DE68C6C}">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2" min="1" max="11" man="1"/>
  </rowBreaks>
  <ignoredErrors>
    <ignoredError sqref="B98"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C3907CD-615D-4216-8841-9B1E7B6E3A64}">
          <x14:formula1>
            <xm:f>Variables!$D$26:$D$27</xm:f>
          </x14:formula1>
          <xm:sqref>D45:D46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7F9F-4436-4710-82C4-9690772201C9}">
  <sheetPr>
    <tabColor rgb="FF00B0F0"/>
    <pageSetUpPr fitToPage="1"/>
  </sheetPr>
  <dimension ref="A1:S44"/>
  <sheetViews>
    <sheetView showGridLines="0" zoomScaleNormal="100" workbookViewId="0"/>
  </sheetViews>
  <sheetFormatPr defaultColWidth="9.453125" defaultRowHeight="14" x14ac:dyDescent="0.35"/>
  <cols>
    <col min="1" max="1" width="1.54296875" style="9" customWidth="1"/>
    <col min="2" max="12" width="14.54296875" style="77" customWidth="1"/>
    <col min="13" max="13" width="6.453125" style="83" customWidth="1"/>
    <col min="14" max="14" width="9.453125" style="83" customWidth="1"/>
    <col min="15" max="16" width="255.54296875" style="83" hidden="1" customWidth="1"/>
    <col min="17" max="19" width="8.7265625" style="83" customWidth="1"/>
    <col min="20" max="16384" width="9.453125" style="83"/>
  </cols>
  <sheetData>
    <row r="1" spans="1:19" x14ac:dyDescent="0.35">
      <c r="A1" s="9">
        <v>8</v>
      </c>
      <c r="O1" s="10" t="s">
        <v>64</v>
      </c>
      <c r="P1" s="10" t="s">
        <v>76</v>
      </c>
    </row>
    <row r="2" spans="1:19" x14ac:dyDescent="0.35">
      <c r="B2" s="11" t="s">
        <v>0</v>
      </c>
      <c r="C2" s="11"/>
      <c r="D2" s="11"/>
      <c r="O2" s="1"/>
      <c r="P2" s="1"/>
    </row>
    <row r="3" spans="1:19" x14ac:dyDescent="0.35">
      <c r="B3" s="2"/>
      <c r="C3" s="2"/>
      <c r="D3" s="2"/>
      <c r="O3" s="1"/>
      <c r="P3" s="1"/>
    </row>
    <row r="4" spans="1:19" s="5" customFormat="1" x14ac:dyDescent="0.35">
      <c r="A4" s="12"/>
      <c r="B4" s="233" t="str">
        <f>IF(Intro!$G$23="English",O4,P4)</f>
        <v>FOREIGN PRODUCERS' QUESTIONNAIRE</v>
      </c>
      <c r="C4" s="233"/>
      <c r="D4" s="233"/>
      <c r="E4" s="233"/>
      <c r="F4" s="233"/>
      <c r="G4" s="233"/>
      <c r="H4" s="233"/>
      <c r="I4" s="233"/>
      <c r="J4" s="233"/>
      <c r="K4" s="233"/>
      <c r="L4" s="233"/>
      <c r="M4" s="3"/>
      <c r="N4" s="3"/>
      <c r="O4" s="112" t="s">
        <v>239</v>
      </c>
      <c r="P4" s="112" t="s">
        <v>240</v>
      </c>
      <c r="Q4" s="113"/>
    </row>
    <row r="5" spans="1:19" s="5" customFormat="1" x14ac:dyDescent="0.35">
      <c r="A5" s="12"/>
      <c r="B5" s="233" t="str">
        <f>Intro!B5</f>
        <v>RR-2025-002</v>
      </c>
      <c r="C5" s="233"/>
      <c r="D5" s="233"/>
      <c r="E5" s="233"/>
      <c r="F5" s="233"/>
      <c r="G5" s="233"/>
      <c r="H5" s="233"/>
      <c r="I5" s="233"/>
      <c r="J5" s="233"/>
      <c r="K5" s="233"/>
      <c r="L5" s="233"/>
      <c r="M5" s="3"/>
      <c r="N5" s="3"/>
      <c r="O5" s="4"/>
      <c r="P5" s="4"/>
    </row>
    <row r="6" spans="1:19" s="7" customFormat="1" x14ac:dyDescent="0.35">
      <c r="A6" s="12"/>
      <c r="B6" s="233" t="str">
        <f>UPPER(IF(Intro!$G$23="English",Variables!B3,Variables!C3))</f>
        <v>CONCRETE REINFORCING BAR</v>
      </c>
      <c r="C6" s="233"/>
      <c r="D6" s="233"/>
      <c r="E6" s="233"/>
      <c r="F6" s="233"/>
      <c r="G6" s="233"/>
      <c r="H6" s="233"/>
      <c r="I6" s="233"/>
      <c r="J6" s="233"/>
      <c r="K6" s="233"/>
      <c r="L6" s="233"/>
      <c r="O6" s="13"/>
      <c r="P6" s="13"/>
    </row>
    <row r="7" spans="1:19" s="7" customFormat="1" x14ac:dyDescent="0.35">
      <c r="A7" s="12"/>
      <c r="B7" s="14"/>
      <c r="C7" s="14"/>
      <c r="D7" s="14"/>
      <c r="E7" s="15"/>
      <c r="F7" s="15"/>
      <c r="G7" s="15"/>
      <c r="H7" s="15"/>
      <c r="I7" s="15"/>
      <c r="J7" s="15"/>
      <c r="K7" s="15"/>
      <c r="L7" s="15"/>
      <c r="O7" s="13"/>
      <c r="P7" s="13"/>
    </row>
    <row r="8" spans="1:19" s="5" customFormat="1" x14ac:dyDescent="0.35">
      <c r="A8" s="12"/>
      <c r="B8" s="234" t="str">
        <f>IF(Intro!$G$23="English",O8,P8)</f>
        <v>QUESTIONNAIRE OUTLINE</v>
      </c>
      <c r="C8" s="235" t="str">
        <f>UPPER(IF(Intro!$G$23="English",P8,Q8))</f>
        <v>APERÇU DU QUESTIONNAIRE</v>
      </c>
      <c r="D8" s="235"/>
      <c r="E8" s="235" t="str">
        <f>UPPER(IF(Intro!$G$23="English",Q8,R8))</f>
        <v/>
      </c>
      <c r="F8" s="235" t="str">
        <f>UPPER(IF(Intro!$G$23="English",R8,S8))</f>
        <v/>
      </c>
      <c r="G8" s="235" t="str">
        <f>UPPER(IF(Intro!$G$23="English",S8,T8))</f>
        <v/>
      </c>
      <c r="H8" s="235" t="str">
        <f>UPPER(IF(Intro!$G$23="English",T8,U8))</f>
        <v/>
      </c>
      <c r="I8" s="235" t="str">
        <f>UPPER(IF(Intro!$G$23="English",U8,V8))</f>
        <v/>
      </c>
      <c r="J8" s="235" t="str">
        <f>UPPER(IF(Intro!$G$23="English",V8,W8))</f>
        <v/>
      </c>
      <c r="K8" s="235" t="str">
        <f>UPPER(IF(Intro!$G$23="English",W8,X8))</f>
        <v/>
      </c>
      <c r="L8" s="236" t="str">
        <f>UPPER(IF(Intro!$G$23="English",X8,Y8))</f>
        <v/>
      </c>
      <c r="M8" s="7"/>
      <c r="N8" s="3"/>
      <c r="O8" s="114" t="s">
        <v>241</v>
      </c>
      <c r="P8" s="114" t="s">
        <v>242</v>
      </c>
    </row>
    <row r="9" spans="1:19" x14ac:dyDescent="0.35">
      <c r="B9" s="16"/>
      <c r="C9" s="17"/>
      <c r="D9" s="17"/>
      <c r="E9" s="18"/>
      <c r="F9" s="18"/>
      <c r="G9" s="18"/>
      <c r="H9" s="18"/>
      <c r="I9" s="18"/>
      <c r="J9" s="18"/>
      <c r="K9" s="18"/>
      <c r="L9" s="19"/>
    </row>
    <row r="10" spans="1:19" s="26" customFormat="1" x14ac:dyDescent="0.35">
      <c r="A10" s="93"/>
      <c r="B10" s="255" t="str">
        <f>IF(Intro!$G$23="English",O10,P10)</f>
        <v xml:space="preserve">This questionnaire is divided into two parts:
</v>
      </c>
      <c r="C10" s="256"/>
      <c r="D10" s="256"/>
      <c r="E10" s="256"/>
      <c r="F10" s="256"/>
      <c r="G10" s="256"/>
      <c r="H10" s="256"/>
      <c r="I10" s="256"/>
      <c r="J10" s="256"/>
      <c r="K10" s="256"/>
      <c r="L10" s="257"/>
      <c r="N10" s="51"/>
      <c r="O10" s="83" t="s">
        <v>81</v>
      </c>
      <c r="P10" s="83" t="s">
        <v>82</v>
      </c>
      <c r="Q10" s="51"/>
      <c r="R10" s="51"/>
      <c r="S10" s="51"/>
    </row>
    <row r="11" spans="1:19" s="26" customFormat="1" x14ac:dyDescent="0.35">
      <c r="A11" s="93"/>
      <c r="B11" s="73"/>
      <c r="C11" s="74"/>
      <c r="D11" s="74"/>
      <c r="E11" s="74"/>
      <c r="F11" s="74"/>
      <c r="G11" s="74"/>
      <c r="H11" s="74"/>
      <c r="I11" s="74"/>
      <c r="J11" s="74"/>
      <c r="K11" s="74"/>
      <c r="L11" s="75"/>
      <c r="N11" s="51"/>
      <c r="O11" s="83"/>
      <c r="P11" s="83"/>
      <c r="Q11" s="51"/>
      <c r="R11" s="51"/>
      <c r="S11" s="51"/>
    </row>
    <row r="12" spans="1:19" s="26" customFormat="1" x14ac:dyDescent="0.35">
      <c r="A12" s="93"/>
      <c r="B12" s="255" t="str">
        <f>IF(Intro!$G$23="English",O12,P12)</f>
        <v xml:space="preserve">PART I (Blue Tabs) - Information requested in this part is public. Requests to treat any of this information as confidential must be fully justified in writing and accompanied by a redacted version for the public record.
</v>
      </c>
      <c r="C12" s="256"/>
      <c r="D12" s="256"/>
      <c r="E12" s="256"/>
      <c r="F12" s="256"/>
      <c r="G12" s="256"/>
      <c r="H12" s="256"/>
      <c r="I12" s="256"/>
      <c r="J12" s="256"/>
      <c r="K12" s="256"/>
      <c r="L12" s="257"/>
      <c r="N12" s="51"/>
      <c r="O12" s="83" t="s">
        <v>83</v>
      </c>
      <c r="P12" s="83" t="s">
        <v>84</v>
      </c>
      <c r="Q12" s="51"/>
      <c r="R12" s="51"/>
      <c r="S12" s="51"/>
    </row>
    <row r="13" spans="1:19" s="26" customFormat="1" x14ac:dyDescent="0.35">
      <c r="A13" s="93"/>
      <c r="B13" s="255"/>
      <c r="C13" s="256"/>
      <c r="D13" s="256"/>
      <c r="E13" s="256"/>
      <c r="F13" s="256"/>
      <c r="G13" s="256"/>
      <c r="H13" s="256"/>
      <c r="I13" s="256"/>
      <c r="J13" s="256"/>
      <c r="K13" s="256"/>
      <c r="L13" s="257"/>
      <c r="N13" s="51"/>
      <c r="O13" s="83"/>
      <c r="P13" s="83"/>
      <c r="Q13" s="51"/>
      <c r="R13" s="51"/>
      <c r="S13" s="51"/>
    </row>
    <row r="14" spans="1:19" s="26" customFormat="1" x14ac:dyDescent="0.35">
      <c r="A14" s="93"/>
      <c r="B14" s="73"/>
      <c r="C14" s="74"/>
      <c r="D14" s="74"/>
      <c r="E14" s="74"/>
      <c r="F14" s="74"/>
      <c r="G14" s="74"/>
      <c r="H14" s="74"/>
      <c r="I14" s="74"/>
      <c r="J14" s="74"/>
      <c r="K14" s="74"/>
      <c r="L14" s="75"/>
      <c r="N14" s="51"/>
      <c r="O14" s="83"/>
      <c r="P14" s="83"/>
      <c r="Q14" s="51"/>
      <c r="R14" s="51"/>
      <c r="S14" s="51"/>
    </row>
    <row r="15" spans="1:19" s="26" customFormat="1" x14ac:dyDescent="0.35">
      <c r="A15" s="93"/>
      <c r="B15" s="298" t="str">
        <f>IF(Intro!$G$23="English",O15,P15)</f>
        <v>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v>
      </c>
      <c r="C15" s="299"/>
      <c r="D15" s="299"/>
      <c r="E15" s="299"/>
      <c r="F15" s="299"/>
      <c r="G15" s="299"/>
      <c r="H15" s="299"/>
      <c r="I15" s="299"/>
      <c r="J15" s="299"/>
      <c r="K15" s="299"/>
      <c r="L15" s="300"/>
      <c r="N15" s="51"/>
      <c r="O15" s="50" t="s">
        <v>380</v>
      </c>
      <c r="P15" s="50" t="s">
        <v>381</v>
      </c>
      <c r="Q15" s="51"/>
      <c r="R15" s="51"/>
      <c r="S15" s="51"/>
    </row>
    <row r="16" spans="1:19" s="26" customFormat="1" x14ac:dyDescent="0.35">
      <c r="A16" s="93"/>
      <c r="B16" s="298"/>
      <c r="C16" s="299"/>
      <c r="D16" s="299"/>
      <c r="E16" s="299"/>
      <c r="F16" s="299"/>
      <c r="G16" s="299"/>
      <c r="H16" s="299"/>
      <c r="I16" s="299"/>
      <c r="J16" s="299"/>
      <c r="K16" s="299"/>
      <c r="L16" s="300"/>
      <c r="N16" s="51"/>
      <c r="O16" s="50"/>
      <c r="P16" s="50"/>
      <c r="Q16" s="51"/>
      <c r="R16" s="51"/>
      <c r="S16" s="51"/>
    </row>
    <row r="17" spans="1:19" s="26" customFormat="1" x14ac:dyDescent="0.35">
      <c r="A17" s="93"/>
      <c r="B17" s="298"/>
      <c r="C17" s="299"/>
      <c r="D17" s="299"/>
      <c r="E17" s="299"/>
      <c r="F17" s="299"/>
      <c r="G17" s="299"/>
      <c r="H17" s="299"/>
      <c r="I17" s="299"/>
      <c r="J17" s="299"/>
      <c r="K17" s="299"/>
      <c r="L17" s="300"/>
      <c r="N17" s="51"/>
      <c r="O17" s="83"/>
      <c r="P17" s="83"/>
      <c r="Q17" s="51"/>
      <c r="R17" s="51"/>
      <c r="S17" s="51"/>
    </row>
    <row r="18" spans="1:19" s="26" customFormat="1" x14ac:dyDescent="0.35">
      <c r="A18" s="93"/>
      <c r="B18" s="104"/>
      <c r="C18" s="105"/>
      <c r="D18" s="105"/>
      <c r="E18" s="105"/>
      <c r="F18" s="105"/>
      <c r="G18" s="105"/>
      <c r="H18" s="105"/>
      <c r="I18" s="105"/>
      <c r="J18" s="105"/>
      <c r="K18" s="105"/>
      <c r="L18" s="106"/>
      <c r="N18" s="51"/>
      <c r="O18" s="51"/>
      <c r="P18" s="51"/>
      <c r="Q18" s="51"/>
      <c r="R18" s="51"/>
      <c r="S18" s="51"/>
    </row>
    <row r="19" spans="1:19" s="7" customFormat="1" x14ac:dyDescent="0.35">
      <c r="A19" s="12"/>
      <c r="B19" s="14"/>
      <c r="C19" s="14"/>
      <c r="D19" s="14"/>
      <c r="E19" s="15"/>
      <c r="F19" s="15"/>
      <c r="G19" s="15"/>
      <c r="H19" s="15"/>
      <c r="I19" s="15"/>
      <c r="J19" s="15"/>
      <c r="K19" s="15"/>
      <c r="L19" s="15"/>
      <c r="O19" s="13"/>
      <c r="P19" s="13"/>
    </row>
    <row r="20" spans="1:19" s="5" customFormat="1" x14ac:dyDescent="0.35">
      <c r="A20" s="12"/>
      <c r="B20" s="234" t="str">
        <f>IF(Intro!$G$23="English",O20,P20)</f>
        <v>ADDITIONAL PRODUCT INFORMATION</v>
      </c>
      <c r="C20" s="235" t="str">
        <f>UPPER(IF(Intro!$G$23="English",P20,Q20))</f>
        <v>RENSEIGNEMENTS ADDITIONNELS SUR LE PRODUIT</v>
      </c>
      <c r="D20" s="235"/>
      <c r="E20" s="235" t="str">
        <f>UPPER(IF(Intro!$G$23="English",Q20,R20))</f>
        <v/>
      </c>
      <c r="F20" s="235" t="str">
        <f>UPPER(IF(Intro!$G$23="English",R20,S20))</f>
        <v/>
      </c>
      <c r="G20" s="235" t="str">
        <f>UPPER(IF(Intro!$G$23="English",S20,T20))</f>
        <v/>
      </c>
      <c r="H20" s="235" t="str">
        <f>UPPER(IF(Intro!$G$23="English",T20,U20))</f>
        <v/>
      </c>
      <c r="I20" s="235" t="str">
        <f>UPPER(IF(Intro!$G$23="English",U20,V20))</f>
        <v/>
      </c>
      <c r="J20" s="235" t="str">
        <f>UPPER(IF(Intro!$G$23="English",V20,W20))</f>
        <v/>
      </c>
      <c r="K20" s="235" t="str">
        <f>UPPER(IF(Intro!$G$23="English",W20,X20))</f>
        <v/>
      </c>
      <c r="L20" s="236" t="str">
        <f>UPPER(IF(Intro!$G$23="English",X20,Y20))</f>
        <v/>
      </c>
      <c r="M20" s="7"/>
      <c r="N20" s="3"/>
      <c r="O20" s="112" t="s">
        <v>243</v>
      </c>
      <c r="P20" s="112" t="s">
        <v>244</v>
      </c>
    </row>
    <row r="21" spans="1:19" x14ac:dyDescent="0.35">
      <c r="B21" s="16"/>
      <c r="C21" s="17"/>
      <c r="D21" s="17"/>
      <c r="E21" s="18"/>
      <c r="F21" s="18"/>
      <c r="G21" s="18"/>
      <c r="H21" s="18"/>
      <c r="I21" s="18"/>
      <c r="J21" s="18"/>
      <c r="K21" s="18"/>
      <c r="L21" s="19"/>
    </row>
    <row r="22" spans="1:19" s="26" customFormat="1" x14ac:dyDescent="0.35">
      <c r="A22" s="93"/>
      <c r="B22" s="324" t="str">
        <f>IF(Intro!$G$23="English",HYPERLINK(Variables!B17),IF(Intro!$G$23="Français",HYPERLINK(Variables!C17),""))</f>
        <v>https://www.cbsa-asfc.gc.ca/sima-lmsi/mif-mev/rb1-eng.html</v>
      </c>
      <c r="C22" s="325"/>
      <c r="D22" s="325"/>
      <c r="E22" s="325"/>
      <c r="F22" s="325"/>
      <c r="G22" s="325"/>
      <c r="H22" s="325"/>
      <c r="I22" s="325"/>
      <c r="J22" s="325"/>
      <c r="K22" s="325"/>
      <c r="L22" s="326"/>
      <c r="N22" s="51"/>
      <c r="O22" s="83"/>
      <c r="P22" s="83"/>
      <c r="Q22" s="51"/>
      <c r="R22" s="51"/>
      <c r="S22" s="51"/>
    </row>
    <row r="23" spans="1:19" s="26" customFormat="1" x14ac:dyDescent="0.35">
      <c r="A23" s="93"/>
      <c r="B23" s="104"/>
      <c r="C23" s="105"/>
      <c r="D23" s="105"/>
      <c r="E23" s="105"/>
      <c r="F23" s="105"/>
      <c r="G23" s="105"/>
      <c r="H23" s="105"/>
      <c r="I23" s="105"/>
      <c r="J23" s="105"/>
      <c r="K23" s="105"/>
      <c r="L23" s="106"/>
      <c r="N23" s="51"/>
      <c r="O23" s="51"/>
      <c r="P23" s="51"/>
      <c r="Q23" s="51"/>
      <c r="R23" s="51"/>
      <c r="S23" s="51"/>
    </row>
    <row r="24" spans="1:19" s="7" customFormat="1" x14ac:dyDescent="0.35">
      <c r="A24" s="12"/>
      <c r="B24" s="14"/>
      <c r="C24" s="14"/>
      <c r="D24" s="14"/>
      <c r="E24" s="15"/>
      <c r="F24" s="15"/>
      <c r="G24" s="15"/>
      <c r="H24" s="15"/>
      <c r="I24" s="15"/>
      <c r="J24" s="15"/>
      <c r="K24" s="15"/>
      <c r="L24" s="15"/>
      <c r="O24" s="13"/>
      <c r="P24" s="13"/>
    </row>
    <row r="25" spans="1:19" s="5" customFormat="1" x14ac:dyDescent="0.35">
      <c r="A25" s="12"/>
      <c r="B25" s="234" t="str">
        <f>IF(Intro!$G$23="English",O25,P25)</f>
        <v>CUSTOMS TARIFF</v>
      </c>
      <c r="C25" s="235" t="str">
        <f>UPPER(IF(Intro!$G$23="English",P25,Q25))</f>
        <v>TARIF DES DOUANES</v>
      </c>
      <c r="D25" s="235"/>
      <c r="E25" s="235" t="str">
        <f>UPPER(IF(Intro!$G$23="English",Q25,R25))</f>
        <v/>
      </c>
      <c r="F25" s="235" t="str">
        <f>UPPER(IF(Intro!$G$23="English",R25,S25))</f>
        <v/>
      </c>
      <c r="G25" s="235" t="str">
        <f>UPPER(IF(Intro!$G$23="English",S25,T25))</f>
        <v/>
      </c>
      <c r="H25" s="235" t="str">
        <f>UPPER(IF(Intro!$G$23="English",T25,U25))</f>
        <v/>
      </c>
      <c r="I25" s="235" t="str">
        <f>UPPER(IF(Intro!$G$23="English",U25,V25))</f>
        <v/>
      </c>
      <c r="J25" s="235" t="str">
        <f>UPPER(IF(Intro!$G$23="English",V25,W25))</f>
        <v/>
      </c>
      <c r="K25" s="235" t="str">
        <f>UPPER(IF(Intro!$G$23="English",W25,X25))</f>
        <v/>
      </c>
      <c r="L25" s="236" t="str">
        <f>UPPER(IF(Intro!$G$23="English",X25,Y25))</f>
        <v/>
      </c>
      <c r="M25" s="7"/>
      <c r="N25" s="3"/>
      <c r="O25" s="4" t="s">
        <v>43</v>
      </c>
      <c r="P25" s="4" t="s">
        <v>44</v>
      </c>
    </row>
    <row r="26" spans="1:19" x14ac:dyDescent="0.35">
      <c r="B26" s="16"/>
      <c r="C26" s="17"/>
      <c r="D26" s="17"/>
      <c r="E26" s="18"/>
      <c r="F26" s="18"/>
      <c r="G26" s="18"/>
      <c r="H26" s="18"/>
      <c r="I26" s="18"/>
      <c r="J26" s="18"/>
      <c r="K26" s="18"/>
      <c r="L26" s="19"/>
    </row>
    <row r="27" spans="1:19" s="26" customFormat="1" x14ac:dyDescent="0.35">
      <c r="A27" s="93"/>
      <c r="B27" s="298" t="str">
        <f>IF(Intro!$G$23="English",O27,P27)</f>
        <v>The goods are commonly classified in the Customs Tariff under the following Harmonized Commodity Description and Coding System (HS) number(s):</v>
      </c>
      <c r="C27" s="299"/>
      <c r="D27" s="299"/>
      <c r="E27" s="299"/>
      <c r="F27" s="299"/>
      <c r="G27" s="299"/>
      <c r="H27" s="299"/>
      <c r="I27" s="299"/>
      <c r="J27" s="299"/>
      <c r="K27" s="299"/>
      <c r="L27" s="300"/>
      <c r="N27" s="51"/>
      <c r="O27" s="83" t="s">
        <v>245</v>
      </c>
      <c r="P27" s="83" t="s">
        <v>246</v>
      </c>
      <c r="Q27" s="51"/>
      <c r="R27" s="51"/>
      <c r="S27" s="51"/>
    </row>
    <row r="28" spans="1:19" s="26" customFormat="1" x14ac:dyDescent="0.35">
      <c r="A28" s="93"/>
      <c r="B28" s="298"/>
      <c r="C28" s="299"/>
      <c r="D28" s="299"/>
      <c r="E28" s="299"/>
      <c r="F28" s="299"/>
      <c r="G28" s="299"/>
      <c r="H28" s="299"/>
      <c r="I28" s="299"/>
      <c r="J28" s="299"/>
      <c r="K28" s="299"/>
      <c r="L28" s="300"/>
      <c r="N28" s="51"/>
      <c r="O28" s="83"/>
      <c r="P28" s="83"/>
      <c r="Q28" s="51"/>
      <c r="R28" s="51"/>
      <c r="S28" s="51"/>
    </row>
    <row r="29" spans="1:19" s="26" customFormat="1" x14ac:dyDescent="0.35">
      <c r="A29" s="93"/>
      <c r="B29" s="73"/>
      <c r="C29" s="74"/>
      <c r="D29" s="74"/>
      <c r="E29" s="74"/>
      <c r="F29" s="74"/>
      <c r="G29" s="74"/>
      <c r="H29" s="74"/>
      <c r="I29" s="74"/>
      <c r="J29" s="74"/>
      <c r="K29" s="74"/>
      <c r="L29" s="75"/>
      <c r="N29" s="51"/>
      <c r="O29" s="83"/>
      <c r="P29" s="83"/>
      <c r="Q29" s="51"/>
      <c r="R29" s="51"/>
      <c r="S29" s="51"/>
    </row>
    <row r="30" spans="1:19" x14ac:dyDescent="0.35">
      <c r="B30" s="336"/>
      <c r="C30" s="337"/>
      <c r="D30" s="327" t="str">
        <f>Variables!B21</f>
        <v>7213.10.00.11, 7213.10.00.12, 7213.10.00.13, 7213.10.00.90, 7214.20.00.11, 7214.20.00.12, 7214.20.00.13, 7214.20.00.14, 7214.20.00.21, 7214.20.00.22, 7214.20.00.23, 7214.20.00.24, 7214.20.00.31, 7214.20.00.32, 7214.20.00.33, 7214.20.00.34, 7214.20.00.90, 7215.90.00.20, 7215.90.00.30, 7227.90.00.50, 7228.30.00.51, 7228.30.00.52, 7228.30.00.53</v>
      </c>
      <c r="E30" s="328"/>
      <c r="F30" s="328"/>
      <c r="G30" s="328"/>
      <c r="H30" s="328"/>
      <c r="I30" s="328"/>
      <c r="J30" s="329"/>
      <c r="K30" s="33"/>
      <c r="L30" s="81"/>
      <c r="O30" s="83" t="str">
        <f>"Prior to "&amp;Variables!B19&amp;":"</f>
        <v>Prior to :</v>
      </c>
      <c r="P30" s="83" t="str">
        <f>"Avant le "&amp;Variables!C19&amp;" :"</f>
        <v>Avant le  :</v>
      </c>
    </row>
    <row r="31" spans="1:19" s="26" customFormat="1" x14ac:dyDescent="0.35">
      <c r="A31" s="93"/>
      <c r="B31" s="336"/>
      <c r="C31" s="337"/>
      <c r="D31" s="330"/>
      <c r="E31" s="331"/>
      <c r="F31" s="331"/>
      <c r="G31" s="331"/>
      <c r="H31" s="331"/>
      <c r="I31" s="331"/>
      <c r="J31" s="332"/>
      <c r="K31" s="33"/>
      <c r="L31" s="81"/>
      <c r="O31" s="34">
        <f>Variables!B20</f>
        <v>0</v>
      </c>
      <c r="P31" s="83">
        <f>O31</f>
        <v>0</v>
      </c>
    </row>
    <row r="32" spans="1:19" s="26" customFormat="1" x14ac:dyDescent="0.35">
      <c r="A32" s="93"/>
      <c r="B32" s="336"/>
      <c r="C32" s="337"/>
      <c r="D32" s="330"/>
      <c r="E32" s="331"/>
      <c r="F32" s="331"/>
      <c r="G32" s="331"/>
      <c r="H32" s="331"/>
      <c r="I32" s="331"/>
      <c r="J32" s="332"/>
      <c r="K32" s="33"/>
      <c r="L32" s="81"/>
      <c r="O32" s="34"/>
      <c r="P32" s="83"/>
    </row>
    <row r="33" spans="1:19" s="26" customFormat="1" x14ac:dyDescent="0.35">
      <c r="A33" s="93"/>
      <c r="B33" s="336"/>
      <c r="C33" s="337"/>
      <c r="D33" s="333"/>
      <c r="E33" s="334"/>
      <c r="F33" s="334"/>
      <c r="G33" s="334"/>
      <c r="H33" s="334"/>
      <c r="I33" s="334"/>
      <c r="J33" s="335"/>
      <c r="K33" s="33"/>
      <c r="L33" s="81"/>
      <c r="O33" s="34"/>
      <c r="P33" s="83"/>
    </row>
    <row r="34" spans="1:19" s="26" customFormat="1" x14ac:dyDescent="0.35">
      <c r="A34" s="93"/>
      <c r="B34" s="104"/>
      <c r="C34" s="105"/>
      <c r="D34" s="105"/>
      <c r="E34" s="105"/>
      <c r="F34" s="105"/>
      <c r="G34" s="105"/>
      <c r="H34" s="105"/>
      <c r="I34" s="105"/>
      <c r="J34" s="105"/>
      <c r="K34" s="105"/>
      <c r="L34" s="106"/>
      <c r="N34" s="51"/>
      <c r="O34" s="51"/>
      <c r="P34" s="51"/>
      <c r="Q34" s="51"/>
      <c r="R34" s="51"/>
      <c r="S34" s="51"/>
    </row>
    <row r="35" spans="1:19" s="7" customFormat="1" x14ac:dyDescent="0.35">
      <c r="A35" s="12"/>
      <c r="B35" s="14"/>
      <c r="C35" s="14"/>
      <c r="D35" s="14"/>
      <c r="E35" s="15"/>
      <c r="F35" s="15"/>
      <c r="G35" s="15"/>
      <c r="H35" s="15"/>
      <c r="I35" s="15"/>
      <c r="J35" s="15"/>
      <c r="K35" s="15"/>
      <c r="L35" s="15"/>
      <c r="O35" s="13"/>
      <c r="P35" s="13"/>
    </row>
    <row r="36" spans="1:19" s="5" customFormat="1" x14ac:dyDescent="0.35">
      <c r="A36" s="12"/>
      <c r="B36" s="234" t="str">
        <f>IF(Intro!$G$23="English",O36,P36)</f>
        <v>GLOSSARY</v>
      </c>
      <c r="C36" s="235" t="s">
        <v>148</v>
      </c>
      <c r="D36" s="235"/>
      <c r="E36" s="235" t="s">
        <v>149</v>
      </c>
      <c r="F36" s="235" t="s">
        <v>149</v>
      </c>
      <c r="G36" s="235" t="s">
        <v>149</v>
      </c>
      <c r="H36" s="235" t="s">
        <v>149</v>
      </c>
      <c r="I36" s="235" t="s">
        <v>149</v>
      </c>
      <c r="J36" s="235" t="s">
        <v>149</v>
      </c>
      <c r="K36" s="235" t="s">
        <v>149</v>
      </c>
      <c r="L36" s="236" t="s">
        <v>149</v>
      </c>
      <c r="M36" s="7"/>
      <c r="N36" s="3"/>
      <c r="O36" s="7" t="s">
        <v>247</v>
      </c>
      <c r="P36" s="7" t="s">
        <v>148</v>
      </c>
    </row>
    <row r="37" spans="1:19" s="26" customFormat="1" x14ac:dyDescent="0.35">
      <c r="A37" s="93"/>
      <c r="B37" s="316" t="str">
        <f>IF(Intro!$G$23="English",O37,P37)</f>
        <v>Practical plant capacity</v>
      </c>
      <c r="C37" s="317"/>
      <c r="D37" s="320" t="str">
        <f>IF(Intro!$G$23="English",O38,P38)</f>
        <v>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v>
      </c>
      <c r="E37" s="320"/>
      <c r="F37" s="320"/>
      <c r="G37" s="320"/>
      <c r="H37" s="320"/>
      <c r="I37" s="320"/>
      <c r="J37" s="320"/>
      <c r="K37" s="320"/>
      <c r="L37" s="321"/>
      <c r="N37" s="51"/>
      <c r="O37" s="83" t="s">
        <v>143</v>
      </c>
      <c r="P37" s="83" t="s">
        <v>144</v>
      </c>
      <c r="S37" s="51"/>
    </row>
    <row r="38" spans="1:19" s="26" customFormat="1" x14ac:dyDescent="0.35">
      <c r="A38" s="93"/>
      <c r="B38" s="316"/>
      <c r="C38" s="317"/>
      <c r="D38" s="320"/>
      <c r="E38" s="320"/>
      <c r="F38" s="320"/>
      <c r="G38" s="320"/>
      <c r="H38" s="320"/>
      <c r="I38" s="320"/>
      <c r="J38" s="320"/>
      <c r="K38" s="320"/>
      <c r="L38" s="321"/>
      <c r="N38" s="51"/>
      <c r="O38" s="83" t="s">
        <v>216</v>
      </c>
      <c r="P38" s="83" t="s">
        <v>288</v>
      </c>
      <c r="Q38" s="83"/>
      <c r="R38" s="83"/>
      <c r="S38" s="51"/>
    </row>
    <row r="39" spans="1:19" x14ac:dyDescent="0.35">
      <c r="B39" s="316"/>
      <c r="C39" s="317"/>
      <c r="D39" s="320"/>
      <c r="E39" s="320"/>
      <c r="F39" s="320"/>
      <c r="G39" s="320"/>
      <c r="H39" s="320"/>
      <c r="I39" s="320"/>
      <c r="J39" s="320"/>
      <c r="K39" s="320"/>
      <c r="L39" s="321"/>
    </row>
    <row r="40" spans="1:19" x14ac:dyDescent="0.35">
      <c r="B40" s="316"/>
      <c r="C40" s="317"/>
      <c r="D40" s="320"/>
      <c r="E40" s="320"/>
      <c r="F40" s="320"/>
      <c r="G40" s="320"/>
      <c r="H40" s="320"/>
      <c r="I40" s="320"/>
      <c r="J40" s="320"/>
      <c r="K40" s="320"/>
      <c r="L40" s="321"/>
    </row>
    <row r="41" spans="1:19" s="26" customFormat="1" x14ac:dyDescent="0.35">
      <c r="A41" s="93"/>
      <c r="B41" s="316" t="str">
        <f>IF(Intro!$G$23="English",O41,P41)</f>
        <v>Related firms</v>
      </c>
      <c r="C41" s="317"/>
      <c r="D41" s="320" t="str">
        <f>IF(Intro!$G$23="English",O42,P42)</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41" s="320"/>
      <c r="F41" s="320"/>
      <c r="G41" s="320"/>
      <c r="H41" s="320"/>
      <c r="I41" s="320"/>
      <c r="J41" s="320"/>
      <c r="K41" s="320"/>
      <c r="L41" s="321"/>
      <c r="N41" s="51"/>
      <c r="O41" s="83" t="s">
        <v>217</v>
      </c>
      <c r="P41" s="83" t="s">
        <v>218</v>
      </c>
      <c r="Q41" s="83"/>
      <c r="R41" s="83"/>
      <c r="S41" s="51"/>
    </row>
    <row r="42" spans="1:19" s="26" customFormat="1" x14ac:dyDescent="0.35">
      <c r="A42" s="93"/>
      <c r="B42" s="316"/>
      <c r="C42" s="317"/>
      <c r="D42" s="320"/>
      <c r="E42" s="320"/>
      <c r="F42" s="320"/>
      <c r="G42" s="320"/>
      <c r="H42" s="320"/>
      <c r="I42" s="320"/>
      <c r="J42" s="320"/>
      <c r="K42" s="320"/>
      <c r="L42" s="321"/>
      <c r="N42" s="51"/>
      <c r="O42" s="83" t="s">
        <v>214</v>
      </c>
      <c r="P42" s="83" t="s">
        <v>215</v>
      </c>
      <c r="Q42" s="83"/>
      <c r="R42" s="83"/>
      <c r="S42" s="51"/>
    </row>
    <row r="43" spans="1:19" s="26" customFormat="1" x14ac:dyDescent="0.35">
      <c r="A43" s="93"/>
      <c r="B43" s="316"/>
      <c r="C43" s="317"/>
      <c r="D43" s="320"/>
      <c r="E43" s="320"/>
      <c r="F43" s="320"/>
      <c r="G43" s="320"/>
      <c r="H43" s="320"/>
      <c r="I43" s="320"/>
      <c r="J43" s="320"/>
      <c r="K43" s="320"/>
      <c r="L43" s="321"/>
      <c r="N43" s="51"/>
      <c r="O43" s="83"/>
      <c r="P43" s="83"/>
      <c r="Q43" s="83"/>
      <c r="R43" s="83"/>
      <c r="S43" s="51"/>
    </row>
    <row r="44" spans="1:19" s="26" customFormat="1" x14ac:dyDescent="0.35">
      <c r="A44" s="93"/>
      <c r="B44" s="318"/>
      <c r="C44" s="319"/>
      <c r="D44" s="322"/>
      <c r="E44" s="322"/>
      <c r="F44" s="322"/>
      <c r="G44" s="322"/>
      <c r="H44" s="322"/>
      <c r="I44" s="322"/>
      <c r="J44" s="322"/>
      <c r="K44" s="322"/>
      <c r="L44" s="323"/>
      <c r="N44" s="51"/>
      <c r="O44" s="83"/>
      <c r="P44" s="83"/>
      <c r="Q44" s="83"/>
      <c r="R44" s="83"/>
      <c r="S44" s="51"/>
    </row>
  </sheetData>
  <sheetProtection algorithmName="SHA-512" hashValue="n7zL0KoqR1skgwi0Lg3h34ukkyNc1i+2xYnurWgVTLQF7yHh1HO8+lxtf2l31D8eTaPelQUSJBqYEx7Og04ntg==" saltValue="IbhdZNH2z/ekDhRSWmyRzA==" spinCount="100000" sheet="1" objects="1" scenarios="1" selectLockedCells="1"/>
  <mergeCells count="18">
    <mergeCell ref="B20:L20"/>
    <mergeCell ref="B27:L28"/>
    <mergeCell ref="B25:L25"/>
    <mergeCell ref="B22:L22"/>
    <mergeCell ref="D30:J33"/>
    <mergeCell ref="B30:C33"/>
    <mergeCell ref="B4:L4"/>
    <mergeCell ref="B5:L5"/>
    <mergeCell ref="B6:L6"/>
    <mergeCell ref="B12:L13"/>
    <mergeCell ref="B15:L17"/>
    <mergeCell ref="B8:L8"/>
    <mergeCell ref="B10:L10"/>
    <mergeCell ref="B41:C44"/>
    <mergeCell ref="B37:C40"/>
    <mergeCell ref="D41:L44"/>
    <mergeCell ref="D37:L40"/>
    <mergeCell ref="B36:L36"/>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346E-F8E7-4C54-A920-301A01EE7D9A}">
  <sheetPr>
    <tabColor rgb="FF00B0F0"/>
    <pageSetUpPr fitToPage="1"/>
  </sheetPr>
  <dimension ref="A1:Q257"/>
  <sheetViews>
    <sheetView showGridLines="0" zoomScaleNormal="100" workbookViewId="0"/>
  </sheetViews>
  <sheetFormatPr defaultColWidth="9.453125" defaultRowHeight="14" x14ac:dyDescent="0.35"/>
  <cols>
    <col min="1" max="1" width="1.54296875" style="9" customWidth="1"/>
    <col min="2" max="12" width="14.54296875" style="77" customWidth="1"/>
    <col min="13" max="13" width="6.453125" style="83" customWidth="1"/>
    <col min="14" max="14" width="11.54296875" style="83" customWidth="1"/>
    <col min="15" max="15" width="36.1796875" style="83" hidden="1" customWidth="1"/>
    <col min="16" max="16" width="44.54296875" style="83" hidden="1" customWidth="1"/>
    <col min="17" max="17" width="11.54296875" style="83" customWidth="1"/>
    <col min="18" max="16384" width="9.453125" style="83"/>
  </cols>
  <sheetData>
    <row r="1" spans="1:16" x14ac:dyDescent="0.35">
      <c r="O1" s="10" t="s">
        <v>64</v>
      </c>
      <c r="P1" s="10" t="s">
        <v>76</v>
      </c>
    </row>
    <row r="2" spans="1:16" x14ac:dyDescent="0.35">
      <c r="B2" s="11" t="s">
        <v>0</v>
      </c>
      <c r="C2" s="11"/>
      <c r="D2" s="11"/>
      <c r="O2" s="5"/>
      <c r="P2" s="5"/>
    </row>
    <row r="3" spans="1:16" x14ac:dyDescent="0.35">
      <c r="B3" s="2"/>
      <c r="C3" s="2"/>
      <c r="D3" s="2"/>
      <c r="O3" s="5"/>
      <c r="P3" s="5"/>
    </row>
    <row r="4" spans="1:16" s="5" customFormat="1" x14ac:dyDescent="0.35">
      <c r="A4" s="12"/>
      <c r="B4" s="233" t="str">
        <f>Info!B4</f>
        <v>FOREIGN PRODUCERS' QUESTIONNAIRE</v>
      </c>
      <c r="C4" s="233"/>
      <c r="D4" s="233"/>
      <c r="E4" s="233"/>
      <c r="F4" s="233"/>
      <c r="G4" s="233"/>
      <c r="H4" s="233"/>
      <c r="I4" s="233"/>
      <c r="J4" s="233"/>
      <c r="K4" s="233"/>
      <c r="L4" s="233"/>
      <c r="M4" s="3"/>
      <c r="N4" s="3"/>
      <c r="O4" s="7"/>
      <c r="P4" s="7"/>
    </row>
    <row r="5" spans="1:16" s="5" customFormat="1" x14ac:dyDescent="0.35">
      <c r="A5" s="12"/>
      <c r="B5" s="233" t="str">
        <f>Info!B5</f>
        <v>RR-2025-002</v>
      </c>
      <c r="C5" s="233"/>
      <c r="D5" s="233"/>
      <c r="E5" s="233"/>
      <c r="F5" s="233"/>
      <c r="G5" s="233"/>
      <c r="H5" s="233"/>
      <c r="I5" s="233"/>
      <c r="J5" s="233"/>
      <c r="K5" s="233"/>
      <c r="L5" s="233"/>
      <c r="M5" s="3"/>
      <c r="N5" s="3"/>
      <c r="O5" s="7"/>
      <c r="P5" s="7"/>
    </row>
    <row r="6" spans="1:16" s="7" customFormat="1" x14ac:dyDescent="0.35">
      <c r="A6" s="12"/>
      <c r="B6" s="233" t="str">
        <f>Info!B6</f>
        <v>CONCRETE REINFORCING BAR</v>
      </c>
      <c r="C6" s="233"/>
      <c r="D6" s="233"/>
      <c r="E6" s="233"/>
      <c r="F6" s="233"/>
      <c r="G6" s="233"/>
      <c r="H6" s="233"/>
      <c r="I6" s="233"/>
      <c r="J6" s="233"/>
      <c r="K6" s="233"/>
      <c r="L6" s="233"/>
      <c r="O6" s="13"/>
      <c r="P6" s="13"/>
    </row>
    <row r="7" spans="1:16" s="7" customFormat="1" x14ac:dyDescent="0.35">
      <c r="A7" s="12"/>
      <c r="B7" s="343"/>
      <c r="C7" s="343"/>
      <c r="D7" s="343"/>
      <c r="E7" s="343"/>
      <c r="F7" s="343"/>
      <c r="G7" s="343"/>
      <c r="H7" s="343"/>
      <c r="I7" s="343"/>
      <c r="J7" s="343"/>
      <c r="K7" s="343"/>
      <c r="L7" s="343"/>
      <c r="O7" s="24"/>
      <c r="P7" s="134" t="s">
        <v>289</v>
      </c>
    </row>
    <row r="8" spans="1:16" s="7" customFormat="1" ht="14.25" customHeight="1" x14ac:dyDescent="0.35">
      <c r="A8" s="12"/>
      <c r="B8" s="350" t="str">
        <f>IF(Intro!$G$23="English",O8,P8)</f>
        <v>The goods in the following questions refer to concrete reinforcing bar as defined in the product description on the Intro tab.</v>
      </c>
      <c r="C8" s="350"/>
      <c r="D8" s="350"/>
      <c r="E8" s="350"/>
      <c r="F8" s="350"/>
      <c r="G8" s="350"/>
      <c r="H8" s="350"/>
      <c r="I8" s="350"/>
      <c r="J8" s="350"/>
      <c r="K8" s="350"/>
      <c r="L8" s="350"/>
      <c r="O8" s="13" t="str">
        <f>"The goods in the following questions refer to "&amp;Variables!B3&amp;" as defined in the product description on the Intro tab."</f>
        <v>The goods in the following questions refer to concrete reinforcing bar as defined in the product description on the Intro tab.</v>
      </c>
      <c r="P8" s="13" t="str">
        <f>"Les marchandises dans les questions suivantes font référence aux "&amp;Variables!C3&amp; " comme définies dans la description du produit de l'onglet Intro."</f>
        <v>Les marchandises dans les questions suivantes font référence aux barres d'armature pour béton comme définies dans la description du produit de l'onglet Intro.</v>
      </c>
    </row>
    <row r="9" spans="1:16" s="7" customFormat="1" x14ac:dyDescent="0.35">
      <c r="A9" s="12"/>
      <c r="B9" s="350"/>
      <c r="C9" s="350"/>
      <c r="D9" s="350"/>
      <c r="E9" s="350"/>
      <c r="F9" s="350"/>
      <c r="G9" s="350"/>
      <c r="H9" s="350"/>
      <c r="I9" s="350"/>
      <c r="J9" s="350"/>
      <c r="K9" s="350"/>
      <c r="L9" s="350"/>
      <c r="O9" s="13"/>
      <c r="P9" s="13"/>
    </row>
    <row r="10" spans="1:16" s="7" customFormat="1" x14ac:dyDescent="0.35">
      <c r="A10" s="12"/>
      <c r="B10" s="342" t="str">
        <f>IF(Intro!$G$23="English",O10,P10)</f>
        <v>Product information and a glossary of terms can be found in the Info tab.</v>
      </c>
      <c r="C10" s="342"/>
      <c r="D10" s="342"/>
      <c r="E10" s="342"/>
      <c r="F10" s="342"/>
      <c r="G10" s="342"/>
      <c r="H10" s="342"/>
      <c r="I10" s="342"/>
      <c r="J10" s="342"/>
      <c r="K10" s="342"/>
      <c r="L10" s="342"/>
      <c r="O10" s="13" t="s">
        <v>195</v>
      </c>
      <c r="P10" s="7" t="s">
        <v>85</v>
      </c>
    </row>
    <row r="11" spans="1:16" s="7" customFormat="1" x14ac:dyDescent="0.35">
      <c r="A11" s="12"/>
      <c r="B11" s="342" t="str">
        <f>IF(Intro!$G$23="English",O11,P11)</f>
        <v>Use the AddPub tab if more space is needed.</v>
      </c>
      <c r="C11" s="342"/>
      <c r="D11" s="342"/>
      <c r="E11" s="342"/>
      <c r="F11" s="342"/>
      <c r="G11" s="342"/>
      <c r="H11" s="342"/>
      <c r="I11" s="342"/>
      <c r="J11" s="342"/>
      <c r="K11" s="342"/>
      <c r="L11" s="342"/>
      <c r="O11" s="13" t="s">
        <v>196</v>
      </c>
      <c r="P11" s="13" t="s">
        <v>86</v>
      </c>
    </row>
    <row r="12" spans="1:16" s="7" customFormat="1" x14ac:dyDescent="0.35">
      <c r="A12" s="12"/>
      <c r="B12" s="14"/>
      <c r="C12" s="14"/>
      <c r="D12" s="14"/>
      <c r="E12" s="15"/>
      <c r="F12" s="15"/>
      <c r="G12" s="15"/>
      <c r="H12" s="15"/>
      <c r="I12" s="15"/>
      <c r="J12" s="15"/>
      <c r="K12" s="15"/>
      <c r="L12" s="15"/>
      <c r="O12" s="13"/>
      <c r="P12" s="13"/>
    </row>
    <row r="13" spans="1:16" x14ac:dyDescent="0.35">
      <c r="B13" s="234" t="str">
        <f>IF(Intro!$G$23="English",O13,P13)</f>
        <v>GENERAL FIRM INFORMATION</v>
      </c>
      <c r="C13" s="235"/>
      <c r="D13" s="235"/>
      <c r="E13" s="235"/>
      <c r="F13" s="235"/>
      <c r="G13" s="235"/>
      <c r="H13" s="235"/>
      <c r="I13" s="235"/>
      <c r="J13" s="235"/>
      <c r="K13" s="235"/>
      <c r="L13" s="236"/>
      <c r="M13" s="26"/>
      <c r="O13" s="112" t="s">
        <v>248</v>
      </c>
      <c r="P13" s="112" t="s">
        <v>249</v>
      </c>
    </row>
    <row r="14" spans="1:16" x14ac:dyDescent="0.35">
      <c r="B14" s="347" t="s">
        <v>22</v>
      </c>
      <c r="C14" s="348"/>
      <c r="D14" s="348"/>
      <c r="E14" s="348"/>
      <c r="F14" s="348"/>
      <c r="G14" s="348"/>
      <c r="H14" s="348"/>
      <c r="I14" s="348"/>
      <c r="J14" s="348"/>
      <c r="K14" s="348"/>
      <c r="L14" s="349"/>
    </row>
    <row r="15" spans="1:16" x14ac:dyDescent="0.35">
      <c r="B15" s="16"/>
      <c r="C15" s="17"/>
      <c r="D15" s="17"/>
      <c r="E15" s="18"/>
      <c r="F15" s="18"/>
      <c r="G15" s="18"/>
      <c r="H15" s="18"/>
      <c r="I15" s="18"/>
      <c r="J15" s="18"/>
      <c r="K15" s="18"/>
      <c r="L15" s="19"/>
    </row>
    <row r="16" spans="1:16" x14ac:dyDescent="0.35">
      <c r="B16" s="255" t="str">
        <f>IF(Intro!$G$23="English",O16,P16)</f>
        <v>Provide a brief history of your firm, with particular emphasis on activities regarding the goods.</v>
      </c>
      <c r="C16" s="256"/>
      <c r="D16" s="256"/>
      <c r="E16" s="256"/>
      <c r="F16" s="256"/>
      <c r="G16" s="256"/>
      <c r="H16" s="256"/>
      <c r="I16" s="256"/>
      <c r="J16" s="256"/>
      <c r="K16" s="256"/>
      <c r="L16" s="257"/>
      <c r="O16" s="78" t="s">
        <v>46</v>
      </c>
      <c r="P16" s="83" t="s">
        <v>47</v>
      </c>
    </row>
    <row r="17" spans="1:17" s="26" customFormat="1" x14ac:dyDescent="0.35">
      <c r="A17" s="93"/>
      <c r="B17" s="103"/>
      <c r="C17" s="94"/>
      <c r="D17" s="94"/>
      <c r="E17" s="94"/>
      <c r="F17" s="94"/>
      <c r="G17" s="94"/>
      <c r="H17" s="94"/>
      <c r="I17" s="94"/>
      <c r="J17" s="94"/>
      <c r="K17" s="94"/>
      <c r="L17" s="95"/>
      <c r="O17" s="83"/>
      <c r="P17" s="83"/>
      <c r="Q17" s="83"/>
    </row>
    <row r="18" spans="1:17" s="10" customFormat="1" x14ac:dyDescent="0.35">
      <c r="A18" s="9"/>
      <c r="B18" s="363"/>
      <c r="C18" s="364"/>
      <c r="D18" s="364"/>
      <c r="E18" s="364"/>
      <c r="F18" s="364"/>
      <c r="G18" s="364"/>
      <c r="H18" s="364"/>
      <c r="I18" s="364"/>
      <c r="J18" s="364"/>
      <c r="K18" s="364"/>
      <c r="L18" s="365"/>
      <c r="M18" s="26"/>
    </row>
    <row r="19" spans="1:17" s="10" customFormat="1" x14ac:dyDescent="0.35">
      <c r="A19" s="9"/>
      <c r="B19" s="363"/>
      <c r="C19" s="364"/>
      <c r="D19" s="364"/>
      <c r="E19" s="364"/>
      <c r="F19" s="364"/>
      <c r="G19" s="364"/>
      <c r="H19" s="364"/>
      <c r="I19" s="364"/>
      <c r="J19" s="364"/>
      <c r="K19" s="364"/>
      <c r="L19" s="365"/>
      <c r="M19" s="26"/>
    </row>
    <row r="20" spans="1:17" s="10" customFormat="1" x14ac:dyDescent="0.35">
      <c r="A20" s="9"/>
      <c r="B20" s="363"/>
      <c r="C20" s="364"/>
      <c r="D20" s="364"/>
      <c r="E20" s="364"/>
      <c r="F20" s="364"/>
      <c r="G20" s="364"/>
      <c r="H20" s="364"/>
      <c r="I20" s="364"/>
      <c r="J20" s="364"/>
      <c r="K20" s="364"/>
      <c r="L20" s="365"/>
      <c r="M20" s="26"/>
    </row>
    <row r="21" spans="1:17" s="10" customFormat="1" x14ac:dyDescent="0.35">
      <c r="A21" s="9"/>
      <c r="B21" s="363"/>
      <c r="C21" s="364"/>
      <c r="D21" s="364"/>
      <c r="E21" s="364"/>
      <c r="F21" s="364"/>
      <c r="G21" s="364"/>
      <c r="H21" s="364"/>
      <c r="I21" s="364"/>
      <c r="J21" s="364"/>
      <c r="K21" s="364"/>
      <c r="L21" s="365"/>
      <c r="M21" s="26"/>
    </row>
    <row r="22" spans="1:17" s="10" customFormat="1" x14ac:dyDescent="0.35">
      <c r="A22" s="9"/>
      <c r="B22" s="363"/>
      <c r="C22" s="364"/>
      <c r="D22" s="364"/>
      <c r="E22" s="364"/>
      <c r="F22" s="364"/>
      <c r="G22" s="364"/>
      <c r="H22" s="364"/>
      <c r="I22" s="364"/>
      <c r="J22" s="364"/>
      <c r="K22" s="364"/>
      <c r="L22" s="365"/>
      <c r="M22" s="26"/>
    </row>
    <row r="23" spans="1:17" s="10" customFormat="1" x14ac:dyDescent="0.35">
      <c r="A23" s="9"/>
      <c r="B23" s="363"/>
      <c r="C23" s="364"/>
      <c r="D23" s="364"/>
      <c r="E23" s="364"/>
      <c r="F23" s="364"/>
      <c r="G23" s="364"/>
      <c r="H23" s="364"/>
      <c r="I23" s="364"/>
      <c r="J23" s="364"/>
      <c r="K23" s="364"/>
      <c r="L23" s="365"/>
      <c r="M23" s="26"/>
    </row>
    <row r="24" spans="1:17" s="10" customFormat="1" x14ac:dyDescent="0.35">
      <c r="A24" s="9"/>
      <c r="B24" s="363"/>
      <c r="C24" s="364"/>
      <c r="D24" s="364"/>
      <c r="E24" s="364"/>
      <c r="F24" s="364"/>
      <c r="G24" s="364"/>
      <c r="H24" s="364"/>
      <c r="I24" s="364"/>
      <c r="J24" s="364"/>
      <c r="K24" s="364"/>
      <c r="L24" s="365"/>
      <c r="M24" s="26"/>
    </row>
    <row r="25" spans="1:17" s="10" customFormat="1" x14ac:dyDescent="0.35">
      <c r="A25" s="9"/>
      <c r="B25" s="363"/>
      <c r="C25" s="364"/>
      <c r="D25" s="364"/>
      <c r="E25" s="364"/>
      <c r="F25" s="364"/>
      <c r="G25" s="364"/>
      <c r="H25" s="364"/>
      <c r="I25" s="364"/>
      <c r="J25" s="364"/>
      <c r="K25" s="364"/>
      <c r="L25" s="365"/>
      <c r="M25" s="26"/>
    </row>
    <row r="26" spans="1:17" s="26" customFormat="1" x14ac:dyDescent="0.35">
      <c r="A26" s="93"/>
      <c r="B26" s="104"/>
      <c r="C26" s="105"/>
      <c r="D26" s="105"/>
      <c r="E26" s="105"/>
      <c r="F26" s="105"/>
      <c r="G26" s="105"/>
      <c r="H26" s="105"/>
      <c r="I26" s="105"/>
      <c r="J26" s="105"/>
      <c r="K26" s="105"/>
      <c r="L26" s="106"/>
      <c r="O26" s="83"/>
      <c r="P26" s="83"/>
      <c r="Q26" s="83"/>
    </row>
    <row r="27" spans="1:17" x14ac:dyDescent="0.35">
      <c r="B27" s="344" t="s">
        <v>23</v>
      </c>
      <c r="C27" s="345"/>
      <c r="D27" s="345"/>
      <c r="E27" s="345"/>
      <c r="F27" s="345"/>
      <c r="G27" s="345"/>
      <c r="H27" s="345"/>
      <c r="I27" s="345"/>
      <c r="J27" s="345"/>
      <c r="K27" s="345"/>
      <c r="L27" s="346"/>
    </row>
    <row r="28" spans="1:17" x14ac:dyDescent="0.35">
      <c r="B28" s="16"/>
      <c r="C28" s="17"/>
      <c r="D28" s="17"/>
      <c r="E28" s="18"/>
      <c r="F28" s="18"/>
      <c r="G28" s="18"/>
      <c r="H28" s="18"/>
      <c r="I28" s="18"/>
      <c r="J28" s="18"/>
      <c r="K28" s="18"/>
      <c r="L28" s="19"/>
    </row>
    <row r="29" spans="1:17" x14ac:dyDescent="0.35">
      <c r="B29" s="255" t="str">
        <f>IF(Intro!$G$23="English",O29,P29)</f>
        <v>Provide details concerning anti-dumping and countervailing measures imposed by authorities of a country other than Canada in respect of the goods or similar goods to which your country or your firm has been subject since January 1, 2022.</v>
      </c>
      <c r="C29" s="256"/>
      <c r="D29" s="256"/>
      <c r="E29" s="256"/>
      <c r="F29" s="256"/>
      <c r="G29" s="256"/>
      <c r="H29" s="256"/>
      <c r="I29" s="256"/>
      <c r="J29" s="256"/>
      <c r="K29" s="256"/>
      <c r="L29" s="257"/>
      <c r="O29" s="292" t="str">
        <f>"Provide details concerning anti-dumping and countervailing measures imposed by authorities of a country other than Canada in respect of the goods or similar goods to which your country or your firm has been subject since January 1, "&amp;Variables!B6&amp;"."</f>
        <v>Provide details concerning anti-dumping and countervailing measures imposed by authorities of a country other than Canada in respect of the goods or similar goods to which your country or your firm has been subject since January 1, 2022.</v>
      </c>
      <c r="P29" s="293" t="str">
        <f>"Fournissez des détails concernant les mesures antidumping et/ou compensatoires imposées par les autorités d'un pays autre que le Canada"&amp;" à l'égard des marchandises ou des marchandises similaires auxquelles votre pays ou votre entreprise est assujetti depuis le 1er janvier "&amp;Variables!B6&amp;"."</f>
        <v>Fournissez des détails concernant les mesures antidumping et/ou compensatoires imposées par les autorités d'un pays autre que le Canada à l'égard des marchandises ou des marchandises similaires auxquelles votre pays ou votre entreprise est assujetti depuis le 1er janvier 2022.</v>
      </c>
    </row>
    <row r="30" spans="1:17" x14ac:dyDescent="0.35">
      <c r="B30" s="255"/>
      <c r="C30" s="256"/>
      <c r="D30" s="256"/>
      <c r="E30" s="256"/>
      <c r="F30" s="256"/>
      <c r="G30" s="256"/>
      <c r="H30" s="256"/>
      <c r="I30" s="256"/>
      <c r="J30" s="256"/>
      <c r="K30" s="256"/>
      <c r="L30" s="257"/>
      <c r="O30" s="292"/>
      <c r="P30" s="293"/>
    </row>
    <row r="31" spans="1:17" s="26" customFormat="1" x14ac:dyDescent="0.35">
      <c r="A31" s="93"/>
      <c r="B31" s="103"/>
      <c r="C31" s="94"/>
      <c r="D31" s="94"/>
      <c r="E31" s="94"/>
      <c r="F31" s="94"/>
      <c r="G31" s="94"/>
      <c r="H31" s="94"/>
      <c r="I31" s="94"/>
      <c r="J31" s="94"/>
      <c r="K31" s="94"/>
      <c r="L31" s="95"/>
      <c r="O31" s="83"/>
      <c r="P31" s="83"/>
      <c r="Q31" s="83"/>
    </row>
    <row r="32" spans="1:17" s="10" customFormat="1" x14ac:dyDescent="0.35">
      <c r="A32" s="9"/>
      <c r="B32" s="363"/>
      <c r="C32" s="364"/>
      <c r="D32" s="364"/>
      <c r="E32" s="364"/>
      <c r="F32" s="364"/>
      <c r="G32" s="364"/>
      <c r="H32" s="364"/>
      <c r="I32" s="364"/>
      <c r="J32" s="364"/>
      <c r="K32" s="364"/>
      <c r="L32" s="365"/>
      <c r="M32" s="26"/>
    </row>
    <row r="33" spans="1:17" s="10" customFormat="1" x14ac:dyDescent="0.35">
      <c r="A33" s="9"/>
      <c r="B33" s="363"/>
      <c r="C33" s="364"/>
      <c r="D33" s="364"/>
      <c r="E33" s="364"/>
      <c r="F33" s="364"/>
      <c r="G33" s="364"/>
      <c r="H33" s="364"/>
      <c r="I33" s="364"/>
      <c r="J33" s="364"/>
      <c r="K33" s="364"/>
      <c r="L33" s="365"/>
      <c r="M33" s="26"/>
    </row>
    <row r="34" spans="1:17" s="10" customFormat="1" x14ac:dyDescent="0.35">
      <c r="A34" s="9"/>
      <c r="B34" s="363"/>
      <c r="C34" s="364"/>
      <c r="D34" s="364"/>
      <c r="E34" s="364"/>
      <c r="F34" s="364"/>
      <c r="G34" s="364"/>
      <c r="H34" s="364"/>
      <c r="I34" s="364"/>
      <c r="J34" s="364"/>
      <c r="K34" s="364"/>
      <c r="L34" s="365"/>
      <c r="M34" s="26"/>
    </row>
    <row r="35" spans="1:17" s="10" customFormat="1" x14ac:dyDescent="0.35">
      <c r="A35" s="9"/>
      <c r="B35" s="363"/>
      <c r="C35" s="364"/>
      <c r="D35" s="364"/>
      <c r="E35" s="364"/>
      <c r="F35" s="364"/>
      <c r="G35" s="364"/>
      <c r="H35" s="364"/>
      <c r="I35" s="364"/>
      <c r="J35" s="364"/>
      <c r="K35" s="364"/>
      <c r="L35" s="365"/>
      <c r="M35" s="26"/>
    </row>
    <row r="36" spans="1:17" s="10" customFormat="1" x14ac:dyDescent="0.35">
      <c r="A36" s="9"/>
      <c r="B36" s="363"/>
      <c r="C36" s="364"/>
      <c r="D36" s="364"/>
      <c r="E36" s="364"/>
      <c r="F36" s="364"/>
      <c r="G36" s="364"/>
      <c r="H36" s="364"/>
      <c r="I36" s="364"/>
      <c r="J36" s="364"/>
      <c r="K36" s="364"/>
      <c r="L36" s="365"/>
      <c r="M36" s="26"/>
    </row>
    <row r="37" spans="1:17" s="10" customFormat="1" x14ac:dyDescent="0.35">
      <c r="A37" s="9"/>
      <c r="B37" s="363"/>
      <c r="C37" s="364"/>
      <c r="D37" s="364"/>
      <c r="E37" s="364"/>
      <c r="F37" s="364"/>
      <c r="G37" s="364"/>
      <c r="H37" s="364"/>
      <c r="I37" s="364"/>
      <c r="J37" s="364"/>
      <c r="K37" s="364"/>
      <c r="L37" s="365"/>
      <c r="M37" s="26"/>
    </row>
    <row r="38" spans="1:17" s="10" customFormat="1" x14ac:dyDescent="0.35">
      <c r="A38" s="9"/>
      <c r="B38" s="363"/>
      <c r="C38" s="364"/>
      <c r="D38" s="364"/>
      <c r="E38" s="364"/>
      <c r="F38" s="364"/>
      <c r="G38" s="364"/>
      <c r="H38" s="364"/>
      <c r="I38" s="364"/>
      <c r="J38" s="364"/>
      <c r="K38" s="364"/>
      <c r="L38" s="365"/>
      <c r="M38" s="26"/>
    </row>
    <row r="39" spans="1:17" s="10" customFormat="1" x14ac:dyDescent="0.35">
      <c r="A39" s="9"/>
      <c r="B39" s="363"/>
      <c r="C39" s="364"/>
      <c r="D39" s="364"/>
      <c r="E39" s="364"/>
      <c r="F39" s="364"/>
      <c r="G39" s="364"/>
      <c r="H39" s="364"/>
      <c r="I39" s="364"/>
      <c r="J39" s="364"/>
      <c r="K39" s="364"/>
      <c r="L39" s="365"/>
      <c r="M39" s="26"/>
    </row>
    <row r="40" spans="1:17" s="26" customFormat="1" x14ac:dyDescent="0.35">
      <c r="A40" s="93"/>
      <c r="B40" s="104"/>
      <c r="C40" s="105"/>
      <c r="D40" s="105"/>
      <c r="E40" s="105"/>
      <c r="F40" s="105"/>
      <c r="G40" s="105"/>
      <c r="H40" s="105"/>
      <c r="I40" s="105"/>
      <c r="J40" s="105"/>
      <c r="K40" s="105"/>
      <c r="L40" s="106"/>
      <c r="O40" s="83"/>
      <c r="P40" s="83"/>
      <c r="Q40" s="83"/>
    </row>
    <row r="41" spans="1:17" s="10" customFormat="1" x14ac:dyDescent="0.35">
      <c r="A41" s="9"/>
      <c r="B41" s="344" t="s">
        <v>24</v>
      </c>
      <c r="C41" s="345"/>
      <c r="D41" s="345"/>
      <c r="E41" s="345"/>
      <c r="F41" s="345"/>
      <c r="G41" s="345"/>
      <c r="H41" s="345"/>
      <c r="I41" s="345"/>
      <c r="J41" s="345"/>
      <c r="K41" s="345"/>
      <c r="L41" s="346"/>
      <c r="M41" s="102"/>
    </row>
    <row r="42" spans="1:17" s="26" customFormat="1" x14ac:dyDescent="0.35">
      <c r="A42" s="93"/>
      <c r="B42" s="103"/>
      <c r="C42" s="94"/>
      <c r="D42" s="94"/>
      <c r="E42" s="94"/>
      <c r="F42" s="94"/>
      <c r="G42" s="94"/>
      <c r="H42" s="94"/>
      <c r="I42" s="94"/>
      <c r="J42" s="94"/>
      <c r="K42" s="94"/>
      <c r="L42" s="95"/>
      <c r="O42" s="83"/>
      <c r="P42" s="83"/>
      <c r="Q42" s="83"/>
    </row>
    <row r="43" spans="1:17" s="26" customFormat="1" x14ac:dyDescent="0.35">
      <c r="A43" s="93"/>
      <c r="B43" s="298" t="str">
        <f>IF(Intro!$G$23="English",O43,P43)</f>
        <v>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v>
      </c>
      <c r="C43" s="299"/>
      <c r="D43" s="299"/>
      <c r="E43" s="299"/>
      <c r="F43" s="299"/>
      <c r="G43" s="299"/>
      <c r="H43" s="299"/>
      <c r="I43" s="299"/>
      <c r="J43" s="299"/>
      <c r="K43" s="299"/>
      <c r="L43" s="300"/>
      <c r="O43" s="72" t="s">
        <v>219</v>
      </c>
      <c r="P43" s="72" t="s">
        <v>220</v>
      </c>
      <c r="Q43" s="83"/>
    </row>
    <row r="44" spans="1:17" s="26" customFormat="1" x14ac:dyDescent="0.35">
      <c r="A44" s="93"/>
      <c r="B44" s="298"/>
      <c r="C44" s="299"/>
      <c r="D44" s="299"/>
      <c r="E44" s="299"/>
      <c r="F44" s="299"/>
      <c r="G44" s="299"/>
      <c r="H44" s="299"/>
      <c r="I44" s="299"/>
      <c r="J44" s="299"/>
      <c r="K44" s="299"/>
      <c r="L44" s="300"/>
      <c r="O44" s="83"/>
      <c r="P44" s="83"/>
      <c r="Q44" s="83"/>
    </row>
    <row r="45" spans="1:17" s="26" customFormat="1" x14ac:dyDescent="0.35">
      <c r="A45" s="93"/>
      <c r="B45" s="298"/>
      <c r="C45" s="299"/>
      <c r="D45" s="299"/>
      <c r="E45" s="299"/>
      <c r="F45" s="299"/>
      <c r="G45" s="299"/>
      <c r="H45" s="299"/>
      <c r="I45" s="299"/>
      <c r="J45" s="299"/>
      <c r="K45" s="299"/>
      <c r="L45" s="300"/>
      <c r="O45" s="83"/>
      <c r="P45" s="83"/>
      <c r="Q45" s="83"/>
    </row>
    <row r="46" spans="1:17" s="26" customFormat="1" x14ac:dyDescent="0.35">
      <c r="A46" s="93"/>
      <c r="B46" s="103"/>
      <c r="C46" s="94"/>
      <c r="D46" s="94"/>
      <c r="E46" s="94"/>
      <c r="F46" s="94"/>
      <c r="G46" s="94"/>
      <c r="H46" s="94"/>
      <c r="I46" s="94"/>
      <c r="J46" s="94"/>
      <c r="K46" s="94"/>
      <c r="L46" s="95"/>
      <c r="O46" s="83"/>
      <c r="P46" s="83"/>
      <c r="Q46" s="83"/>
    </row>
    <row r="47" spans="1:17" x14ac:dyDescent="0.35">
      <c r="B47" s="37"/>
      <c r="C47" s="338" t="str">
        <f>IF(Intro!$G$23="English",O49,P49)</f>
        <v>Firm Name</v>
      </c>
      <c r="D47" s="329"/>
      <c r="E47" s="338" t="str">
        <f>IF(Intro!$G$23="English",O51,P51)</f>
        <v>Firm Address</v>
      </c>
      <c r="F47" s="329"/>
      <c r="G47" s="338" t="str">
        <f>IF(Intro!$G$23="English",O53,P53)</f>
        <v>Nature of association</v>
      </c>
      <c r="H47" s="328"/>
      <c r="I47" s="329"/>
      <c r="J47" s="338" t="str">
        <f>IF(Intro!$G$23="English",O55,P55)</f>
        <v>Role in the Industry</v>
      </c>
      <c r="K47" s="328"/>
      <c r="L47" s="339"/>
      <c r="O47" s="78"/>
    </row>
    <row r="48" spans="1:17" x14ac:dyDescent="0.35">
      <c r="B48" s="37"/>
      <c r="C48" s="333"/>
      <c r="D48" s="335"/>
      <c r="E48" s="333"/>
      <c r="F48" s="335"/>
      <c r="G48" s="333"/>
      <c r="H48" s="334"/>
      <c r="I48" s="335"/>
      <c r="J48" s="333"/>
      <c r="K48" s="334"/>
      <c r="L48" s="340"/>
      <c r="O48" s="78"/>
    </row>
    <row r="49" spans="2:16" x14ac:dyDescent="0.35">
      <c r="B49" s="341">
        <v>1</v>
      </c>
      <c r="C49" s="249"/>
      <c r="D49" s="249"/>
      <c r="E49" s="249"/>
      <c r="F49" s="249"/>
      <c r="G49" s="249"/>
      <c r="H49" s="249"/>
      <c r="I49" s="249"/>
      <c r="J49" s="249"/>
      <c r="K49" s="249"/>
      <c r="L49" s="250"/>
      <c r="O49" s="83" t="s">
        <v>48</v>
      </c>
      <c r="P49" s="83" t="s">
        <v>50</v>
      </c>
    </row>
    <row r="50" spans="2:16" x14ac:dyDescent="0.35">
      <c r="B50" s="341"/>
      <c r="C50" s="249"/>
      <c r="D50" s="249"/>
      <c r="E50" s="249"/>
      <c r="F50" s="249"/>
      <c r="G50" s="249"/>
      <c r="H50" s="249"/>
      <c r="I50" s="249"/>
      <c r="J50" s="249"/>
      <c r="K50" s="249"/>
      <c r="L50" s="250"/>
    </row>
    <row r="51" spans="2:16" x14ac:dyDescent="0.35">
      <c r="B51" s="341">
        <v>2</v>
      </c>
      <c r="C51" s="249"/>
      <c r="D51" s="249"/>
      <c r="E51" s="249"/>
      <c r="F51" s="249"/>
      <c r="G51" s="249"/>
      <c r="H51" s="249"/>
      <c r="I51" s="249"/>
      <c r="J51" s="249"/>
      <c r="K51" s="249"/>
      <c r="L51" s="250"/>
      <c r="O51" s="83" t="s">
        <v>9</v>
      </c>
      <c r="P51" s="83" t="s">
        <v>10</v>
      </c>
    </row>
    <row r="52" spans="2:16" x14ac:dyDescent="0.35">
      <c r="B52" s="341"/>
      <c r="C52" s="249"/>
      <c r="D52" s="249"/>
      <c r="E52" s="249"/>
      <c r="F52" s="249"/>
      <c r="G52" s="249"/>
      <c r="H52" s="249"/>
      <c r="I52" s="249"/>
      <c r="J52" s="249"/>
      <c r="K52" s="249"/>
      <c r="L52" s="250"/>
    </row>
    <row r="53" spans="2:16" x14ac:dyDescent="0.35">
      <c r="B53" s="341">
        <v>3</v>
      </c>
      <c r="C53" s="249"/>
      <c r="D53" s="249"/>
      <c r="E53" s="249"/>
      <c r="F53" s="249"/>
      <c r="G53" s="249"/>
      <c r="H53" s="249"/>
      <c r="I53" s="249"/>
      <c r="J53" s="249"/>
      <c r="K53" s="249"/>
      <c r="L53" s="250"/>
      <c r="O53" s="83" t="s">
        <v>153</v>
      </c>
      <c r="P53" s="83" t="s">
        <v>286</v>
      </c>
    </row>
    <row r="54" spans="2:16" x14ac:dyDescent="0.35">
      <c r="B54" s="341"/>
      <c r="C54" s="249"/>
      <c r="D54" s="249"/>
      <c r="E54" s="249"/>
      <c r="F54" s="249"/>
      <c r="G54" s="249"/>
      <c r="H54" s="249"/>
      <c r="I54" s="249"/>
      <c r="J54" s="249"/>
      <c r="K54" s="249"/>
      <c r="L54" s="250"/>
    </row>
    <row r="55" spans="2:16" x14ac:dyDescent="0.35">
      <c r="B55" s="341">
        <v>4</v>
      </c>
      <c r="C55" s="249"/>
      <c r="D55" s="249"/>
      <c r="E55" s="249"/>
      <c r="F55" s="249"/>
      <c r="G55" s="249"/>
      <c r="H55" s="249"/>
      <c r="I55" s="249"/>
      <c r="J55" s="249"/>
      <c r="K55" s="249"/>
      <c r="L55" s="250"/>
      <c r="O55" s="83" t="s">
        <v>49</v>
      </c>
      <c r="P55" s="83" t="s">
        <v>51</v>
      </c>
    </row>
    <row r="56" spans="2:16" x14ac:dyDescent="0.35">
      <c r="B56" s="341"/>
      <c r="C56" s="249"/>
      <c r="D56" s="249"/>
      <c r="E56" s="249"/>
      <c r="F56" s="249"/>
      <c r="G56" s="249"/>
      <c r="H56" s="249"/>
      <c r="I56" s="249"/>
      <c r="J56" s="249"/>
      <c r="K56" s="249"/>
      <c r="L56" s="250"/>
    </row>
    <row r="57" spans="2:16" x14ac:dyDescent="0.35">
      <c r="B57" s="341">
        <v>5</v>
      </c>
      <c r="C57" s="249"/>
      <c r="D57" s="249"/>
      <c r="E57" s="249"/>
      <c r="F57" s="249"/>
      <c r="G57" s="249"/>
      <c r="H57" s="249"/>
      <c r="I57" s="249"/>
      <c r="J57" s="249"/>
      <c r="K57" s="249"/>
      <c r="L57" s="250"/>
      <c r="O57" s="83" t="s">
        <v>48</v>
      </c>
      <c r="P57" s="83" t="s">
        <v>50</v>
      </c>
    </row>
    <row r="58" spans="2:16" x14ac:dyDescent="0.35">
      <c r="B58" s="341"/>
      <c r="C58" s="249"/>
      <c r="D58" s="249"/>
      <c r="E58" s="249"/>
      <c r="F58" s="249"/>
      <c r="G58" s="249"/>
      <c r="H58" s="249"/>
      <c r="I58" s="249"/>
      <c r="J58" s="249"/>
      <c r="K58" s="249"/>
      <c r="L58" s="250"/>
    </row>
    <row r="59" spans="2:16" x14ac:dyDescent="0.35">
      <c r="B59" s="341">
        <v>6</v>
      </c>
      <c r="C59" s="249"/>
      <c r="D59" s="249"/>
      <c r="E59" s="249"/>
      <c r="F59" s="249"/>
      <c r="G59" s="249"/>
      <c r="H59" s="249"/>
      <c r="I59" s="249"/>
      <c r="J59" s="249"/>
      <c r="K59" s="249"/>
      <c r="L59" s="250"/>
      <c r="O59" s="83" t="s">
        <v>9</v>
      </c>
      <c r="P59" s="83" t="s">
        <v>10</v>
      </c>
    </row>
    <row r="60" spans="2:16" x14ac:dyDescent="0.35">
      <c r="B60" s="341"/>
      <c r="C60" s="249"/>
      <c r="D60" s="249"/>
      <c r="E60" s="249"/>
      <c r="F60" s="249"/>
      <c r="G60" s="249"/>
      <c r="H60" s="249"/>
      <c r="I60" s="249"/>
      <c r="J60" s="249"/>
      <c r="K60" s="249"/>
      <c r="L60" s="250"/>
    </row>
    <row r="61" spans="2:16" x14ac:dyDescent="0.35">
      <c r="B61" s="341">
        <v>7</v>
      </c>
      <c r="C61" s="249"/>
      <c r="D61" s="249"/>
      <c r="E61" s="249"/>
      <c r="F61" s="249"/>
      <c r="G61" s="249"/>
      <c r="H61" s="249"/>
      <c r="I61" s="249"/>
      <c r="J61" s="249"/>
      <c r="K61" s="249"/>
      <c r="L61" s="250"/>
      <c r="O61" s="83" t="s">
        <v>153</v>
      </c>
      <c r="P61" s="83" t="s">
        <v>286</v>
      </c>
    </row>
    <row r="62" spans="2:16" x14ac:dyDescent="0.35">
      <c r="B62" s="341"/>
      <c r="C62" s="249"/>
      <c r="D62" s="249"/>
      <c r="E62" s="249"/>
      <c r="F62" s="249"/>
      <c r="G62" s="249"/>
      <c r="H62" s="249"/>
      <c r="I62" s="249"/>
      <c r="J62" s="249"/>
      <c r="K62" s="249"/>
      <c r="L62" s="250"/>
    </row>
    <row r="63" spans="2:16" x14ac:dyDescent="0.35">
      <c r="B63" s="341">
        <v>8</v>
      </c>
      <c r="C63" s="249"/>
      <c r="D63" s="249"/>
      <c r="E63" s="249"/>
      <c r="F63" s="249"/>
      <c r="G63" s="249"/>
      <c r="H63" s="249"/>
      <c r="I63" s="249"/>
      <c r="J63" s="249"/>
      <c r="K63" s="249"/>
      <c r="L63" s="250"/>
      <c r="O63" s="83" t="s">
        <v>49</v>
      </c>
      <c r="P63" s="83" t="s">
        <v>51</v>
      </c>
    </row>
    <row r="64" spans="2:16" x14ac:dyDescent="0.35">
      <c r="B64" s="341"/>
      <c r="C64" s="249"/>
      <c r="D64" s="249"/>
      <c r="E64" s="249"/>
      <c r="F64" s="249"/>
      <c r="G64" s="249"/>
      <c r="H64" s="249"/>
      <c r="I64" s="249"/>
      <c r="J64" s="249"/>
      <c r="K64" s="249"/>
      <c r="L64" s="250"/>
    </row>
    <row r="65" spans="1:17" x14ac:dyDescent="0.35">
      <c r="B65" s="341">
        <v>9</v>
      </c>
      <c r="C65" s="249"/>
      <c r="D65" s="249"/>
      <c r="E65" s="249"/>
      <c r="F65" s="249"/>
      <c r="G65" s="249"/>
      <c r="H65" s="249"/>
      <c r="I65" s="249"/>
      <c r="J65" s="249"/>
      <c r="K65" s="249"/>
      <c r="L65" s="250"/>
      <c r="O65" s="83" t="s">
        <v>153</v>
      </c>
      <c r="P65" s="83" t="s">
        <v>286</v>
      </c>
    </row>
    <row r="66" spans="1:17" x14ac:dyDescent="0.35">
      <c r="B66" s="341"/>
      <c r="C66" s="249"/>
      <c r="D66" s="249"/>
      <c r="E66" s="249"/>
      <c r="F66" s="249"/>
      <c r="G66" s="249"/>
      <c r="H66" s="249"/>
      <c r="I66" s="249"/>
      <c r="J66" s="249"/>
      <c r="K66" s="249"/>
      <c r="L66" s="250"/>
    </row>
    <row r="67" spans="1:17" x14ac:dyDescent="0.35">
      <c r="B67" s="341">
        <v>10</v>
      </c>
      <c r="C67" s="249"/>
      <c r="D67" s="249"/>
      <c r="E67" s="249"/>
      <c r="F67" s="249"/>
      <c r="G67" s="249"/>
      <c r="H67" s="249"/>
      <c r="I67" s="249"/>
      <c r="J67" s="249"/>
      <c r="K67" s="249"/>
      <c r="L67" s="250"/>
      <c r="O67" s="83" t="s">
        <v>49</v>
      </c>
      <c r="P67" s="83" t="s">
        <v>51</v>
      </c>
    </row>
    <row r="68" spans="1:17" x14ac:dyDescent="0.35">
      <c r="B68" s="341"/>
      <c r="C68" s="249"/>
      <c r="D68" s="249"/>
      <c r="E68" s="249"/>
      <c r="F68" s="249"/>
      <c r="G68" s="249"/>
      <c r="H68" s="249"/>
      <c r="I68" s="249"/>
      <c r="J68" s="249"/>
      <c r="K68" s="249"/>
      <c r="L68" s="250"/>
    </row>
    <row r="69" spans="1:17" s="26" customFormat="1" x14ac:dyDescent="0.35">
      <c r="A69" s="93"/>
      <c r="B69" s="104"/>
      <c r="C69" s="105"/>
      <c r="D69" s="105"/>
      <c r="E69" s="105"/>
      <c r="F69" s="105"/>
      <c r="G69" s="105"/>
      <c r="H69" s="105"/>
      <c r="I69" s="105"/>
      <c r="J69" s="105"/>
      <c r="K69" s="105"/>
      <c r="L69" s="106"/>
      <c r="O69" s="83"/>
      <c r="P69" s="83"/>
      <c r="Q69" s="83"/>
    </row>
    <row r="70" spans="1:17" s="7" customFormat="1" x14ac:dyDescent="0.35">
      <c r="A70" s="12"/>
      <c r="B70" s="14"/>
      <c r="C70" s="14"/>
      <c r="D70" s="14"/>
      <c r="E70" s="15"/>
      <c r="F70" s="15"/>
      <c r="G70" s="15"/>
      <c r="H70" s="15"/>
      <c r="I70" s="15"/>
      <c r="J70" s="15"/>
      <c r="K70" s="15"/>
      <c r="L70" s="15"/>
      <c r="O70" s="13"/>
      <c r="P70" s="13"/>
    </row>
    <row r="71" spans="1:17" x14ac:dyDescent="0.35">
      <c r="B71" s="373" t="s">
        <v>250</v>
      </c>
      <c r="C71" s="374"/>
      <c r="D71" s="374"/>
      <c r="E71" s="374"/>
      <c r="F71" s="374"/>
      <c r="G71" s="374"/>
      <c r="H71" s="374"/>
      <c r="I71" s="374"/>
      <c r="J71" s="374"/>
      <c r="K71" s="374"/>
      <c r="L71" s="375"/>
      <c r="M71" s="26"/>
    </row>
    <row r="72" spans="1:17" s="10" customFormat="1" x14ac:dyDescent="0.35">
      <c r="A72" s="9"/>
      <c r="B72" s="354" t="s">
        <v>25</v>
      </c>
      <c r="C72" s="355"/>
      <c r="D72" s="355"/>
      <c r="E72" s="355"/>
      <c r="F72" s="355"/>
      <c r="G72" s="355"/>
      <c r="H72" s="355"/>
      <c r="I72" s="355"/>
      <c r="J72" s="355"/>
      <c r="K72" s="355"/>
      <c r="L72" s="356"/>
      <c r="M72" s="102"/>
    </row>
    <row r="73" spans="1:17" s="26" customFormat="1" x14ac:dyDescent="0.35">
      <c r="A73" s="93"/>
      <c r="B73" s="103"/>
      <c r="C73" s="94"/>
      <c r="D73" s="94"/>
      <c r="E73" s="94"/>
      <c r="F73" s="94"/>
      <c r="G73" s="94"/>
      <c r="H73" s="94"/>
      <c r="I73" s="94"/>
      <c r="J73" s="94"/>
      <c r="K73" s="94"/>
      <c r="L73" s="95"/>
      <c r="O73" s="83"/>
      <c r="P73" s="83"/>
      <c r="Q73" s="83"/>
    </row>
    <row r="74" spans="1:17" s="26" customFormat="1" ht="33" customHeight="1" x14ac:dyDescent="0.35">
      <c r="A74" s="93"/>
      <c r="B74" s="366" t="str">
        <f>IF(Intro!$G$23="English",O74,P74)</f>
        <v>Provide the following information about the production of all of your firm's goods in the People's Republic of China, the Republic of Korea, and the Republic of Türkiye.</v>
      </c>
      <c r="C74" s="367"/>
      <c r="D74" s="367"/>
      <c r="E74" s="367"/>
      <c r="F74" s="367"/>
      <c r="G74" s="367"/>
      <c r="H74" s="367"/>
      <c r="I74" s="367"/>
      <c r="J74" s="367"/>
      <c r="K74" s="367"/>
      <c r="L74" s="368"/>
      <c r="O74" s="83" t="str">
        <f>"Provide the following information about the production of all of your firm's goods in "&amp;Variables!B5&amp;"."</f>
        <v>Provide the following information about the production of all of your firm's goods in the People's Republic of China, the Republic of Korea, and the Republic of Türkiye.</v>
      </c>
      <c r="P74" s="83" t="str">
        <f>"Fournissez les informations suivantes concernant la production de toutes les marchandises de votre entreprise aux pays sujets ("&amp;Variables!C5&amp;")."</f>
        <v>Fournissez les informations suivantes concernant la production de toutes les marchandises de votre entreprise aux pays sujets (de la République populaire de Chine, de la République de Corée et de la République de Türkiye).</v>
      </c>
      <c r="Q74" s="83"/>
    </row>
    <row r="75" spans="1:17" s="26" customFormat="1" x14ac:dyDescent="0.35">
      <c r="A75" s="93"/>
      <c r="B75" s="103"/>
      <c r="C75" s="94"/>
      <c r="D75" s="94"/>
      <c r="E75" s="94"/>
      <c r="F75" s="94"/>
      <c r="G75" s="94"/>
      <c r="H75" s="94"/>
      <c r="I75" s="94"/>
      <c r="J75" s="94"/>
      <c r="K75" s="94"/>
      <c r="L75" s="95"/>
      <c r="O75" s="83"/>
      <c r="P75" s="83"/>
      <c r="Q75" s="83"/>
    </row>
    <row r="76" spans="1:17" x14ac:dyDescent="0.35">
      <c r="B76" s="62"/>
      <c r="C76" s="369" t="str">
        <f>IF(Intro!$G$23="English",O76,P76)</f>
        <v>Facility Name and Location</v>
      </c>
      <c r="D76" s="369"/>
      <c r="E76" s="369" t="str">
        <f>IF(Intro!$G$23="English",O82,P82)</f>
        <v>Explain whether this facility produces the goods for the Canadian market and other export markets.</v>
      </c>
      <c r="F76" s="369"/>
      <c r="G76" s="369" t="str">
        <f>IF(Intro!$G$23="English",O92,P92)</f>
        <v xml:space="preserve">Description and specifications of the goods produced </v>
      </c>
      <c r="H76" s="369"/>
      <c r="I76" s="369" t="str">
        <f>IF(Intro!$G$23="English",O102,P102)</f>
        <v>If this facility does not produce the goods, what modifications would be needed to be able to produce the goods?</v>
      </c>
      <c r="J76" s="369"/>
      <c r="K76" s="369" t="str">
        <f>IF(Intro!$G$23="English",O112,P112)</f>
        <v>What other products, if any, can be produced on the same equipment used to produce the goods?</v>
      </c>
      <c r="L76" s="369"/>
      <c r="O76" s="83" t="s">
        <v>52</v>
      </c>
      <c r="P76" s="83" t="s">
        <v>53</v>
      </c>
    </row>
    <row r="77" spans="1:17" x14ac:dyDescent="0.35">
      <c r="B77" s="62"/>
      <c r="C77" s="370"/>
      <c r="D77" s="370"/>
      <c r="E77" s="370"/>
      <c r="F77" s="370"/>
      <c r="G77" s="370"/>
      <c r="H77" s="370"/>
      <c r="I77" s="370"/>
      <c r="J77" s="370"/>
      <c r="K77" s="370"/>
      <c r="L77" s="370"/>
    </row>
    <row r="78" spans="1:17" x14ac:dyDescent="0.35">
      <c r="B78" s="62"/>
      <c r="C78" s="370"/>
      <c r="D78" s="370"/>
      <c r="E78" s="370"/>
      <c r="F78" s="370"/>
      <c r="G78" s="370"/>
      <c r="H78" s="370"/>
      <c r="I78" s="370"/>
      <c r="J78" s="370"/>
      <c r="K78" s="370"/>
      <c r="L78" s="370"/>
    </row>
    <row r="79" spans="1:17" x14ac:dyDescent="0.35">
      <c r="B79" s="62"/>
      <c r="C79" s="370"/>
      <c r="D79" s="370"/>
      <c r="E79" s="370"/>
      <c r="F79" s="370"/>
      <c r="G79" s="370"/>
      <c r="H79" s="370"/>
      <c r="I79" s="370"/>
      <c r="J79" s="370"/>
      <c r="K79" s="370"/>
      <c r="L79" s="370"/>
    </row>
    <row r="80" spans="1:17" x14ac:dyDescent="0.35">
      <c r="B80" s="62"/>
      <c r="C80" s="370"/>
      <c r="D80" s="370"/>
      <c r="E80" s="370"/>
      <c r="F80" s="370"/>
      <c r="G80" s="370"/>
      <c r="H80" s="370"/>
      <c r="I80" s="370"/>
      <c r="J80" s="370"/>
      <c r="K80" s="370"/>
      <c r="L80" s="370"/>
    </row>
    <row r="81" spans="1:16" x14ac:dyDescent="0.35">
      <c r="B81" s="62"/>
      <c r="C81" s="371"/>
      <c r="D81" s="371"/>
      <c r="E81" s="371"/>
      <c r="F81" s="371"/>
      <c r="G81" s="371"/>
      <c r="H81" s="371"/>
      <c r="I81" s="371"/>
      <c r="J81" s="371"/>
      <c r="K81" s="371"/>
      <c r="L81" s="371"/>
    </row>
    <row r="82" spans="1:16" x14ac:dyDescent="0.35">
      <c r="B82" s="341">
        <v>1</v>
      </c>
      <c r="C82" s="372"/>
      <c r="D82" s="372"/>
      <c r="E82" s="249"/>
      <c r="F82" s="249"/>
      <c r="G82" s="249"/>
      <c r="H82" s="249"/>
      <c r="I82" s="249"/>
      <c r="J82" s="249"/>
      <c r="K82" s="249"/>
      <c r="L82" s="249"/>
      <c r="O82" s="83" t="s">
        <v>154</v>
      </c>
      <c r="P82" s="83" t="s">
        <v>155</v>
      </c>
    </row>
    <row r="83" spans="1:16" s="128" customFormat="1" x14ac:dyDescent="0.35">
      <c r="A83" s="9"/>
      <c r="B83" s="341"/>
      <c r="C83" s="372"/>
      <c r="D83" s="372"/>
      <c r="E83" s="249"/>
      <c r="F83" s="249"/>
      <c r="G83" s="249"/>
      <c r="H83" s="249"/>
      <c r="I83" s="249"/>
      <c r="J83" s="249"/>
      <c r="K83" s="249"/>
      <c r="L83" s="249"/>
    </row>
    <row r="84" spans="1:16" s="128" customFormat="1" x14ac:dyDescent="0.35">
      <c r="A84" s="9"/>
      <c r="B84" s="341"/>
      <c r="C84" s="372"/>
      <c r="D84" s="372"/>
      <c r="E84" s="249"/>
      <c r="F84" s="249"/>
      <c r="G84" s="249"/>
      <c r="H84" s="249"/>
      <c r="I84" s="249"/>
      <c r="J84" s="249"/>
      <c r="K84" s="249"/>
      <c r="L84" s="249"/>
    </row>
    <row r="85" spans="1:16" s="128" customFormat="1" x14ac:dyDescent="0.35">
      <c r="A85" s="9"/>
      <c r="B85" s="341"/>
      <c r="C85" s="372"/>
      <c r="D85" s="372"/>
      <c r="E85" s="249"/>
      <c r="F85" s="249"/>
      <c r="G85" s="249"/>
      <c r="H85" s="249"/>
      <c r="I85" s="249"/>
      <c r="J85" s="249"/>
      <c r="K85" s="249"/>
      <c r="L85" s="249"/>
    </row>
    <row r="86" spans="1:16" s="128" customFormat="1" x14ac:dyDescent="0.35">
      <c r="A86" s="9"/>
      <c r="B86" s="341"/>
      <c r="C86" s="372"/>
      <c r="D86" s="372"/>
      <c r="E86" s="249"/>
      <c r="F86" s="249"/>
      <c r="G86" s="249"/>
      <c r="H86" s="249"/>
      <c r="I86" s="249"/>
      <c r="J86" s="249"/>
      <c r="K86" s="249"/>
      <c r="L86" s="249"/>
    </row>
    <row r="87" spans="1:16" x14ac:dyDescent="0.35">
      <c r="B87" s="341"/>
      <c r="C87" s="372"/>
      <c r="D87" s="372"/>
      <c r="E87" s="249"/>
      <c r="F87" s="249"/>
      <c r="G87" s="249"/>
      <c r="H87" s="249"/>
      <c r="I87" s="249"/>
      <c r="J87" s="249"/>
      <c r="K87" s="249"/>
      <c r="L87" s="249"/>
    </row>
    <row r="88" spans="1:16" x14ac:dyDescent="0.35">
      <c r="B88" s="341"/>
      <c r="C88" s="372"/>
      <c r="D88" s="372"/>
      <c r="E88" s="249"/>
      <c r="F88" s="249"/>
      <c r="G88" s="249"/>
      <c r="H88" s="249"/>
      <c r="I88" s="249"/>
      <c r="J88" s="249"/>
      <c r="K88" s="249"/>
      <c r="L88" s="249"/>
    </row>
    <row r="89" spans="1:16" x14ac:dyDescent="0.35">
      <c r="B89" s="341"/>
      <c r="C89" s="372"/>
      <c r="D89" s="372"/>
      <c r="E89" s="249"/>
      <c r="F89" s="249"/>
      <c r="G89" s="249"/>
      <c r="H89" s="249"/>
      <c r="I89" s="249"/>
      <c r="J89" s="249"/>
      <c r="K89" s="249"/>
      <c r="L89" s="249"/>
    </row>
    <row r="90" spans="1:16" x14ac:dyDescent="0.35">
      <c r="B90" s="341"/>
      <c r="C90" s="372"/>
      <c r="D90" s="372"/>
      <c r="E90" s="249"/>
      <c r="F90" s="249"/>
      <c r="G90" s="249"/>
      <c r="H90" s="249"/>
      <c r="I90" s="249"/>
      <c r="J90" s="249"/>
      <c r="K90" s="249"/>
      <c r="L90" s="249"/>
    </row>
    <row r="91" spans="1:16" x14ac:dyDescent="0.35">
      <c r="B91" s="341"/>
      <c r="C91" s="372"/>
      <c r="D91" s="372"/>
      <c r="E91" s="249"/>
      <c r="F91" s="249"/>
      <c r="G91" s="249"/>
      <c r="H91" s="249"/>
      <c r="I91" s="249"/>
      <c r="J91" s="249"/>
      <c r="K91" s="249"/>
      <c r="L91" s="249"/>
    </row>
    <row r="92" spans="1:16" x14ac:dyDescent="0.35">
      <c r="B92" s="341">
        <v>2</v>
      </c>
      <c r="C92" s="372"/>
      <c r="D92" s="372"/>
      <c r="E92" s="249"/>
      <c r="F92" s="249"/>
      <c r="G92" s="249"/>
      <c r="H92" s="249"/>
      <c r="I92" s="249"/>
      <c r="J92" s="249"/>
      <c r="K92" s="249"/>
      <c r="L92" s="249"/>
      <c r="O92" s="83" t="s">
        <v>123</v>
      </c>
      <c r="P92" s="83" t="s">
        <v>124</v>
      </c>
    </row>
    <row r="93" spans="1:16" x14ac:dyDescent="0.35">
      <c r="B93" s="341"/>
      <c r="C93" s="372"/>
      <c r="D93" s="372"/>
      <c r="E93" s="249"/>
      <c r="F93" s="249"/>
      <c r="G93" s="249"/>
      <c r="H93" s="249"/>
      <c r="I93" s="249"/>
      <c r="J93" s="249"/>
      <c r="K93" s="249"/>
      <c r="L93" s="249"/>
    </row>
    <row r="94" spans="1:16" s="128" customFormat="1" x14ac:dyDescent="0.35">
      <c r="A94" s="9"/>
      <c r="B94" s="341"/>
      <c r="C94" s="372"/>
      <c r="D94" s="372"/>
      <c r="E94" s="249"/>
      <c r="F94" s="249"/>
      <c r="G94" s="249"/>
      <c r="H94" s="249"/>
      <c r="I94" s="249"/>
      <c r="J94" s="249"/>
      <c r="K94" s="249"/>
      <c r="L94" s="249"/>
    </row>
    <row r="95" spans="1:16" s="128" customFormat="1" x14ac:dyDescent="0.35">
      <c r="A95" s="9"/>
      <c r="B95" s="341"/>
      <c r="C95" s="372"/>
      <c r="D95" s="372"/>
      <c r="E95" s="249"/>
      <c r="F95" s="249"/>
      <c r="G95" s="249"/>
      <c r="H95" s="249"/>
      <c r="I95" s="249"/>
      <c r="J95" s="249"/>
      <c r="K95" s="249"/>
      <c r="L95" s="249"/>
    </row>
    <row r="96" spans="1:16" s="128" customFormat="1" x14ac:dyDescent="0.35">
      <c r="A96" s="9"/>
      <c r="B96" s="341"/>
      <c r="C96" s="372"/>
      <c r="D96" s="372"/>
      <c r="E96" s="249"/>
      <c r="F96" s="249"/>
      <c r="G96" s="249"/>
      <c r="H96" s="249"/>
      <c r="I96" s="249"/>
      <c r="J96" s="249"/>
      <c r="K96" s="249"/>
      <c r="L96" s="249"/>
    </row>
    <row r="97" spans="1:16" s="128" customFormat="1" x14ac:dyDescent="0.35">
      <c r="A97" s="9"/>
      <c r="B97" s="341"/>
      <c r="C97" s="372"/>
      <c r="D97" s="372"/>
      <c r="E97" s="249"/>
      <c r="F97" s="249"/>
      <c r="G97" s="249"/>
      <c r="H97" s="249"/>
      <c r="I97" s="249"/>
      <c r="J97" s="249"/>
      <c r="K97" s="249"/>
      <c r="L97" s="249"/>
    </row>
    <row r="98" spans="1:16" x14ac:dyDescent="0.35">
      <c r="B98" s="341"/>
      <c r="C98" s="372"/>
      <c r="D98" s="372"/>
      <c r="E98" s="249"/>
      <c r="F98" s="249"/>
      <c r="G98" s="249"/>
      <c r="H98" s="249"/>
      <c r="I98" s="249"/>
      <c r="J98" s="249"/>
      <c r="K98" s="249"/>
      <c r="L98" s="249"/>
    </row>
    <row r="99" spans="1:16" x14ac:dyDescent="0.35">
      <c r="B99" s="341"/>
      <c r="C99" s="372"/>
      <c r="D99" s="372"/>
      <c r="E99" s="249"/>
      <c r="F99" s="249"/>
      <c r="G99" s="249"/>
      <c r="H99" s="249"/>
      <c r="I99" s="249"/>
      <c r="J99" s="249"/>
      <c r="K99" s="249"/>
      <c r="L99" s="249"/>
    </row>
    <row r="100" spans="1:16" x14ac:dyDescent="0.35">
      <c r="B100" s="341"/>
      <c r="C100" s="372"/>
      <c r="D100" s="372"/>
      <c r="E100" s="249"/>
      <c r="F100" s="249"/>
      <c r="G100" s="249"/>
      <c r="H100" s="249"/>
      <c r="I100" s="249"/>
      <c r="J100" s="249"/>
      <c r="K100" s="249"/>
      <c r="L100" s="249"/>
    </row>
    <row r="101" spans="1:16" x14ac:dyDescent="0.35">
      <c r="B101" s="341"/>
      <c r="C101" s="372"/>
      <c r="D101" s="372"/>
      <c r="E101" s="249"/>
      <c r="F101" s="249"/>
      <c r="G101" s="249"/>
      <c r="H101" s="249"/>
      <c r="I101" s="249"/>
      <c r="J101" s="249"/>
      <c r="K101" s="249"/>
      <c r="L101" s="249"/>
    </row>
    <row r="102" spans="1:16" x14ac:dyDescent="0.35">
      <c r="B102" s="341">
        <v>3</v>
      </c>
      <c r="C102" s="372"/>
      <c r="D102" s="372"/>
      <c r="E102" s="249"/>
      <c r="F102" s="249"/>
      <c r="G102" s="249"/>
      <c r="H102" s="249"/>
      <c r="I102" s="249"/>
      <c r="J102" s="249"/>
      <c r="K102" s="249"/>
      <c r="L102" s="249"/>
      <c r="O102" s="83" t="s">
        <v>126</v>
      </c>
      <c r="P102" s="83" t="s">
        <v>125</v>
      </c>
    </row>
    <row r="103" spans="1:16" x14ac:dyDescent="0.35">
      <c r="B103" s="341"/>
      <c r="C103" s="372"/>
      <c r="D103" s="372"/>
      <c r="E103" s="249"/>
      <c r="F103" s="249"/>
      <c r="G103" s="249"/>
      <c r="H103" s="249"/>
      <c r="I103" s="249"/>
      <c r="J103" s="249"/>
      <c r="K103" s="249"/>
      <c r="L103" s="249"/>
    </row>
    <row r="104" spans="1:16" s="128" customFormat="1" x14ac:dyDescent="0.35">
      <c r="A104" s="9"/>
      <c r="B104" s="341"/>
      <c r="C104" s="372"/>
      <c r="D104" s="372"/>
      <c r="E104" s="249"/>
      <c r="F104" s="249"/>
      <c r="G104" s="249"/>
      <c r="H104" s="249"/>
      <c r="I104" s="249"/>
      <c r="J104" s="249"/>
      <c r="K104" s="249"/>
      <c r="L104" s="249"/>
    </row>
    <row r="105" spans="1:16" s="128" customFormat="1" x14ac:dyDescent="0.35">
      <c r="A105" s="9"/>
      <c r="B105" s="341"/>
      <c r="C105" s="372"/>
      <c r="D105" s="372"/>
      <c r="E105" s="249"/>
      <c r="F105" s="249"/>
      <c r="G105" s="249"/>
      <c r="H105" s="249"/>
      <c r="I105" s="249"/>
      <c r="J105" s="249"/>
      <c r="K105" s="249"/>
      <c r="L105" s="249"/>
    </row>
    <row r="106" spans="1:16" s="128" customFormat="1" x14ac:dyDescent="0.35">
      <c r="A106" s="9"/>
      <c r="B106" s="341"/>
      <c r="C106" s="372"/>
      <c r="D106" s="372"/>
      <c r="E106" s="249"/>
      <c r="F106" s="249"/>
      <c r="G106" s="249"/>
      <c r="H106" s="249"/>
      <c r="I106" s="249"/>
      <c r="J106" s="249"/>
      <c r="K106" s="249"/>
      <c r="L106" s="249"/>
    </row>
    <row r="107" spans="1:16" s="128" customFormat="1" x14ac:dyDescent="0.35">
      <c r="A107" s="9"/>
      <c r="B107" s="341"/>
      <c r="C107" s="372"/>
      <c r="D107" s="372"/>
      <c r="E107" s="249"/>
      <c r="F107" s="249"/>
      <c r="G107" s="249"/>
      <c r="H107" s="249"/>
      <c r="I107" s="249"/>
      <c r="J107" s="249"/>
      <c r="K107" s="249"/>
      <c r="L107" s="249"/>
    </row>
    <row r="108" spans="1:16" x14ac:dyDescent="0.35">
      <c r="B108" s="341"/>
      <c r="C108" s="372"/>
      <c r="D108" s="372"/>
      <c r="E108" s="249"/>
      <c r="F108" s="249"/>
      <c r="G108" s="249"/>
      <c r="H108" s="249"/>
      <c r="I108" s="249"/>
      <c r="J108" s="249"/>
      <c r="K108" s="249"/>
      <c r="L108" s="249"/>
    </row>
    <row r="109" spans="1:16" x14ac:dyDescent="0.35">
      <c r="B109" s="341"/>
      <c r="C109" s="372"/>
      <c r="D109" s="372"/>
      <c r="E109" s="249"/>
      <c r="F109" s="249"/>
      <c r="G109" s="249"/>
      <c r="H109" s="249"/>
      <c r="I109" s="249"/>
      <c r="J109" s="249"/>
      <c r="K109" s="249"/>
      <c r="L109" s="249"/>
    </row>
    <row r="110" spans="1:16" x14ac:dyDescent="0.35">
      <c r="B110" s="341"/>
      <c r="C110" s="372"/>
      <c r="D110" s="372"/>
      <c r="E110" s="249"/>
      <c r="F110" s="249"/>
      <c r="G110" s="249"/>
      <c r="H110" s="249"/>
      <c r="I110" s="249"/>
      <c r="J110" s="249"/>
      <c r="K110" s="249"/>
      <c r="L110" s="249"/>
    </row>
    <row r="111" spans="1:16" x14ac:dyDescent="0.35">
      <c r="B111" s="341"/>
      <c r="C111" s="372"/>
      <c r="D111" s="372"/>
      <c r="E111" s="249"/>
      <c r="F111" s="249"/>
      <c r="G111" s="249"/>
      <c r="H111" s="249"/>
      <c r="I111" s="249"/>
      <c r="J111" s="249"/>
      <c r="K111" s="249"/>
      <c r="L111" s="249"/>
    </row>
    <row r="112" spans="1:16" x14ac:dyDescent="0.35">
      <c r="B112" s="341">
        <v>4</v>
      </c>
      <c r="C112" s="372"/>
      <c r="D112" s="372"/>
      <c r="E112" s="249"/>
      <c r="F112" s="249"/>
      <c r="G112" s="249"/>
      <c r="H112" s="249"/>
      <c r="I112" s="249"/>
      <c r="J112" s="249"/>
      <c r="K112" s="249"/>
      <c r="L112" s="249"/>
      <c r="O112" s="83" t="s">
        <v>28</v>
      </c>
      <c r="P112" s="83" t="s">
        <v>29</v>
      </c>
    </row>
    <row r="113" spans="1:12" x14ac:dyDescent="0.35">
      <c r="B113" s="341"/>
      <c r="C113" s="372"/>
      <c r="D113" s="372"/>
      <c r="E113" s="249"/>
      <c r="F113" s="249"/>
      <c r="G113" s="249"/>
      <c r="H113" s="249"/>
      <c r="I113" s="249"/>
      <c r="J113" s="249"/>
      <c r="K113" s="249"/>
      <c r="L113" s="249"/>
    </row>
    <row r="114" spans="1:12" x14ac:dyDescent="0.35">
      <c r="B114" s="341"/>
      <c r="C114" s="372"/>
      <c r="D114" s="372"/>
      <c r="E114" s="249"/>
      <c r="F114" s="249"/>
      <c r="G114" s="249"/>
      <c r="H114" s="249"/>
      <c r="I114" s="249"/>
      <c r="J114" s="249"/>
      <c r="K114" s="249"/>
      <c r="L114" s="249"/>
    </row>
    <row r="115" spans="1:12" s="128" customFormat="1" x14ac:dyDescent="0.35">
      <c r="A115" s="9"/>
      <c r="B115" s="341"/>
      <c r="C115" s="372"/>
      <c r="D115" s="372"/>
      <c r="E115" s="249"/>
      <c r="F115" s="249"/>
      <c r="G115" s="249"/>
      <c r="H115" s="249"/>
      <c r="I115" s="249"/>
      <c r="J115" s="249"/>
      <c r="K115" s="249"/>
      <c r="L115" s="249"/>
    </row>
    <row r="116" spans="1:12" s="128" customFormat="1" x14ac:dyDescent="0.35">
      <c r="A116" s="9"/>
      <c r="B116" s="341"/>
      <c r="C116" s="372"/>
      <c r="D116" s="372"/>
      <c r="E116" s="249"/>
      <c r="F116" s="249"/>
      <c r="G116" s="249"/>
      <c r="H116" s="249"/>
      <c r="I116" s="249"/>
      <c r="J116" s="249"/>
      <c r="K116" s="249"/>
      <c r="L116" s="249"/>
    </row>
    <row r="117" spans="1:12" s="128" customFormat="1" x14ac:dyDescent="0.35">
      <c r="A117" s="9"/>
      <c r="B117" s="341"/>
      <c r="C117" s="372"/>
      <c r="D117" s="372"/>
      <c r="E117" s="249"/>
      <c r="F117" s="249"/>
      <c r="G117" s="249"/>
      <c r="H117" s="249"/>
      <c r="I117" s="249"/>
      <c r="J117" s="249"/>
      <c r="K117" s="249"/>
      <c r="L117" s="249"/>
    </row>
    <row r="118" spans="1:12" s="128" customFormat="1" x14ac:dyDescent="0.35">
      <c r="A118" s="9"/>
      <c r="B118" s="341"/>
      <c r="C118" s="372"/>
      <c r="D118" s="372"/>
      <c r="E118" s="249"/>
      <c r="F118" s="249"/>
      <c r="G118" s="249"/>
      <c r="H118" s="249"/>
      <c r="I118" s="249"/>
      <c r="J118" s="249"/>
      <c r="K118" s="249"/>
      <c r="L118" s="249"/>
    </row>
    <row r="119" spans="1:12" x14ac:dyDescent="0.35">
      <c r="B119" s="341"/>
      <c r="C119" s="372"/>
      <c r="D119" s="372"/>
      <c r="E119" s="249"/>
      <c r="F119" s="249"/>
      <c r="G119" s="249"/>
      <c r="H119" s="249"/>
      <c r="I119" s="249"/>
      <c r="J119" s="249"/>
      <c r="K119" s="249"/>
      <c r="L119" s="249"/>
    </row>
    <row r="120" spans="1:12" x14ac:dyDescent="0.35">
      <c r="B120" s="341"/>
      <c r="C120" s="372"/>
      <c r="D120" s="372"/>
      <c r="E120" s="249"/>
      <c r="F120" s="249"/>
      <c r="G120" s="249"/>
      <c r="H120" s="249"/>
      <c r="I120" s="249"/>
      <c r="J120" s="249"/>
      <c r="K120" s="249"/>
      <c r="L120" s="249"/>
    </row>
    <row r="121" spans="1:12" x14ac:dyDescent="0.35">
      <c r="B121" s="341"/>
      <c r="C121" s="372"/>
      <c r="D121" s="372"/>
      <c r="E121" s="249"/>
      <c r="F121" s="249"/>
      <c r="G121" s="249"/>
      <c r="H121" s="249"/>
      <c r="I121" s="249"/>
      <c r="J121" s="249"/>
      <c r="K121" s="249"/>
      <c r="L121" s="249"/>
    </row>
    <row r="122" spans="1:12" x14ac:dyDescent="0.35">
      <c r="B122" s="341">
        <v>5</v>
      </c>
      <c r="C122" s="372"/>
      <c r="D122" s="372"/>
      <c r="E122" s="249"/>
      <c r="F122" s="249"/>
      <c r="G122" s="249"/>
      <c r="H122" s="249"/>
      <c r="I122" s="249"/>
      <c r="J122" s="249"/>
      <c r="K122" s="249"/>
      <c r="L122" s="249"/>
    </row>
    <row r="123" spans="1:12" x14ac:dyDescent="0.35">
      <c r="B123" s="341"/>
      <c r="C123" s="372"/>
      <c r="D123" s="372"/>
      <c r="E123" s="249"/>
      <c r="F123" s="249"/>
      <c r="G123" s="249"/>
      <c r="H123" s="249"/>
      <c r="I123" s="249"/>
      <c r="J123" s="249"/>
      <c r="K123" s="249"/>
      <c r="L123" s="249"/>
    </row>
    <row r="124" spans="1:12" s="128" customFormat="1" x14ac:dyDescent="0.35">
      <c r="A124" s="9"/>
      <c r="B124" s="341"/>
      <c r="C124" s="372"/>
      <c r="D124" s="372"/>
      <c r="E124" s="249"/>
      <c r="F124" s="249"/>
      <c r="G124" s="249"/>
      <c r="H124" s="249"/>
      <c r="I124" s="249"/>
      <c r="J124" s="249"/>
      <c r="K124" s="249"/>
      <c r="L124" s="249"/>
    </row>
    <row r="125" spans="1:12" s="128" customFormat="1" x14ac:dyDescent="0.35">
      <c r="A125" s="9"/>
      <c r="B125" s="341"/>
      <c r="C125" s="372"/>
      <c r="D125" s="372"/>
      <c r="E125" s="249"/>
      <c r="F125" s="249"/>
      <c r="G125" s="249"/>
      <c r="H125" s="249"/>
      <c r="I125" s="249"/>
      <c r="J125" s="249"/>
      <c r="K125" s="249"/>
      <c r="L125" s="249"/>
    </row>
    <row r="126" spans="1:12" s="128" customFormat="1" x14ac:dyDescent="0.35">
      <c r="A126" s="9"/>
      <c r="B126" s="341"/>
      <c r="C126" s="372"/>
      <c r="D126" s="372"/>
      <c r="E126" s="249"/>
      <c r="F126" s="249"/>
      <c r="G126" s="249"/>
      <c r="H126" s="249"/>
      <c r="I126" s="249"/>
      <c r="J126" s="249"/>
      <c r="K126" s="249"/>
      <c r="L126" s="249"/>
    </row>
    <row r="127" spans="1:12" s="128" customFormat="1" x14ac:dyDescent="0.35">
      <c r="A127" s="9"/>
      <c r="B127" s="341"/>
      <c r="C127" s="372"/>
      <c r="D127" s="372"/>
      <c r="E127" s="249"/>
      <c r="F127" s="249"/>
      <c r="G127" s="249"/>
      <c r="H127" s="249"/>
      <c r="I127" s="249"/>
      <c r="J127" s="249"/>
      <c r="K127" s="249"/>
      <c r="L127" s="249"/>
    </row>
    <row r="128" spans="1:12" x14ac:dyDescent="0.35">
      <c r="B128" s="341"/>
      <c r="C128" s="372"/>
      <c r="D128" s="372"/>
      <c r="E128" s="249"/>
      <c r="F128" s="249"/>
      <c r="G128" s="249"/>
      <c r="H128" s="249"/>
      <c r="I128" s="249"/>
      <c r="J128" s="249"/>
      <c r="K128" s="249"/>
      <c r="L128" s="249"/>
    </row>
    <row r="129" spans="1:12" x14ac:dyDescent="0.35">
      <c r="B129" s="341"/>
      <c r="C129" s="372"/>
      <c r="D129" s="372"/>
      <c r="E129" s="249"/>
      <c r="F129" s="249"/>
      <c r="G129" s="249"/>
      <c r="H129" s="249"/>
      <c r="I129" s="249"/>
      <c r="J129" s="249"/>
      <c r="K129" s="249"/>
      <c r="L129" s="249"/>
    </row>
    <row r="130" spans="1:12" x14ac:dyDescent="0.35">
      <c r="B130" s="341"/>
      <c r="C130" s="372"/>
      <c r="D130" s="372"/>
      <c r="E130" s="249"/>
      <c r="F130" s="249"/>
      <c r="G130" s="249"/>
      <c r="H130" s="249"/>
      <c r="I130" s="249"/>
      <c r="J130" s="249"/>
      <c r="K130" s="249"/>
      <c r="L130" s="249"/>
    </row>
    <row r="131" spans="1:12" x14ac:dyDescent="0.35">
      <c r="B131" s="341"/>
      <c r="C131" s="372"/>
      <c r="D131" s="372"/>
      <c r="E131" s="249"/>
      <c r="F131" s="249"/>
      <c r="G131" s="249"/>
      <c r="H131" s="249"/>
      <c r="I131" s="249"/>
      <c r="J131" s="249"/>
      <c r="K131" s="249"/>
      <c r="L131" s="249"/>
    </row>
    <row r="132" spans="1:12" x14ac:dyDescent="0.35">
      <c r="B132" s="341">
        <v>6</v>
      </c>
      <c r="C132" s="372"/>
      <c r="D132" s="372"/>
      <c r="E132" s="249"/>
      <c r="F132" s="249"/>
      <c r="G132" s="249"/>
      <c r="H132" s="249"/>
      <c r="I132" s="249"/>
      <c r="J132" s="249"/>
      <c r="K132" s="249"/>
      <c r="L132" s="249"/>
    </row>
    <row r="133" spans="1:12" x14ac:dyDescent="0.35">
      <c r="B133" s="341"/>
      <c r="C133" s="372"/>
      <c r="D133" s="372"/>
      <c r="E133" s="249"/>
      <c r="F133" s="249"/>
      <c r="G133" s="249"/>
      <c r="H133" s="249"/>
      <c r="I133" s="249"/>
      <c r="J133" s="249"/>
      <c r="K133" s="249"/>
      <c r="L133" s="249"/>
    </row>
    <row r="134" spans="1:12" x14ac:dyDescent="0.35">
      <c r="B134" s="341"/>
      <c r="C134" s="372"/>
      <c r="D134" s="372"/>
      <c r="E134" s="249"/>
      <c r="F134" s="249"/>
      <c r="G134" s="249"/>
      <c r="H134" s="249"/>
      <c r="I134" s="249"/>
      <c r="J134" s="249"/>
      <c r="K134" s="249"/>
      <c r="L134" s="249"/>
    </row>
    <row r="135" spans="1:12" s="128" customFormat="1" x14ac:dyDescent="0.35">
      <c r="A135" s="9"/>
      <c r="B135" s="341"/>
      <c r="C135" s="372"/>
      <c r="D135" s="372"/>
      <c r="E135" s="249"/>
      <c r="F135" s="249"/>
      <c r="G135" s="249"/>
      <c r="H135" s="249"/>
      <c r="I135" s="249"/>
      <c r="J135" s="249"/>
      <c r="K135" s="249"/>
      <c r="L135" s="249"/>
    </row>
    <row r="136" spans="1:12" s="128" customFormat="1" x14ac:dyDescent="0.35">
      <c r="A136" s="9"/>
      <c r="B136" s="341"/>
      <c r="C136" s="372"/>
      <c r="D136" s="372"/>
      <c r="E136" s="249"/>
      <c r="F136" s="249"/>
      <c r="G136" s="249"/>
      <c r="H136" s="249"/>
      <c r="I136" s="249"/>
      <c r="J136" s="249"/>
      <c r="K136" s="249"/>
      <c r="L136" s="249"/>
    </row>
    <row r="137" spans="1:12" s="128" customFormat="1" x14ac:dyDescent="0.35">
      <c r="A137" s="9"/>
      <c r="B137" s="341"/>
      <c r="C137" s="372"/>
      <c r="D137" s="372"/>
      <c r="E137" s="249"/>
      <c r="F137" s="249"/>
      <c r="G137" s="249"/>
      <c r="H137" s="249"/>
      <c r="I137" s="249"/>
      <c r="J137" s="249"/>
      <c r="K137" s="249"/>
      <c r="L137" s="249"/>
    </row>
    <row r="138" spans="1:12" s="128" customFormat="1" x14ac:dyDescent="0.35">
      <c r="A138" s="9"/>
      <c r="B138" s="341"/>
      <c r="C138" s="372"/>
      <c r="D138" s="372"/>
      <c r="E138" s="249"/>
      <c r="F138" s="249"/>
      <c r="G138" s="249"/>
      <c r="H138" s="249"/>
      <c r="I138" s="249"/>
      <c r="J138" s="249"/>
      <c r="K138" s="249"/>
      <c r="L138" s="249"/>
    </row>
    <row r="139" spans="1:12" x14ac:dyDescent="0.35">
      <c r="B139" s="341"/>
      <c r="C139" s="372"/>
      <c r="D139" s="372"/>
      <c r="E139" s="249"/>
      <c r="F139" s="249"/>
      <c r="G139" s="249"/>
      <c r="H139" s="249"/>
      <c r="I139" s="249"/>
      <c r="J139" s="249"/>
      <c r="K139" s="249"/>
      <c r="L139" s="249"/>
    </row>
    <row r="140" spans="1:12" x14ac:dyDescent="0.35">
      <c r="B140" s="341"/>
      <c r="C140" s="372"/>
      <c r="D140" s="372"/>
      <c r="E140" s="249"/>
      <c r="F140" s="249"/>
      <c r="G140" s="249"/>
      <c r="H140" s="249"/>
      <c r="I140" s="249"/>
      <c r="J140" s="249"/>
      <c r="K140" s="249"/>
      <c r="L140" s="249"/>
    </row>
    <row r="141" spans="1:12" x14ac:dyDescent="0.35">
      <c r="B141" s="341"/>
      <c r="C141" s="372"/>
      <c r="D141" s="372"/>
      <c r="E141" s="249"/>
      <c r="F141" s="249"/>
      <c r="G141" s="249"/>
      <c r="H141" s="249"/>
      <c r="I141" s="249"/>
      <c r="J141" s="249"/>
      <c r="K141" s="249"/>
      <c r="L141" s="249"/>
    </row>
    <row r="142" spans="1:12" x14ac:dyDescent="0.35">
      <c r="B142" s="341">
        <v>7</v>
      </c>
      <c r="C142" s="372"/>
      <c r="D142" s="372"/>
      <c r="E142" s="249"/>
      <c r="F142" s="249"/>
      <c r="G142" s="249"/>
      <c r="H142" s="249"/>
      <c r="I142" s="249"/>
      <c r="J142" s="249"/>
      <c r="K142" s="249"/>
      <c r="L142" s="249"/>
    </row>
    <row r="143" spans="1:12" x14ac:dyDescent="0.35">
      <c r="B143" s="341"/>
      <c r="C143" s="372"/>
      <c r="D143" s="372"/>
      <c r="E143" s="249"/>
      <c r="F143" s="249"/>
      <c r="G143" s="249"/>
      <c r="H143" s="249"/>
      <c r="I143" s="249"/>
      <c r="J143" s="249"/>
      <c r="K143" s="249"/>
      <c r="L143" s="249"/>
    </row>
    <row r="144" spans="1:12" x14ac:dyDescent="0.35">
      <c r="B144" s="341"/>
      <c r="C144" s="372"/>
      <c r="D144" s="372"/>
      <c r="E144" s="249"/>
      <c r="F144" s="249"/>
      <c r="G144" s="249"/>
      <c r="H144" s="249"/>
      <c r="I144" s="249"/>
      <c r="J144" s="249"/>
      <c r="K144" s="249"/>
      <c r="L144" s="249"/>
    </row>
    <row r="145" spans="1:12" s="128" customFormat="1" x14ac:dyDescent="0.35">
      <c r="A145" s="9"/>
      <c r="B145" s="341"/>
      <c r="C145" s="372"/>
      <c r="D145" s="372"/>
      <c r="E145" s="249"/>
      <c r="F145" s="249"/>
      <c r="G145" s="249"/>
      <c r="H145" s="249"/>
      <c r="I145" s="249"/>
      <c r="J145" s="249"/>
      <c r="K145" s="249"/>
      <c r="L145" s="249"/>
    </row>
    <row r="146" spans="1:12" s="128" customFormat="1" x14ac:dyDescent="0.35">
      <c r="A146" s="9"/>
      <c r="B146" s="341"/>
      <c r="C146" s="372"/>
      <c r="D146" s="372"/>
      <c r="E146" s="249"/>
      <c r="F146" s="249"/>
      <c r="G146" s="249"/>
      <c r="H146" s="249"/>
      <c r="I146" s="249"/>
      <c r="J146" s="249"/>
      <c r="K146" s="249"/>
      <c r="L146" s="249"/>
    </row>
    <row r="147" spans="1:12" s="128" customFormat="1" x14ac:dyDescent="0.35">
      <c r="A147" s="9"/>
      <c r="B147" s="341"/>
      <c r="C147" s="372"/>
      <c r="D147" s="372"/>
      <c r="E147" s="249"/>
      <c r="F147" s="249"/>
      <c r="G147" s="249"/>
      <c r="H147" s="249"/>
      <c r="I147" s="249"/>
      <c r="J147" s="249"/>
      <c r="K147" s="249"/>
      <c r="L147" s="249"/>
    </row>
    <row r="148" spans="1:12" s="128" customFormat="1" x14ac:dyDescent="0.35">
      <c r="A148" s="9"/>
      <c r="B148" s="341"/>
      <c r="C148" s="372"/>
      <c r="D148" s="372"/>
      <c r="E148" s="249"/>
      <c r="F148" s="249"/>
      <c r="G148" s="249"/>
      <c r="H148" s="249"/>
      <c r="I148" s="249"/>
      <c r="J148" s="249"/>
      <c r="K148" s="249"/>
      <c r="L148" s="249"/>
    </row>
    <row r="149" spans="1:12" x14ac:dyDescent="0.35">
      <c r="B149" s="341"/>
      <c r="C149" s="372"/>
      <c r="D149" s="372"/>
      <c r="E149" s="249"/>
      <c r="F149" s="249"/>
      <c r="G149" s="249"/>
      <c r="H149" s="249"/>
      <c r="I149" s="249"/>
      <c r="J149" s="249"/>
      <c r="K149" s="249"/>
      <c r="L149" s="249"/>
    </row>
    <row r="150" spans="1:12" x14ac:dyDescent="0.35">
      <c r="B150" s="341"/>
      <c r="C150" s="372"/>
      <c r="D150" s="372"/>
      <c r="E150" s="249"/>
      <c r="F150" s="249"/>
      <c r="G150" s="249"/>
      <c r="H150" s="249"/>
      <c r="I150" s="249"/>
      <c r="J150" s="249"/>
      <c r="K150" s="249"/>
      <c r="L150" s="249"/>
    </row>
    <row r="151" spans="1:12" x14ac:dyDescent="0.35">
      <c r="B151" s="341"/>
      <c r="C151" s="372"/>
      <c r="D151" s="372"/>
      <c r="E151" s="249"/>
      <c r="F151" s="249"/>
      <c r="G151" s="249"/>
      <c r="H151" s="249"/>
      <c r="I151" s="249"/>
      <c r="J151" s="249"/>
      <c r="K151" s="249"/>
      <c r="L151" s="249"/>
    </row>
    <row r="152" spans="1:12" x14ac:dyDescent="0.35">
      <c r="B152" s="341">
        <v>8</v>
      </c>
      <c r="C152" s="372"/>
      <c r="D152" s="372"/>
      <c r="E152" s="249"/>
      <c r="F152" s="249"/>
      <c r="G152" s="249"/>
      <c r="H152" s="249"/>
      <c r="I152" s="249"/>
      <c r="J152" s="249"/>
      <c r="K152" s="249"/>
      <c r="L152" s="249"/>
    </row>
    <row r="153" spans="1:12" x14ac:dyDescent="0.35">
      <c r="B153" s="341"/>
      <c r="C153" s="372"/>
      <c r="D153" s="372"/>
      <c r="E153" s="249"/>
      <c r="F153" s="249"/>
      <c r="G153" s="249"/>
      <c r="H153" s="249"/>
      <c r="I153" s="249"/>
      <c r="J153" s="249"/>
      <c r="K153" s="249"/>
      <c r="L153" s="249"/>
    </row>
    <row r="154" spans="1:12" x14ac:dyDescent="0.35">
      <c r="B154" s="341"/>
      <c r="C154" s="372"/>
      <c r="D154" s="372"/>
      <c r="E154" s="249"/>
      <c r="F154" s="249"/>
      <c r="G154" s="249"/>
      <c r="H154" s="249"/>
      <c r="I154" s="249"/>
      <c r="J154" s="249"/>
      <c r="K154" s="249"/>
      <c r="L154" s="249"/>
    </row>
    <row r="155" spans="1:12" s="128" customFormat="1" x14ac:dyDescent="0.35">
      <c r="A155" s="9"/>
      <c r="B155" s="341"/>
      <c r="C155" s="372"/>
      <c r="D155" s="372"/>
      <c r="E155" s="249"/>
      <c r="F155" s="249"/>
      <c r="G155" s="249"/>
      <c r="H155" s="249"/>
      <c r="I155" s="249"/>
      <c r="J155" s="249"/>
      <c r="K155" s="249"/>
      <c r="L155" s="249"/>
    </row>
    <row r="156" spans="1:12" s="128" customFormat="1" x14ac:dyDescent="0.35">
      <c r="A156" s="9"/>
      <c r="B156" s="341"/>
      <c r="C156" s="372"/>
      <c r="D156" s="372"/>
      <c r="E156" s="249"/>
      <c r="F156" s="249"/>
      <c r="G156" s="249"/>
      <c r="H156" s="249"/>
      <c r="I156" s="249"/>
      <c r="J156" s="249"/>
      <c r="K156" s="249"/>
      <c r="L156" s="249"/>
    </row>
    <row r="157" spans="1:12" s="128" customFormat="1" x14ac:dyDescent="0.35">
      <c r="A157" s="9"/>
      <c r="B157" s="341"/>
      <c r="C157" s="372"/>
      <c r="D157" s="372"/>
      <c r="E157" s="249"/>
      <c r="F157" s="249"/>
      <c r="G157" s="249"/>
      <c r="H157" s="249"/>
      <c r="I157" s="249"/>
      <c r="J157" s="249"/>
      <c r="K157" s="249"/>
      <c r="L157" s="249"/>
    </row>
    <row r="158" spans="1:12" s="128" customFormat="1" x14ac:dyDescent="0.35">
      <c r="A158" s="9"/>
      <c r="B158" s="341"/>
      <c r="C158" s="372"/>
      <c r="D158" s="372"/>
      <c r="E158" s="249"/>
      <c r="F158" s="249"/>
      <c r="G158" s="249"/>
      <c r="H158" s="249"/>
      <c r="I158" s="249"/>
      <c r="J158" s="249"/>
      <c r="K158" s="249"/>
      <c r="L158" s="249"/>
    </row>
    <row r="159" spans="1:12" x14ac:dyDescent="0.35">
      <c r="B159" s="341"/>
      <c r="C159" s="372"/>
      <c r="D159" s="372"/>
      <c r="E159" s="249"/>
      <c r="F159" s="249"/>
      <c r="G159" s="249"/>
      <c r="H159" s="249"/>
      <c r="I159" s="249"/>
      <c r="J159" s="249"/>
      <c r="K159" s="249"/>
      <c r="L159" s="249"/>
    </row>
    <row r="160" spans="1:12" x14ac:dyDescent="0.35">
      <c r="B160" s="341"/>
      <c r="C160" s="372"/>
      <c r="D160" s="372"/>
      <c r="E160" s="249"/>
      <c r="F160" s="249"/>
      <c r="G160" s="249"/>
      <c r="H160" s="249"/>
      <c r="I160" s="249"/>
      <c r="J160" s="249"/>
      <c r="K160" s="249"/>
      <c r="L160" s="249"/>
    </row>
    <row r="161" spans="1:12" x14ac:dyDescent="0.35">
      <c r="B161" s="341"/>
      <c r="C161" s="372"/>
      <c r="D161" s="372"/>
      <c r="E161" s="249"/>
      <c r="F161" s="249"/>
      <c r="G161" s="249"/>
      <c r="H161" s="249"/>
      <c r="I161" s="249"/>
      <c r="J161" s="249"/>
      <c r="K161" s="249"/>
      <c r="L161" s="249"/>
    </row>
    <row r="162" spans="1:12" x14ac:dyDescent="0.35">
      <c r="B162" s="341">
        <v>9</v>
      </c>
      <c r="C162" s="372"/>
      <c r="D162" s="372"/>
      <c r="E162" s="249"/>
      <c r="F162" s="249"/>
      <c r="G162" s="249"/>
      <c r="H162" s="249"/>
      <c r="I162" s="249"/>
      <c r="J162" s="249"/>
      <c r="K162" s="249"/>
      <c r="L162" s="249"/>
    </row>
    <row r="163" spans="1:12" x14ac:dyDescent="0.35">
      <c r="B163" s="341"/>
      <c r="C163" s="372"/>
      <c r="D163" s="372"/>
      <c r="E163" s="249"/>
      <c r="F163" s="249"/>
      <c r="G163" s="249"/>
      <c r="H163" s="249"/>
      <c r="I163" s="249"/>
      <c r="J163" s="249"/>
      <c r="K163" s="249"/>
      <c r="L163" s="249"/>
    </row>
    <row r="164" spans="1:12" x14ac:dyDescent="0.35">
      <c r="B164" s="341"/>
      <c r="C164" s="372"/>
      <c r="D164" s="372"/>
      <c r="E164" s="249"/>
      <c r="F164" s="249"/>
      <c r="G164" s="249"/>
      <c r="H164" s="249"/>
      <c r="I164" s="249"/>
      <c r="J164" s="249"/>
      <c r="K164" s="249"/>
      <c r="L164" s="249"/>
    </row>
    <row r="165" spans="1:12" s="128" customFormat="1" x14ac:dyDescent="0.35">
      <c r="A165" s="9"/>
      <c r="B165" s="341"/>
      <c r="C165" s="372"/>
      <c r="D165" s="372"/>
      <c r="E165" s="249"/>
      <c r="F165" s="249"/>
      <c r="G165" s="249"/>
      <c r="H165" s="249"/>
      <c r="I165" s="249"/>
      <c r="J165" s="249"/>
      <c r="K165" s="249"/>
      <c r="L165" s="249"/>
    </row>
    <row r="166" spans="1:12" s="128" customFormat="1" x14ac:dyDescent="0.35">
      <c r="A166" s="9"/>
      <c r="B166" s="341"/>
      <c r="C166" s="372"/>
      <c r="D166" s="372"/>
      <c r="E166" s="249"/>
      <c r="F166" s="249"/>
      <c r="G166" s="249"/>
      <c r="H166" s="249"/>
      <c r="I166" s="249"/>
      <c r="J166" s="249"/>
      <c r="K166" s="249"/>
      <c r="L166" s="249"/>
    </row>
    <row r="167" spans="1:12" s="128" customFormat="1" x14ac:dyDescent="0.35">
      <c r="A167" s="9"/>
      <c r="B167" s="341"/>
      <c r="C167" s="372"/>
      <c r="D167" s="372"/>
      <c r="E167" s="249"/>
      <c r="F167" s="249"/>
      <c r="G167" s="249"/>
      <c r="H167" s="249"/>
      <c r="I167" s="249"/>
      <c r="J167" s="249"/>
      <c r="K167" s="249"/>
      <c r="L167" s="249"/>
    </row>
    <row r="168" spans="1:12" s="128" customFormat="1" x14ac:dyDescent="0.35">
      <c r="A168" s="9"/>
      <c r="B168" s="341"/>
      <c r="C168" s="372"/>
      <c r="D168" s="372"/>
      <c r="E168" s="249"/>
      <c r="F168" s="249"/>
      <c r="G168" s="249"/>
      <c r="H168" s="249"/>
      <c r="I168" s="249"/>
      <c r="J168" s="249"/>
      <c r="K168" s="249"/>
      <c r="L168" s="249"/>
    </row>
    <row r="169" spans="1:12" x14ac:dyDescent="0.35">
      <c r="B169" s="341"/>
      <c r="C169" s="372"/>
      <c r="D169" s="372"/>
      <c r="E169" s="249"/>
      <c r="F169" s="249"/>
      <c r="G169" s="249"/>
      <c r="H169" s="249"/>
      <c r="I169" s="249"/>
      <c r="J169" s="249"/>
      <c r="K169" s="249"/>
      <c r="L169" s="249"/>
    </row>
    <row r="170" spans="1:12" x14ac:dyDescent="0.35">
      <c r="B170" s="341"/>
      <c r="C170" s="372"/>
      <c r="D170" s="372"/>
      <c r="E170" s="249"/>
      <c r="F170" s="249"/>
      <c r="G170" s="249"/>
      <c r="H170" s="249"/>
      <c r="I170" s="249"/>
      <c r="J170" s="249"/>
      <c r="K170" s="249"/>
      <c r="L170" s="249"/>
    </row>
    <row r="171" spans="1:12" x14ac:dyDescent="0.35">
      <c r="B171" s="341"/>
      <c r="C171" s="372"/>
      <c r="D171" s="372"/>
      <c r="E171" s="249"/>
      <c r="F171" s="249"/>
      <c r="G171" s="249"/>
      <c r="H171" s="249"/>
      <c r="I171" s="249"/>
      <c r="J171" s="249"/>
      <c r="K171" s="249"/>
      <c r="L171" s="249"/>
    </row>
    <row r="172" spans="1:12" x14ac:dyDescent="0.35">
      <c r="B172" s="341">
        <v>10</v>
      </c>
      <c r="C172" s="372"/>
      <c r="D172" s="372"/>
      <c r="E172" s="249"/>
      <c r="F172" s="249"/>
      <c r="G172" s="249"/>
      <c r="H172" s="249"/>
      <c r="I172" s="249"/>
      <c r="J172" s="249"/>
      <c r="K172" s="249"/>
      <c r="L172" s="249"/>
    </row>
    <row r="173" spans="1:12" x14ac:dyDescent="0.35">
      <c r="B173" s="341"/>
      <c r="C173" s="372"/>
      <c r="D173" s="372"/>
      <c r="E173" s="249"/>
      <c r="F173" s="249"/>
      <c r="G173" s="249"/>
      <c r="H173" s="249"/>
      <c r="I173" s="249"/>
      <c r="J173" s="249"/>
      <c r="K173" s="249"/>
      <c r="L173" s="249"/>
    </row>
    <row r="174" spans="1:12" x14ac:dyDescent="0.35">
      <c r="B174" s="341"/>
      <c r="C174" s="372"/>
      <c r="D174" s="372"/>
      <c r="E174" s="249"/>
      <c r="F174" s="249"/>
      <c r="G174" s="249"/>
      <c r="H174" s="249"/>
      <c r="I174" s="249"/>
      <c r="J174" s="249"/>
      <c r="K174" s="249"/>
      <c r="L174" s="249"/>
    </row>
    <row r="175" spans="1:12" s="128" customFormat="1" x14ac:dyDescent="0.35">
      <c r="A175" s="9"/>
      <c r="B175" s="341"/>
      <c r="C175" s="372"/>
      <c r="D175" s="372"/>
      <c r="E175" s="249"/>
      <c r="F175" s="249"/>
      <c r="G175" s="249"/>
      <c r="H175" s="249"/>
      <c r="I175" s="249"/>
      <c r="J175" s="249"/>
      <c r="K175" s="249"/>
      <c r="L175" s="249"/>
    </row>
    <row r="176" spans="1:12" s="128" customFormat="1" x14ac:dyDescent="0.35">
      <c r="A176" s="9"/>
      <c r="B176" s="341"/>
      <c r="C176" s="372"/>
      <c r="D176" s="372"/>
      <c r="E176" s="249"/>
      <c r="F176" s="249"/>
      <c r="G176" s="249"/>
      <c r="H176" s="249"/>
      <c r="I176" s="249"/>
      <c r="J176" s="249"/>
      <c r="K176" s="249"/>
      <c r="L176" s="249"/>
    </row>
    <row r="177" spans="1:17" s="128" customFormat="1" x14ac:dyDescent="0.35">
      <c r="A177" s="9"/>
      <c r="B177" s="341"/>
      <c r="C177" s="372"/>
      <c r="D177" s="372"/>
      <c r="E177" s="249"/>
      <c r="F177" s="249"/>
      <c r="G177" s="249"/>
      <c r="H177" s="249"/>
      <c r="I177" s="249"/>
      <c r="J177" s="249"/>
      <c r="K177" s="249"/>
      <c r="L177" s="249"/>
    </row>
    <row r="178" spans="1:17" s="128" customFormat="1" x14ac:dyDescent="0.35">
      <c r="A178" s="9"/>
      <c r="B178" s="341"/>
      <c r="C178" s="372"/>
      <c r="D178" s="372"/>
      <c r="E178" s="249"/>
      <c r="F178" s="249"/>
      <c r="G178" s="249"/>
      <c r="H178" s="249"/>
      <c r="I178" s="249"/>
      <c r="J178" s="249"/>
      <c r="K178" s="249"/>
      <c r="L178" s="249"/>
    </row>
    <row r="179" spans="1:17" x14ac:dyDescent="0.35">
      <c r="B179" s="341"/>
      <c r="C179" s="372"/>
      <c r="D179" s="372"/>
      <c r="E179" s="249"/>
      <c r="F179" s="249"/>
      <c r="G179" s="249"/>
      <c r="H179" s="249"/>
      <c r="I179" s="249"/>
      <c r="J179" s="249"/>
      <c r="K179" s="249"/>
      <c r="L179" s="249"/>
    </row>
    <row r="180" spans="1:17" x14ac:dyDescent="0.35">
      <c r="B180" s="341"/>
      <c r="C180" s="372"/>
      <c r="D180" s="372"/>
      <c r="E180" s="249"/>
      <c r="F180" s="249"/>
      <c r="G180" s="249"/>
      <c r="H180" s="249"/>
      <c r="I180" s="249"/>
      <c r="J180" s="249"/>
      <c r="K180" s="249"/>
      <c r="L180" s="249"/>
    </row>
    <row r="181" spans="1:17" x14ac:dyDescent="0.35">
      <c r="B181" s="341"/>
      <c r="C181" s="372"/>
      <c r="D181" s="372"/>
      <c r="E181" s="249"/>
      <c r="F181" s="249"/>
      <c r="G181" s="249"/>
      <c r="H181" s="249"/>
      <c r="I181" s="249"/>
      <c r="J181" s="249"/>
      <c r="K181" s="249"/>
      <c r="L181" s="249"/>
    </row>
    <row r="182" spans="1:17" s="26" customFormat="1" x14ac:dyDescent="0.35">
      <c r="A182" s="93"/>
      <c r="B182" s="104"/>
      <c r="C182" s="105"/>
      <c r="D182" s="105"/>
      <c r="E182" s="105"/>
      <c r="F182" s="105"/>
      <c r="G182" s="105"/>
      <c r="H182" s="105"/>
      <c r="I182" s="105"/>
      <c r="J182" s="105"/>
      <c r="K182" s="105"/>
      <c r="L182" s="106"/>
      <c r="O182" s="83"/>
      <c r="P182" s="83"/>
      <c r="Q182" s="83"/>
    </row>
    <row r="183" spans="1:17" s="10" customFormat="1" x14ac:dyDescent="0.35">
      <c r="A183" s="9"/>
      <c r="B183" s="354" t="s">
        <v>26</v>
      </c>
      <c r="C183" s="355"/>
      <c r="D183" s="355"/>
      <c r="E183" s="355"/>
      <c r="F183" s="355"/>
      <c r="G183" s="355"/>
      <c r="H183" s="355"/>
      <c r="I183" s="355"/>
      <c r="J183" s="355"/>
      <c r="K183" s="355"/>
      <c r="L183" s="356"/>
      <c r="M183" s="102"/>
    </row>
    <row r="184" spans="1:17" s="26" customFormat="1" x14ac:dyDescent="0.35">
      <c r="A184" s="93"/>
      <c r="B184" s="103"/>
      <c r="C184" s="94"/>
      <c r="D184" s="94"/>
      <c r="E184" s="94"/>
      <c r="F184" s="94"/>
      <c r="G184" s="94"/>
      <c r="H184" s="94"/>
      <c r="I184" s="94"/>
      <c r="J184" s="94"/>
      <c r="K184" s="94"/>
      <c r="L184" s="95"/>
      <c r="O184" s="83"/>
      <c r="P184" s="83"/>
      <c r="Q184" s="83"/>
    </row>
    <row r="185" spans="1:17" s="26" customFormat="1" x14ac:dyDescent="0.35">
      <c r="A185" s="93"/>
      <c r="B185" s="351" t="str">
        <f>IF(Intro!$G$23="English",O185,P185)</f>
        <v>Has your firm permanently closed or disposed of any facilities or assets affecting your production of the goods since January 1, 2022? If yes, indicate the date, location and reasons for such action.</v>
      </c>
      <c r="C185" s="352"/>
      <c r="D185" s="352"/>
      <c r="E185" s="352"/>
      <c r="F185" s="352"/>
      <c r="G185" s="352"/>
      <c r="H185" s="352"/>
      <c r="I185" s="352"/>
      <c r="J185" s="352"/>
      <c r="K185" s="352"/>
      <c r="L185" s="353"/>
      <c r="O185" s="293" t="str">
        <f>"Has your firm permanently closed or disposed of any facilities or assets affecting your production of the goods since January 1, "&amp;Variables!B6&amp;"? If yes, indicate the date, location and reasons for such action."</f>
        <v>Has your firm permanently closed or disposed of any facilities or assets affecting your production of the goods since January 1, 2022? If yes, indicate the date, location and reasons for such action.</v>
      </c>
      <c r="P185" s="293" t="str">
        <f>"Depuis le 1er janvier "&amp;Variables!C6&amp;", votre entreprise a-t-elle fermé de façon permanente ou cédé des installations ou de ses éléments d'actif touchant la production des marchandises? Dans l'affirmative, précisez la date, l’emplacement et les motifs de telles mesures."</f>
        <v>Depuis le 1er janvier 2022, votre entreprise a-t-elle fermé de façon permanente ou cédé des installations ou de ses éléments d'actif touchant la production des marchandises? Dans l'affirmative, précisez la date, l’emplacement et les motifs de telles mesures.</v>
      </c>
      <c r="Q185" s="83"/>
    </row>
    <row r="186" spans="1:17" s="26" customFormat="1" x14ac:dyDescent="0.35">
      <c r="A186" s="93"/>
      <c r="B186" s="351"/>
      <c r="C186" s="352"/>
      <c r="D186" s="352"/>
      <c r="E186" s="352"/>
      <c r="F186" s="352"/>
      <c r="G186" s="352"/>
      <c r="H186" s="352"/>
      <c r="I186" s="352"/>
      <c r="J186" s="352"/>
      <c r="K186" s="352"/>
      <c r="L186" s="353"/>
      <c r="O186" s="293"/>
      <c r="P186" s="293"/>
      <c r="Q186" s="83"/>
    </row>
    <row r="187" spans="1:17" s="26" customFormat="1" x14ac:dyDescent="0.35">
      <c r="A187" s="93"/>
      <c r="B187" s="103"/>
      <c r="C187" s="94"/>
      <c r="D187" s="94"/>
      <c r="E187" s="94"/>
      <c r="F187" s="94"/>
      <c r="G187" s="94"/>
      <c r="H187" s="94"/>
      <c r="I187" s="94"/>
      <c r="J187" s="94"/>
      <c r="K187" s="94"/>
      <c r="L187" s="95"/>
      <c r="O187" s="83"/>
      <c r="P187" s="83"/>
      <c r="Q187" s="83"/>
    </row>
    <row r="188" spans="1:17" s="10" customFormat="1" x14ac:dyDescent="0.35">
      <c r="A188" s="9"/>
      <c r="B188" s="363"/>
      <c r="C188" s="364"/>
      <c r="D188" s="364"/>
      <c r="E188" s="364"/>
      <c r="F188" s="364"/>
      <c r="G188" s="364"/>
      <c r="H188" s="364"/>
      <c r="I188" s="364"/>
      <c r="J188" s="364"/>
      <c r="K188" s="364"/>
      <c r="L188" s="365"/>
      <c r="M188" s="26"/>
    </row>
    <row r="189" spans="1:17" s="10" customFormat="1" x14ac:dyDescent="0.35">
      <c r="A189" s="9"/>
      <c r="B189" s="363"/>
      <c r="C189" s="364"/>
      <c r="D189" s="364"/>
      <c r="E189" s="364"/>
      <c r="F189" s="364"/>
      <c r="G189" s="364"/>
      <c r="H189" s="364"/>
      <c r="I189" s="364"/>
      <c r="J189" s="364"/>
      <c r="K189" s="364"/>
      <c r="L189" s="365"/>
      <c r="M189" s="26"/>
    </row>
    <row r="190" spans="1:17" s="10" customFormat="1" x14ac:dyDescent="0.35">
      <c r="A190" s="9"/>
      <c r="B190" s="363"/>
      <c r="C190" s="364"/>
      <c r="D190" s="364"/>
      <c r="E190" s="364"/>
      <c r="F190" s="364"/>
      <c r="G190" s="364"/>
      <c r="H190" s="364"/>
      <c r="I190" s="364"/>
      <c r="J190" s="364"/>
      <c r="K190" s="364"/>
      <c r="L190" s="365"/>
      <c r="M190" s="26"/>
    </row>
    <row r="191" spans="1:17" s="10" customFormat="1" x14ac:dyDescent="0.35">
      <c r="A191" s="9"/>
      <c r="B191" s="363"/>
      <c r="C191" s="364"/>
      <c r="D191" s="364"/>
      <c r="E191" s="364"/>
      <c r="F191" s="364"/>
      <c r="G191" s="364"/>
      <c r="H191" s="364"/>
      <c r="I191" s="364"/>
      <c r="J191" s="364"/>
      <c r="K191" s="364"/>
      <c r="L191" s="365"/>
      <c r="M191" s="26"/>
    </row>
    <row r="192" spans="1:17" s="10" customFormat="1" x14ac:dyDescent="0.35">
      <c r="A192" s="9"/>
      <c r="B192" s="363"/>
      <c r="C192" s="364"/>
      <c r="D192" s="364"/>
      <c r="E192" s="364"/>
      <c r="F192" s="364"/>
      <c r="G192" s="364"/>
      <c r="H192" s="364"/>
      <c r="I192" s="364"/>
      <c r="J192" s="364"/>
      <c r="K192" s="364"/>
      <c r="L192" s="365"/>
      <c r="M192" s="26"/>
    </row>
    <row r="193" spans="1:17" s="10" customFormat="1" x14ac:dyDescent="0.35">
      <c r="A193" s="9"/>
      <c r="B193" s="363"/>
      <c r="C193" s="364"/>
      <c r="D193" s="364"/>
      <c r="E193" s="364"/>
      <c r="F193" s="364"/>
      <c r="G193" s="364"/>
      <c r="H193" s="364"/>
      <c r="I193" s="364"/>
      <c r="J193" s="364"/>
      <c r="K193" s="364"/>
      <c r="L193" s="365"/>
      <c r="M193" s="26"/>
    </row>
    <row r="194" spans="1:17" s="10" customFormat="1" x14ac:dyDescent="0.35">
      <c r="A194" s="9"/>
      <c r="B194" s="363"/>
      <c r="C194" s="364"/>
      <c r="D194" s="364"/>
      <c r="E194" s="364"/>
      <c r="F194" s="364"/>
      <c r="G194" s="364"/>
      <c r="H194" s="364"/>
      <c r="I194" s="364"/>
      <c r="J194" s="364"/>
      <c r="K194" s="364"/>
      <c r="L194" s="365"/>
      <c r="M194" s="26"/>
    </row>
    <row r="195" spans="1:17" s="10" customFormat="1" x14ac:dyDescent="0.35">
      <c r="A195" s="9"/>
      <c r="B195" s="363"/>
      <c r="C195" s="364"/>
      <c r="D195" s="364"/>
      <c r="E195" s="364"/>
      <c r="F195" s="364"/>
      <c r="G195" s="364"/>
      <c r="H195" s="364"/>
      <c r="I195" s="364"/>
      <c r="J195" s="364"/>
      <c r="K195" s="364"/>
      <c r="L195" s="365"/>
      <c r="M195" s="26"/>
    </row>
    <row r="196" spans="1:17" s="26" customFormat="1" x14ac:dyDescent="0.35">
      <c r="A196" s="93"/>
      <c r="B196" s="104"/>
      <c r="C196" s="105"/>
      <c r="D196" s="105"/>
      <c r="E196" s="105"/>
      <c r="F196" s="105"/>
      <c r="G196" s="105"/>
      <c r="H196" s="105"/>
      <c r="I196" s="105"/>
      <c r="J196" s="105"/>
      <c r="K196" s="105"/>
      <c r="L196" s="106"/>
      <c r="O196" s="83"/>
      <c r="P196" s="83"/>
      <c r="Q196" s="83"/>
    </row>
    <row r="197" spans="1:17" s="10" customFormat="1" x14ac:dyDescent="0.35">
      <c r="A197" s="9"/>
      <c r="B197" s="354" t="s">
        <v>27</v>
      </c>
      <c r="C197" s="355"/>
      <c r="D197" s="355"/>
      <c r="E197" s="355"/>
      <c r="F197" s="355"/>
      <c r="G197" s="355"/>
      <c r="H197" s="355"/>
      <c r="I197" s="355"/>
      <c r="J197" s="355"/>
      <c r="K197" s="355"/>
      <c r="L197" s="356"/>
      <c r="M197" s="102"/>
    </row>
    <row r="198" spans="1:17" s="26" customFormat="1" x14ac:dyDescent="0.35">
      <c r="A198" s="93"/>
      <c r="B198" s="103"/>
      <c r="C198" s="94"/>
      <c r="D198" s="94"/>
      <c r="E198" s="94"/>
      <c r="F198" s="94"/>
      <c r="G198" s="94"/>
      <c r="H198" s="94"/>
      <c r="I198" s="94"/>
      <c r="J198" s="94"/>
      <c r="K198" s="94"/>
      <c r="L198" s="95"/>
      <c r="O198" s="83"/>
      <c r="P198" s="83"/>
      <c r="Q198" s="83"/>
    </row>
    <row r="199" spans="1:17" s="26" customFormat="1" x14ac:dyDescent="0.35">
      <c r="A199" s="93"/>
      <c r="B199" s="351" t="str">
        <f>IF(Intro!$G$23="English",O199,P199)</f>
        <v>Describe your firm's production processes for the goods and provide flow charts illustrating the processes.</v>
      </c>
      <c r="C199" s="352"/>
      <c r="D199" s="352"/>
      <c r="E199" s="352"/>
      <c r="F199" s="352"/>
      <c r="G199" s="352"/>
      <c r="H199" s="352"/>
      <c r="I199" s="352"/>
      <c r="J199" s="352"/>
      <c r="K199" s="352"/>
      <c r="L199" s="353"/>
      <c r="O199" s="83" t="s">
        <v>146</v>
      </c>
      <c r="P199" s="83" t="s">
        <v>147</v>
      </c>
      <c r="Q199" s="83"/>
    </row>
    <row r="200" spans="1:17" s="26" customFormat="1" x14ac:dyDescent="0.35">
      <c r="A200" s="93"/>
      <c r="B200" s="103"/>
      <c r="C200" s="94"/>
      <c r="D200" s="94"/>
      <c r="E200" s="94"/>
      <c r="F200" s="94"/>
      <c r="G200" s="94"/>
      <c r="H200" s="94"/>
      <c r="I200" s="94"/>
      <c r="J200" s="94"/>
      <c r="K200" s="94"/>
      <c r="L200" s="95"/>
      <c r="O200" s="83"/>
      <c r="P200" s="83"/>
      <c r="Q200" s="83"/>
    </row>
    <row r="201" spans="1:17" s="10" customFormat="1" x14ac:dyDescent="0.35">
      <c r="A201" s="9"/>
      <c r="B201" s="363"/>
      <c r="C201" s="364"/>
      <c r="D201" s="364"/>
      <c r="E201" s="364"/>
      <c r="F201" s="364"/>
      <c r="G201" s="364"/>
      <c r="H201" s="364"/>
      <c r="I201" s="364"/>
      <c r="J201" s="364"/>
      <c r="K201" s="364"/>
      <c r="L201" s="365"/>
      <c r="M201" s="26"/>
    </row>
    <row r="202" spans="1:17" s="10" customFormat="1" x14ac:dyDescent="0.35">
      <c r="A202" s="9"/>
      <c r="B202" s="363"/>
      <c r="C202" s="364"/>
      <c r="D202" s="364"/>
      <c r="E202" s="364"/>
      <c r="F202" s="364"/>
      <c r="G202" s="364"/>
      <c r="H202" s="364"/>
      <c r="I202" s="364"/>
      <c r="J202" s="364"/>
      <c r="K202" s="364"/>
      <c r="L202" s="365"/>
      <c r="M202" s="26"/>
    </row>
    <row r="203" spans="1:17" s="10" customFormat="1" x14ac:dyDescent="0.35">
      <c r="A203" s="9"/>
      <c r="B203" s="363"/>
      <c r="C203" s="364"/>
      <c r="D203" s="364"/>
      <c r="E203" s="364"/>
      <c r="F203" s="364"/>
      <c r="G203" s="364"/>
      <c r="H203" s="364"/>
      <c r="I203" s="364"/>
      <c r="J203" s="364"/>
      <c r="K203" s="364"/>
      <c r="L203" s="365"/>
      <c r="M203" s="26"/>
    </row>
    <row r="204" spans="1:17" s="10" customFormat="1" x14ac:dyDescent="0.35">
      <c r="A204" s="9"/>
      <c r="B204" s="363"/>
      <c r="C204" s="364"/>
      <c r="D204" s="364"/>
      <c r="E204" s="364"/>
      <c r="F204" s="364"/>
      <c r="G204" s="364"/>
      <c r="H204" s="364"/>
      <c r="I204" s="364"/>
      <c r="J204" s="364"/>
      <c r="K204" s="364"/>
      <c r="L204" s="365"/>
      <c r="M204" s="26"/>
    </row>
    <row r="205" spans="1:17" s="10" customFormat="1" x14ac:dyDescent="0.35">
      <c r="A205" s="9"/>
      <c r="B205" s="363"/>
      <c r="C205" s="364"/>
      <c r="D205" s="364"/>
      <c r="E205" s="364"/>
      <c r="F205" s="364"/>
      <c r="G205" s="364"/>
      <c r="H205" s="364"/>
      <c r="I205" s="364"/>
      <c r="J205" s="364"/>
      <c r="K205" s="364"/>
      <c r="L205" s="365"/>
      <c r="M205" s="26"/>
    </row>
    <row r="206" spans="1:17" s="10" customFormat="1" x14ac:dyDescent="0.35">
      <c r="A206" s="9"/>
      <c r="B206" s="363"/>
      <c r="C206" s="364"/>
      <c r="D206" s="364"/>
      <c r="E206" s="364"/>
      <c r="F206" s="364"/>
      <c r="G206" s="364"/>
      <c r="H206" s="364"/>
      <c r="I206" s="364"/>
      <c r="J206" s="364"/>
      <c r="K206" s="364"/>
      <c r="L206" s="365"/>
      <c r="M206" s="26"/>
    </row>
    <row r="207" spans="1:17" s="10" customFormat="1" x14ac:dyDescent="0.35">
      <c r="A207" s="9"/>
      <c r="B207" s="363"/>
      <c r="C207" s="364"/>
      <c r="D207" s="364"/>
      <c r="E207" s="364"/>
      <c r="F207" s="364"/>
      <c r="G207" s="364"/>
      <c r="H207" s="364"/>
      <c r="I207" s="364"/>
      <c r="J207" s="364"/>
      <c r="K207" s="364"/>
      <c r="L207" s="365"/>
      <c r="M207" s="26"/>
    </row>
    <row r="208" spans="1:17" s="10" customFormat="1" x14ac:dyDescent="0.35">
      <c r="A208" s="9"/>
      <c r="B208" s="363"/>
      <c r="C208" s="364"/>
      <c r="D208" s="364"/>
      <c r="E208" s="364"/>
      <c r="F208" s="364"/>
      <c r="G208" s="364"/>
      <c r="H208" s="364"/>
      <c r="I208" s="364"/>
      <c r="J208" s="364"/>
      <c r="K208" s="364"/>
      <c r="L208" s="365"/>
      <c r="M208" s="26"/>
    </row>
    <row r="209" spans="1:17" s="26" customFormat="1" x14ac:dyDescent="0.35">
      <c r="A209" s="93"/>
      <c r="B209" s="104"/>
      <c r="C209" s="105"/>
      <c r="D209" s="105"/>
      <c r="E209" s="105"/>
      <c r="F209" s="105"/>
      <c r="G209" s="105"/>
      <c r="H209" s="105"/>
      <c r="I209" s="105"/>
      <c r="J209" s="105"/>
      <c r="K209" s="105"/>
      <c r="L209" s="106"/>
      <c r="O209" s="83"/>
      <c r="P209" s="83"/>
      <c r="Q209" s="83"/>
    </row>
    <row r="211" spans="1:17" x14ac:dyDescent="0.35">
      <c r="B211" s="360" t="str">
        <f>IF(Intro!$G$23="English",O211,P211)</f>
        <v>SALES</v>
      </c>
      <c r="C211" s="361"/>
      <c r="D211" s="361"/>
      <c r="E211" s="361"/>
      <c r="F211" s="361"/>
      <c r="G211" s="361"/>
      <c r="H211" s="361"/>
      <c r="I211" s="361"/>
      <c r="J211" s="361"/>
      <c r="K211" s="361"/>
      <c r="L211" s="362"/>
      <c r="M211" s="26"/>
      <c r="O211" s="83" t="s">
        <v>251</v>
      </c>
      <c r="P211" s="83" t="s">
        <v>252</v>
      </c>
    </row>
    <row r="212" spans="1:17" s="10" customFormat="1" x14ac:dyDescent="0.35">
      <c r="A212" s="9"/>
      <c r="B212" s="354" t="s">
        <v>30</v>
      </c>
      <c r="C212" s="355"/>
      <c r="D212" s="355"/>
      <c r="E212" s="355"/>
      <c r="F212" s="355"/>
      <c r="G212" s="355"/>
      <c r="H212" s="355"/>
      <c r="I212" s="355"/>
      <c r="J212" s="355"/>
      <c r="K212" s="355"/>
      <c r="L212" s="356"/>
      <c r="M212" s="102"/>
    </row>
    <row r="213" spans="1:17" s="26" customFormat="1" x14ac:dyDescent="0.35">
      <c r="A213" s="93"/>
      <c r="B213" s="103"/>
      <c r="C213" s="94"/>
      <c r="D213" s="94"/>
      <c r="E213" s="94"/>
      <c r="F213" s="94"/>
      <c r="G213" s="94"/>
      <c r="H213" s="94"/>
      <c r="I213" s="94"/>
      <c r="J213" s="94"/>
      <c r="K213" s="94"/>
      <c r="L213" s="95"/>
      <c r="O213" s="83"/>
      <c r="P213" s="83"/>
      <c r="Q213" s="83"/>
    </row>
    <row r="214" spans="1:17" s="26" customFormat="1" x14ac:dyDescent="0.35">
      <c r="A214" s="93"/>
      <c r="B214" s="366" t="str">
        <f>IF(Intro!$G$23="English",O214,P214)</f>
        <v>How does your firm promote sales of the goods in the Canadian market? Have these methods changed since January 1, 2022?</v>
      </c>
      <c r="C214" s="367"/>
      <c r="D214" s="367"/>
      <c r="E214" s="367"/>
      <c r="F214" s="367"/>
      <c r="G214" s="367"/>
      <c r="H214" s="367"/>
      <c r="I214" s="367"/>
      <c r="J214" s="367"/>
      <c r="K214" s="367"/>
      <c r="L214" s="368"/>
      <c r="O214" s="83" t="str">
        <f>"How does your firm promote sales of the goods in the Canadian market? Have these methods changed since January 1, "&amp;Variables!B6&amp;"?"</f>
        <v>How does your firm promote sales of the goods in the Canadian market? Have these methods changed since January 1, 2022?</v>
      </c>
      <c r="P214" s="83"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2022?</v>
      </c>
      <c r="Q214" s="83"/>
    </row>
    <row r="215" spans="1:17" s="26" customFormat="1" x14ac:dyDescent="0.35">
      <c r="A215" s="93"/>
      <c r="B215" s="366"/>
      <c r="C215" s="367"/>
      <c r="D215" s="367"/>
      <c r="E215" s="367"/>
      <c r="F215" s="367"/>
      <c r="G215" s="367"/>
      <c r="H215" s="367"/>
      <c r="I215" s="367"/>
      <c r="J215" s="367"/>
      <c r="K215" s="367"/>
      <c r="L215" s="368"/>
      <c r="O215" s="83"/>
      <c r="P215" s="83"/>
      <c r="Q215" s="83"/>
    </row>
    <row r="216" spans="1:17" s="26" customFormat="1" x14ac:dyDescent="0.35">
      <c r="A216" s="93"/>
      <c r="B216" s="103"/>
      <c r="C216" s="94"/>
      <c r="D216" s="94"/>
      <c r="E216" s="94"/>
      <c r="F216" s="94"/>
      <c r="G216" s="94"/>
      <c r="H216" s="94"/>
      <c r="I216" s="94"/>
      <c r="J216" s="94"/>
      <c r="K216" s="94"/>
      <c r="L216" s="95"/>
      <c r="O216" s="83"/>
      <c r="P216" s="83"/>
      <c r="Q216" s="83"/>
    </row>
    <row r="217" spans="1:17" s="10" customFormat="1" x14ac:dyDescent="0.35">
      <c r="A217" s="9"/>
      <c r="B217" s="363"/>
      <c r="C217" s="364"/>
      <c r="D217" s="364"/>
      <c r="E217" s="364"/>
      <c r="F217" s="364"/>
      <c r="G217" s="364"/>
      <c r="H217" s="364"/>
      <c r="I217" s="364"/>
      <c r="J217" s="364"/>
      <c r="K217" s="364"/>
      <c r="L217" s="365"/>
      <c r="M217" s="26"/>
    </row>
    <row r="218" spans="1:17" s="10" customFormat="1" x14ac:dyDescent="0.35">
      <c r="A218" s="9"/>
      <c r="B218" s="363"/>
      <c r="C218" s="364"/>
      <c r="D218" s="364"/>
      <c r="E218" s="364"/>
      <c r="F218" s="364"/>
      <c r="G218" s="364"/>
      <c r="H218" s="364"/>
      <c r="I218" s="364"/>
      <c r="J218" s="364"/>
      <c r="K218" s="364"/>
      <c r="L218" s="365"/>
      <c r="M218" s="26"/>
    </row>
    <row r="219" spans="1:17" s="10" customFormat="1" x14ac:dyDescent="0.35">
      <c r="A219" s="9"/>
      <c r="B219" s="363"/>
      <c r="C219" s="364"/>
      <c r="D219" s="364"/>
      <c r="E219" s="364"/>
      <c r="F219" s="364"/>
      <c r="G219" s="364"/>
      <c r="H219" s="364"/>
      <c r="I219" s="364"/>
      <c r="J219" s="364"/>
      <c r="K219" s="364"/>
      <c r="L219" s="365"/>
      <c r="M219" s="26"/>
    </row>
    <row r="220" spans="1:17" s="10" customFormat="1" x14ac:dyDescent="0.35">
      <c r="A220" s="9"/>
      <c r="B220" s="363"/>
      <c r="C220" s="364"/>
      <c r="D220" s="364"/>
      <c r="E220" s="364"/>
      <c r="F220" s="364"/>
      <c r="G220" s="364"/>
      <c r="H220" s="364"/>
      <c r="I220" s="364"/>
      <c r="J220" s="364"/>
      <c r="K220" s="364"/>
      <c r="L220" s="365"/>
      <c r="M220" s="26"/>
    </row>
    <row r="221" spans="1:17" s="10" customFormat="1" x14ac:dyDescent="0.35">
      <c r="A221" s="9"/>
      <c r="B221" s="363"/>
      <c r="C221" s="364"/>
      <c r="D221" s="364"/>
      <c r="E221" s="364"/>
      <c r="F221" s="364"/>
      <c r="G221" s="364"/>
      <c r="H221" s="364"/>
      <c r="I221" s="364"/>
      <c r="J221" s="364"/>
      <c r="K221" s="364"/>
      <c r="L221" s="365"/>
      <c r="M221" s="26"/>
    </row>
    <row r="222" spans="1:17" s="10" customFormat="1" x14ac:dyDescent="0.35">
      <c r="A222" s="9"/>
      <c r="B222" s="363"/>
      <c r="C222" s="364"/>
      <c r="D222" s="364"/>
      <c r="E222" s="364"/>
      <c r="F222" s="364"/>
      <c r="G222" s="364"/>
      <c r="H222" s="364"/>
      <c r="I222" s="364"/>
      <c r="J222" s="364"/>
      <c r="K222" s="364"/>
      <c r="L222" s="365"/>
      <c r="M222" s="26"/>
    </row>
    <row r="223" spans="1:17" s="10" customFormat="1" x14ac:dyDescent="0.35">
      <c r="A223" s="9"/>
      <c r="B223" s="363"/>
      <c r="C223" s="364"/>
      <c r="D223" s="364"/>
      <c r="E223" s="364"/>
      <c r="F223" s="364"/>
      <c r="G223" s="364"/>
      <c r="H223" s="364"/>
      <c r="I223" s="364"/>
      <c r="J223" s="364"/>
      <c r="K223" s="364"/>
      <c r="L223" s="365"/>
      <c r="M223" s="26"/>
    </row>
    <row r="224" spans="1:17" s="10" customFormat="1" x14ac:dyDescent="0.35">
      <c r="A224" s="9"/>
      <c r="B224" s="363"/>
      <c r="C224" s="364"/>
      <c r="D224" s="364"/>
      <c r="E224" s="364"/>
      <c r="F224" s="364"/>
      <c r="G224" s="364"/>
      <c r="H224" s="364"/>
      <c r="I224" s="364"/>
      <c r="J224" s="364"/>
      <c r="K224" s="364"/>
      <c r="L224" s="365"/>
      <c r="M224" s="26"/>
    </row>
    <row r="225" spans="1:17" s="26" customFormat="1" x14ac:dyDescent="0.35">
      <c r="A225" s="93"/>
      <c r="B225" s="104"/>
      <c r="C225" s="105"/>
      <c r="D225" s="105"/>
      <c r="E225" s="105"/>
      <c r="F225" s="105"/>
      <c r="G225" s="105"/>
      <c r="H225" s="105"/>
      <c r="I225" s="105"/>
      <c r="J225" s="105"/>
      <c r="K225" s="105"/>
      <c r="L225" s="106"/>
      <c r="O225" s="83"/>
      <c r="P225" s="83"/>
      <c r="Q225" s="83"/>
    </row>
    <row r="227" spans="1:17" x14ac:dyDescent="0.35">
      <c r="B227" s="266" t="str">
        <f>IF(Intro!$G$23="English",O227,P227)</f>
        <v>MARKETS</v>
      </c>
      <c r="C227" s="267"/>
      <c r="D227" s="267"/>
      <c r="E227" s="267"/>
      <c r="F227" s="267"/>
      <c r="G227" s="267"/>
      <c r="H227" s="267"/>
      <c r="I227" s="267"/>
      <c r="J227" s="267"/>
      <c r="K227" s="267"/>
      <c r="L227" s="268"/>
      <c r="M227" s="26"/>
      <c r="O227" s="113" t="s">
        <v>253</v>
      </c>
      <c r="P227" s="113" t="s">
        <v>254</v>
      </c>
    </row>
    <row r="228" spans="1:17" x14ac:dyDescent="0.35">
      <c r="B228" s="357" t="s">
        <v>31</v>
      </c>
      <c r="C228" s="358"/>
      <c r="D228" s="358"/>
      <c r="E228" s="358"/>
      <c r="F228" s="358"/>
      <c r="G228" s="358"/>
      <c r="H228" s="358"/>
      <c r="I228" s="358"/>
      <c r="J228" s="358"/>
      <c r="K228" s="358"/>
      <c r="L228" s="359"/>
    </row>
    <row r="229" spans="1:17" x14ac:dyDescent="0.35">
      <c r="B229" s="16"/>
      <c r="C229" s="17"/>
      <c r="D229" s="17"/>
      <c r="E229" s="18"/>
      <c r="F229" s="18"/>
      <c r="G229" s="18"/>
      <c r="H229" s="18"/>
      <c r="I229" s="18"/>
      <c r="J229" s="18"/>
      <c r="K229" s="18"/>
      <c r="L229" s="19"/>
    </row>
    <row r="230" spans="1:17" x14ac:dyDescent="0.35">
      <c r="B230" s="255" t="str">
        <f>IF(Intro!$G$23="English",O230,P230)</f>
        <v>Describe the markets for the goods in your country of production, in Canada and globally since January 1, 2022. Factors to consider in your response include, but are not limited to, demand, sales, prices, capacity utilization and export volumes of the goods.</v>
      </c>
      <c r="C230" s="256"/>
      <c r="D230" s="256"/>
      <c r="E230" s="256"/>
      <c r="F230" s="256"/>
      <c r="G230" s="256"/>
      <c r="H230" s="256"/>
      <c r="I230" s="256"/>
      <c r="J230" s="256"/>
      <c r="K230" s="256"/>
      <c r="L230" s="257"/>
      <c r="O230" s="78" t="str">
        <f>"Describe the markets for the goods in your country of production, in Canada and globally since January 1, "&amp;Variables!B6&amp;". Factors to consider in your response include, but are not limited to, demand, sales, prices, capacity utilization and export volumes of the goods."</f>
        <v>Describe the markets for the goods in your country of production, in Canada and globally since January 1, 2022. Factors to consider in your response include, but are not limited to, demand, sales, prices, capacity utilization and export volumes of the goods.</v>
      </c>
      <c r="P230" s="83" t="str">
        <f>"Décrivez les marchés des marchandises dans votre pays de production, au Canada et dans le monde depuis le 1er janvier "&amp;Variables!B6&amp;". Les facteurs à prendre en compte dans votre réponse comprennent, sans s'y limiter, la demande, les ventes, les prix, l'utilisation de la capacité et les volumes d'exportations des marchandises."</f>
        <v>Décrivez les marchés des marchandises dans votre pays de production, au Canada et dans le monde depuis le 1er janvier 2022. Les facteurs à prendre en compte dans votre réponse comprennent, sans s'y limiter, la demande, les ventes, les prix, l'utilisation de la capacité et les volumes d'exportations des marchandises.</v>
      </c>
    </row>
    <row r="231" spans="1:17" x14ac:dyDescent="0.35">
      <c r="B231" s="255"/>
      <c r="C231" s="256"/>
      <c r="D231" s="256"/>
      <c r="E231" s="256"/>
      <c r="F231" s="256"/>
      <c r="G231" s="256"/>
      <c r="H231" s="256"/>
      <c r="I231" s="256"/>
      <c r="J231" s="256"/>
      <c r="K231" s="256"/>
      <c r="L231" s="257"/>
      <c r="O231" s="78"/>
    </row>
    <row r="232" spans="1:17" s="26" customFormat="1" x14ac:dyDescent="0.35">
      <c r="A232" s="93"/>
      <c r="B232" s="103"/>
      <c r="C232" s="94"/>
      <c r="D232" s="94"/>
      <c r="E232" s="94"/>
      <c r="F232" s="94"/>
      <c r="G232" s="94"/>
      <c r="H232" s="94"/>
      <c r="I232" s="94"/>
      <c r="J232" s="94"/>
      <c r="K232" s="94"/>
      <c r="L232" s="95"/>
      <c r="O232" s="83"/>
      <c r="P232" s="83"/>
      <c r="Q232" s="83"/>
    </row>
    <row r="233" spans="1:17" s="10" customFormat="1" x14ac:dyDescent="0.35">
      <c r="A233" s="9"/>
      <c r="B233" s="363"/>
      <c r="C233" s="364"/>
      <c r="D233" s="364"/>
      <c r="E233" s="364"/>
      <c r="F233" s="364"/>
      <c r="G233" s="364"/>
      <c r="H233" s="364"/>
      <c r="I233" s="364"/>
      <c r="J233" s="364"/>
      <c r="K233" s="364"/>
      <c r="L233" s="365"/>
      <c r="M233" s="26"/>
    </row>
    <row r="234" spans="1:17" s="10" customFormat="1" x14ac:dyDescent="0.35">
      <c r="A234" s="9"/>
      <c r="B234" s="363"/>
      <c r="C234" s="364"/>
      <c r="D234" s="364"/>
      <c r="E234" s="364"/>
      <c r="F234" s="364"/>
      <c r="G234" s="364"/>
      <c r="H234" s="364"/>
      <c r="I234" s="364"/>
      <c r="J234" s="364"/>
      <c r="K234" s="364"/>
      <c r="L234" s="365"/>
      <c r="M234" s="26"/>
    </row>
    <row r="235" spans="1:17" s="10" customFormat="1" x14ac:dyDescent="0.35">
      <c r="A235" s="9"/>
      <c r="B235" s="363"/>
      <c r="C235" s="364"/>
      <c r="D235" s="364"/>
      <c r="E235" s="364"/>
      <c r="F235" s="364"/>
      <c r="G235" s="364"/>
      <c r="H235" s="364"/>
      <c r="I235" s="364"/>
      <c r="J235" s="364"/>
      <c r="K235" s="364"/>
      <c r="L235" s="365"/>
      <c r="M235" s="26"/>
    </row>
    <row r="236" spans="1:17" s="10" customFormat="1" x14ac:dyDescent="0.35">
      <c r="A236" s="9"/>
      <c r="B236" s="363"/>
      <c r="C236" s="364"/>
      <c r="D236" s="364"/>
      <c r="E236" s="364"/>
      <c r="F236" s="364"/>
      <c r="G236" s="364"/>
      <c r="H236" s="364"/>
      <c r="I236" s="364"/>
      <c r="J236" s="364"/>
      <c r="K236" s="364"/>
      <c r="L236" s="365"/>
      <c r="M236" s="26"/>
    </row>
    <row r="237" spans="1:17" s="10" customFormat="1" x14ac:dyDescent="0.35">
      <c r="A237" s="9"/>
      <c r="B237" s="363"/>
      <c r="C237" s="364"/>
      <c r="D237" s="364"/>
      <c r="E237" s="364"/>
      <c r="F237" s="364"/>
      <c r="G237" s="364"/>
      <c r="H237" s="364"/>
      <c r="I237" s="364"/>
      <c r="J237" s="364"/>
      <c r="K237" s="364"/>
      <c r="L237" s="365"/>
      <c r="M237" s="26"/>
    </row>
    <row r="238" spans="1:17" s="10" customFormat="1" x14ac:dyDescent="0.35">
      <c r="A238" s="9"/>
      <c r="B238" s="363"/>
      <c r="C238" s="364"/>
      <c r="D238" s="364"/>
      <c r="E238" s="364"/>
      <c r="F238" s="364"/>
      <c r="G238" s="364"/>
      <c r="H238" s="364"/>
      <c r="I238" s="364"/>
      <c r="J238" s="364"/>
      <c r="K238" s="364"/>
      <c r="L238" s="365"/>
      <c r="M238" s="26"/>
    </row>
    <row r="239" spans="1:17" s="10" customFormat="1" x14ac:dyDescent="0.35">
      <c r="A239" s="9"/>
      <c r="B239" s="363"/>
      <c r="C239" s="364"/>
      <c r="D239" s="364"/>
      <c r="E239" s="364"/>
      <c r="F239" s="364"/>
      <c r="G239" s="364"/>
      <c r="H239" s="364"/>
      <c r="I239" s="364"/>
      <c r="J239" s="364"/>
      <c r="K239" s="364"/>
      <c r="L239" s="365"/>
      <c r="M239" s="26"/>
    </row>
    <row r="240" spans="1:17" s="10" customFormat="1" x14ac:dyDescent="0.35">
      <c r="A240" s="9"/>
      <c r="B240" s="363"/>
      <c r="C240" s="364"/>
      <c r="D240" s="364"/>
      <c r="E240" s="364"/>
      <c r="F240" s="364"/>
      <c r="G240" s="364"/>
      <c r="H240" s="364"/>
      <c r="I240" s="364"/>
      <c r="J240" s="364"/>
      <c r="K240" s="364"/>
      <c r="L240" s="365"/>
      <c r="M240" s="26"/>
    </row>
    <row r="241" spans="1:17" s="26" customFormat="1" x14ac:dyDescent="0.35">
      <c r="A241" s="93"/>
      <c r="B241" s="104"/>
      <c r="C241" s="105"/>
      <c r="D241" s="105"/>
      <c r="E241" s="105"/>
      <c r="F241" s="105"/>
      <c r="G241" s="105"/>
      <c r="H241" s="105"/>
      <c r="I241" s="105"/>
      <c r="J241" s="105"/>
      <c r="K241" s="105"/>
      <c r="L241" s="106"/>
      <c r="O241" s="83"/>
      <c r="P241" s="83"/>
      <c r="Q241" s="83"/>
    </row>
    <row r="242" spans="1:17" x14ac:dyDescent="0.35">
      <c r="B242" s="354" t="s">
        <v>32</v>
      </c>
      <c r="C242" s="355"/>
      <c r="D242" s="355"/>
      <c r="E242" s="355"/>
      <c r="F242" s="355"/>
      <c r="G242" s="355"/>
      <c r="H242" s="355"/>
      <c r="I242" s="355"/>
      <c r="J242" s="355"/>
      <c r="K242" s="355"/>
      <c r="L242" s="356"/>
    </row>
    <row r="243" spans="1:17" x14ac:dyDescent="0.35">
      <c r="B243" s="16"/>
      <c r="C243" s="17"/>
      <c r="D243" s="17"/>
      <c r="E243" s="18"/>
      <c r="F243" s="18"/>
      <c r="G243" s="18"/>
      <c r="H243" s="18"/>
      <c r="I243" s="18"/>
      <c r="J243" s="18"/>
      <c r="K243" s="18"/>
      <c r="L243" s="19"/>
    </row>
    <row r="244" spans="1:17" x14ac:dyDescent="0.35">
      <c r="B244" s="298" t="str">
        <f>IF(Intro!$G$23="English",O244,P244)</f>
        <v>Explain any changes you expect to see in your home market, in the Canadian market and in other markets globally for the goods over the next two years with respect to demand, prices, capacity utilization, import volumes or any other factor. Explain any impacts on these outlooks should the finding or order be continued or rescinded. Provide documents, or the names of documents, such as studies or articles in trade journals, that support your firm's statement.</v>
      </c>
      <c r="C244" s="299"/>
      <c r="D244" s="299"/>
      <c r="E244" s="299"/>
      <c r="F244" s="299"/>
      <c r="G244" s="299"/>
      <c r="H244" s="299"/>
      <c r="I244" s="299"/>
      <c r="J244" s="299"/>
      <c r="K244" s="299"/>
      <c r="L244" s="300"/>
      <c r="O244" s="78" t="s">
        <v>197</v>
      </c>
      <c r="P244" s="83" t="s">
        <v>292</v>
      </c>
    </row>
    <row r="245" spans="1:17" x14ac:dyDescent="0.35">
      <c r="B245" s="298"/>
      <c r="C245" s="299"/>
      <c r="D245" s="299"/>
      <c r="E245" s="299"/>
      <c r="F245" s="299"/>
      <c r="G245" s="299"/>
      <c r="H245" s="299"/>
      <c r="I245" s="299"/>
      <c r="J245" s="299"/>
      <c r="K245" s="299"/>
      <c r="L245" s="300"/>
      <c r="O245" s="78"/>
    </row>
    <row r="246" spans="1:17" x14ac:dyDescent="0.35">
      <c r="B246" s="298"/>
      <c r="C246" s="299"/>
      <c r="D246" s="299"/>
      <c r="E246" s="299"/>
      <c r="F246" s="299"/>
      <c r="G246" s="299"/>
      <c r="H246" s="299"/>
      <c r="I246" s="299"/>
      <c r="J246" s="299"/>
      <c r="K246" s="299"/>
      <c r="L246" s="300"/>
      <c r="O246" s="78"/>
    </row>
    <row r="247" spans="1:17" x14ac:dyDescent="0.35">
      <c r="B247" s="298"/>
      <c r="C247" s="299"/>
      <c r="D247" s="299"/>
      <c r="E247" s="299"/>
      <c r="F247" s="299"/>
      <c r="G247" s="299"/>
      <c r="H247" s="299"/>
      <c r="I247" s="299"/>
      <c r="J247" s="299"/>
      <c r="K247" s="299"/>
      <c r="L247" s="300"/>
      <c r="O247" s="78"/>
    </row>
    <row r="248" spans="1:17" s="26" customFormat="1" x14ac:dyDescent="0.35">
      <c r="A248" s="93"/>
      <c r="B248" s="103"/>
      <c r="C248" s="94"/>
      <c r="D248" s="94"/>
      <c r="E248" s="94"/>
      <c r="F248" s="94"/>
      <c r="G248" s="94"/>
      <c r="H248" s="94"/>
      <c r="I248" s="94"/>
      <c r="J248" s="94"/>
      <c r="K248" s="94"/>
      <c r="L248" s="95"/>
      <c r="O248" s="83"/>
      <c r="P248" s="83"/>
      <c r="Q248" s="83"/>
    </row>
    <row r="249" spans="1:17" s="10" customFormat="1" x14ac:dyDescent="0.35">
      <c r="A249" s="9"/>
      <c r="B249" s="363"/>
      <c r="C249" s="364"/>
      <c r="D249" s="364"/>
      <c r="E249" s="364"/>
      <c r="F249" s="364"/>
      <c r="G249" s="364"/>
      <c r="H249" s="364"/>
      <c r="I249" s="364"/>
      <c r="J249" s="364"/>
      <c r="K249" s="364"/>
      <c r="L249" s="365"/>
      <c r="M249" s="26"/>
    </row>
    <row r="250" spans="1:17" s="10" customFormat="1" x14ac:dyDescent="0.35">
      <c r="A250" s="9"/>
      <c r="B250" s="363"/>
      <c r="C250" s="364"/>
      <c r="D250" s="364"/>
      <c r="E250" s="364"/>
      <c r="F250" s="364"/>
      <c r="G250" s="364"/>
      <c r="H250" s="364"/>
      <c r="I250" s="364"/>
      <c r="J250" s="364"/>
      <c r="K250" s="364"/>
      <c r="L250" s="365"/>
      <c r="M250" s="26"/>
    </row>
    <row r="251" spans="1:17" s="10" customFormat="1" x14ac:dyDescent="0.35">
      <c r="A251" s="9"/>
      <c r="B251" s="363"/>
      <c r="C251" s="364"/>
      <c r="D251" s="364"/>
      <c r="E251" s="364"/>
      <c r="F251" s="364"/>
      <c r="G251" s="364"/>
      <c r="H251" s="364"/>
      <c r="I251" s="364"/>
      <c r="J251" s="364"/>
      <c r="K251" s="364"/>
      <c r="L251" s="365"/>
      <c r="M251" s="26"/>
    </row>
    <row r="252" spans="1:17" s="10" customFormat="1" x14ac:dyDescent="0.35">
      <c r="A252" s="9"/>
      <c r="B252" s="363"/>
      <c r="C252" s="364"/>
      <c r="D252" s="364"/>
      <c r="E252" s="364"/>
      <c r="F252" s="364"/>
      <c r="G252" s="364"/>
      <c r="H252" s="364"/>
      <c r="I252" s="364"/>
      <c r="J252" s="364"/>
      <c r="K252" s="364"/>
      <c r="L252" s="365"/>
      <c r="M252" s="26"/>
    </row>
    <row r="253" spans="1:17" s="10" customFormat="1" x14ac:dyDescent="0.35">
      <c r="A253" s="9"/>
      <c r="B253" s="363"/>
      <c r="C253" s="364"/>
      <c r="D253" s="364"/>
      <c r="E253" s="364"/>
      <c r="F253" s="364"/>
      <c r="G253" s="364"/>
      <c r="H253" s="364"/>
      <c r="I253" s="364"/>
      <c r="J253" s="364"/>
      <c r="K253" s="364"/>
      <c r="L253" s="365"/>
      <c r="M253" s="26"/>
    </row>
    <row r="254" spans="1:17" s="10" customFormat="1" x14ac:dyDescent="0.35">
      <c r="A254" s="9"/>
      <c r="B254" s="363"/>
      <c r="C254" s="364"/>
      <c r="D254" s="364"/>
      <c r="E254" s="364"/>
      <c r="F254" s="364"/>
      <c r="G254" s="364"/>
      <c r="H254" s="364"/>
      <c r="I254" s="364"/>
      <c r="J254" s="364"/>
      <c r="K254" s="364"/>
      <c r="L254" s="365"/>
      <c r="M254" s="26"/>
    </row>
    <row r="255" spans="1:17" s="10" customFormat="1" x14ac:dyDescent="0.35">
      <c r="A255" s="9"/>
      <c r="B255" s="363"/>
      <c r="C255" s="364"/>
      <c r="D255" s="364"/>
      <c r="E255" s="364"/>
      <c r="F255" s="364"/>
      <c r="G255" s="364"/>
      <c r="H255" s="364"/>
      <c r="I255" s="364"/>
      <c r="J255" s="364"/>
      <c r="K255" s="364"/>
      <c r="L255" s="365"/>
      <c r="M255" s="26"/>
    </row>
    <row r="256" spans="1:17" s="10" customFormat="1" x14ac:dyDescent="0.35">
      <c r="A256" s="9"/>
      <c r="B256" s="363"/>
      <c r="C256" s="364"/>
      <c r="D256" s="364"/>
      <c r="E256" s="364"/>
      <c r="F256" s="364"/>
      <c r="G256" s="364"/>
      <c r="H256" s="364"/>
      <c r="I256" s="364"/>
      <c r="J256" s="364"/>
      <c r="K256" s="364"/>
      <c r="L256" s="365"/>
      <c r="M256" s="26"/>
    </row>
    <row r="257" spans="1:17" s="26" customFormat="1" x14ac:dyDescent="0.35">
      <c r="A257" s="93"/>
      <c r="B257" s="104"/>
      <c r="C257" s="105"/>
      <c r="D257" s="105"/>
      <c r="E257" s="105"/>
      <c r="F257" s="105"/>
      <c r="G257" s="105"/>
      <c r="H257" s="105"/>
      <c r="I257" s="105"/>
      <c r="J257" s="105"/>
      <c r="K257" s="105"/>
      <c r="L257" s="106"/>
      <c r="O257" s="83"/>
      <c r="P257" s="83"/>
      <c r="Q257" s="83"/>
    </row>
  </sheetData>
  <sheetProtection algorithmName="SHA-512" hashValue="Qe++HzvcOvqqf5o7u5iI6aX+bYaILF5P/sbQehVHIsVzV9pWgihxj0562ACXB4dmw1f8HyuOekFh4G3V8HLqrQ==" saltValue="wBrBQtXElkmrgbzHAL5J1Q==" spinCount="100000" sheet="1" objects="1" scenarios="1" selectLockedCells="1"/>
  <mergeCells count="159">
    <mergeCell ref="B188:L195"/>
    <mergeCell ref="O185:O186"/>
    <mergeCell ref="P185:P186"/>
    <mergeCell ref="O29:O30"/>
    <mergeCell ref="P29:P30"/>
    <mergeCell ref="B172:B181"/>
    <mergeCell ref="C172:D181"/>
    <mergeCell ref="E172:F181"/>
    <mergeCell ref="G172:H181"/>
    <mergeCell ref="I172:J181"/>
    <mergeCell ref="K172:L181"/>
    <mergeCell ref="B132:B141"/>
    <mergeCell ref="C132:D141"/>
    <mergeCell ref="E132:F141"/>
    <mergeCell ref="G132:H141"/>
    <mergeCell ref="I132:J141"/>
    <mergeCell ref="K132:L141"/>
    <mergeCell ref="B142:B151"/>
    <mergeCell ref="C142:D151"/>
    <mergeCell ref="E142:F151"/>
    <mergeCell ref="G142:H151"/>
    <mergeCell ref="I142:J151"/>
    <mergeCell ref="B183:L183"/>
    <mergeCell ref="B185:L186"/>
    <mergeCell ref="B152:B161"/>
    <mergeCell ref="C152:D161"/>
    <mergeCell ref="E152:F161"/>
    <mergeCell ref="G152:H161"/>
    <mergeCell ref="I152:J161"/>
    <mergeCell ref="K152:L161"/>
    <mergeCell ref="B162:B171"/>
    <mergeCell ref="C162:D171"/>
    <mergeCell ref="E162:F171"/>
    <mergeCell ref="G162:H171"/>
    <mergeCell ref="I162:J171"/>
    <mergeCell ref="K162:L171"/>
    <mergeCell ref="K142:L151"/>
    <mergeCell ref="B112:B121"/>
    <mergeCell ref="C112:D121"/>
    <mergeCell ref="E112:F121"/>
    <mergeCell ref="G112:H121"/>
    <mergeCell ref="I112:J121"/>
    <mergeCell ref="K112:L121"/>
    <mergeCell ref="B122:B131"/>
    <mergeCell ref="C122:D131"/>
    <mergeCell ref="E122:F131"/>
    <mergeCell ref="G122:H131"/>
    <mergeCell ref="I122:J131"/>
    <mergeCell ref="K122:L131"/>
    <mergeCell ref="B92:B101"/>
    <mergeCell ref="C92:D101"/>
    <mergeCell ref="E92:F101"/>
    <mergeCell ref="G92:H101"/>
    <mergeCell ref="I92:J101"/>
    <mergeCell ref="K92:L101"/>
    <mergeCell ref="B102:B111"/>
    <mergeCell ref="C102:D111"/>
    <mergeCell ref="E102:F111"/>
    <mergeCell ref="G102:H111"/>
    <mergeCell ref="I102:J111"/>
    <mergeCell ref="K102:L111"/>
    <mergeCell ref="B67:B68"/>
    <mergeCell ref="C67:D68"/>
    <mergeCell ref="E67:F68"/>
    <mergeCell ref="G67:I68"/>
    <mergeCell ref="J67:L68"/>
    <mergeCell ref="G76:H81"/>
    <mergeCell ref="I76:J81"/>
    <mergeCell ref="K76:L81"/>
    <mergeCell ref="B82:B91"/>
    <mergeCell ref="C82:D91"/>
    <mergeCell ref="E82:F91"/>
    <mergeCell ref="G82:H91"/>
    <mergeCell ref="I82:J91"/>
    <mergeCell ref="K82:L91"/>
    <mergeCell ref="C76:D81"/>
    <mergeCell ref="E76:F81"/>
    <mergeCell ref="B74:L74"/>
    <mergeCell ref="B71:L71"/>
    <mergeCell ref="B72:L72"/>
    <mergeCell ref="B63:B64"/>
    <mergeCell ref="C63:D64"/>
    <mergeCell ref="E63:F64"/>
    <mergeCell ref="G63:I64"/>
    <mergeCell ref="J63:L64"/>
    <mergeCell ref="B65:B66"/>
    <mergeCell ref="C65:D66"/>
    <mergeCell ref="E65:F66"/>
    <mergeCell ref="G65:I66"/>
    <mergeCell ref="J65:L66"/>
    <mergeCell ref="B59:B60"/>
    <mergeCell ref="C59:D60"/>
    <mergeCell ref="E59:F60"/>
    <mergeCell ref="G59:I60"/>
    <mergeCell ref="J59:L60"/>
    <mergeCell ref="B61:B62"/>
    <mergeCell ref="C61:D62"/>
    <mergeCell ref="E61:F62"/>
    <mergeCell ref="G61:I62"/>
    <mergeCell ref="J61:L62"/>
    <mergeCell ref="B249:L256"/>
    <mergeCell ref="B18:L25"/>
    <mergeCell ref="B32:L39"/>
    <mergeCell ref="B49:B50"/>
    <mergeCell ref="C49:D50"/>
    <mergeCell ref="E49:F50"/>
    <mergeCell ref="G49:I50"/>
    <mergeCell ref="J49:L50"/>
    <mergeCell ref="B51:B52"/>
    <mergeCell ref="C51:D52"/>
    <mergeCell ref="E51:F52"/>
    <mergeCell ref="G51:I52"/>
    <mergeCell ref="J51:L52"/>
    <mergeCell ref="B43:L45"/>
    <mergeCell ref="B29:L30"/>
    <mergeCell ref="B53:B54"/>
    <mergeCell ref="C53:D54"/>
    <mergeCell ref="E53:F54"/>
    <mergeCell ref="G53:I54"/>
    <mergeCell ref="J53:L54"/>
    <mergeCell ref="B55:B56"/>
    <mergeCell ref="C55:D56"/>
    <mergeCell ref="E55:F56"/>
    <mergeCell ref="G55:I56"/>
    <mergeCell ref="B199:L199"/>
    <mergeCell ref="B212:L212"/>
    <mergeCell ref="B227:L227"/>
    <mergeCell ref="B228:L228"/>
    <mergeCell ref="B197:L197"/>
    <mergeCell ref="B211:L211"/>
    <mergeCell ref="B244:L247"/>
    <mergeCell ref="B201:L208"/>
    <mergeCell ref="B217:L224"/>
    <mergeCell ref="B233:L240"/>
    <mergeCell ref="B214:L215"/>
    <mergeCell ref="B230:L231"/>
    <mergeCell ref="B242:L242"/>
    <mergeCell ref="B10:L10"/>
    <mergeCell ref="B11:L11"/>
    <mergeCell ref="B4:L4"/>
    <mergeCell ref="B5:L5"/>
    <mergeCell ref="B7:L7"/>
    <mergeCell ref="B6:L6"/>
    <mergeCell ref="B27:L27"/>
    <mergeCell ref="B41:L41"/>
    <mergeCell ref="B16:L16"/>
    <mergeCell ref="B13:L13"/>
    <mergeCell ref="B14:L14"/>
    <mergeCell ref="B8:L9"/>
    <mergeCell ref="C47:D48"/>
    <mergeCell ref="E47:F48"/>
    <mergeCell ref="G47:I48"/>
    <mergeCell ref="J47:L48"/>
    <mergeCell ref="J55:L56"/>
    <mergeCell ref="B57:B58"/>
    <mergeCell ref="C57:D58"/>
    <mergeCell ref="E57:F58"/>
    <mergeCell ref="G57:I58"/>
    <mergeCell ref="J57:L58"/>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01:L201 B217:L217 B233:L233 B18:L21 B188:L188 E82:E86 C132 E92 C67 B32:L32 E65 G63 G65 C49 E49 G49 J49 J61 C51 C53 C55 C57 C59 C61 E51 E53 E55 E57 E59 E61 G51 G53 G55 G57 G59 G61 J51 J53 J55 J57 J59 J63 J65 C63 C65 E63 E67 G67 J67 G122:L122 G132:L132 C82:C86 G82:L86 E102 C92 C102 G92:L92 G102:L102 E112 E122 C112 G112:L112 E132 C122 C142 C152 C162 C172 G142:L142 G152:L152 G162:L162 G172:L172 E142 E152 E162 E172 B235:L237 B34:L36 B190:L192 B203:L205 B219:L221 B249:L252 E94:E97 C94:C97 G94:L97 E104:E107 C104:C107 G104:L107 E115:E118 C115:C118 G115:L118 E124:E127 C124:C127 G124:L127 E135:E138 C135:C138 G135:L138 E145:E148 C145:C148 G145:L148 E155:E158 C155:C158 G155:L158 E165:E168 C165:C168 G165:L168 E175:E178 C175:C178 G175:L178" xr:uid="{5A90EE5E-CE92-437E-935D-D903CD4181A5}">
      <formula1>1000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70" min="1" max="11" man="1"/>
    <brk id="131" min="1" max="11" man="1"/>
    <brk id="196"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709DE-0ACC-47DF-AF2F-4161C02CD3C5}">
  <sheetPr>
    <tabColor rgb="FF00B0F0"/>
    <pageSetUpPr fitToPage="1"/>
  </sheetPr>
  <dimension ref="A1:AZ62"/>
  <sheetViews>
    <sheetView showGridLines="0" topLeftCell="A31" zoomScaleNormal="100" workbookViewId="0"/>
  </sheetViews>
  <sheetFormatPr defaultColWidth="8.7265625" defaultRowHeight="14" x14ac:dyDescent="0.35"/>
  <cols>
    <col min="1" max="1" width="2.26953125" style="48" customWidth="1"/>
    <col min="2" max="12" width="14.54296875" style="49" customWidth="1"/>
    <col min="13" max="14" width="8.7265625" style="15"/>
    <col min="15" max="15" width="10.81640625" style="13" hidden="1" customWidth="1"/>
    <col min="16" max="16" width="0" style="13" hidden="1" customWidth="1"/>
    <col min="17" max="17" width="8.7265625" style="7"/>
    <col min="18" max="52" width="8.7265625" style="15"/>
    <col min="53" max="16384" width="8.7265625" style="44"/>
  </cols>
  <sheetData>
    <row r="1" spans="1:52" s="39" customFormat="1" x14ac:dyDescent="0.35">
      <c r="A1" s="12"/>
      <c r="C1" s="40"/>
      <c r="O1" s="41"/>
      <c r="P1" s="41"/>
      <c r="Q1" s="5"/>
    </row>
    <row r="2" spans="1:52" s="39" customFormat="1" x14ac:dyDescent="0.35">
      <c r="A2" s="12"/>
      <c r="B2" s="40" t="s">
        <v>0</v>
      </c>
      <c r="C2" s="40"/>
      <c r="O2" s="41"/>
      <c r="P2" s="41"/>
      <c r="Q2" s="5"/>
    </row>
    <row r="3" spans="1:52" s="39" customFormat="1" x14ac:dyDescent="0.35">
      <c r="A3" s="12"/>
      <c r="B3" s="40"/>
      <c r="C3" s="40"/>
      <c r="O3" s="41"/>
      <c r="P3" s="41"/>
      <c r="Q3" s="5"/>
    </row>
    <row r="4" spans="1:52" s="39" customFormat="1" x14ac:dyDescent="0.35">
      <c r="A4" s="12"/>
      <c r="B4" s="391" t="str">
        <f>Info!B4</f>
        <v>FOREIGN PRODUCERS' QUESTIONNAIRE</v>
      </c>
      <c r="C4" s="391"/>
      <c r="D4" s="391"/>
      <c r="E4" s="391"/>
      <c r="F4" s="391"/>
      <c r="G4" s="391"/>
      <c r="H4" s="391"/>
      <c r="I4" s="391"/>
      <c r="J4" s="391"/>
      <c r="K4" s="391"/>
      <c r="L4" s="391"/>
      <c r="O4" s="41"/>
      <c r="P4" s="41"/>
      <c r="Q4" s="5"/>
    </row>
    <row r="5" spans="1:52" s="39" customFormat="1" x14ac:dyDescent="0.35">
      <c r="A5" s="12"/>
      <c r="B5" s="391" t="str">
        <f>Intro!B5</f>
        <v>RR-2025-002</v>
      </c>
      <c r="C5" s="233"/>
      <c r="D5" s="233"/>
      <c r="E5" s="233"/>
      <c r="F5" s="233"/>
      <c r="G5" s="233"/>
      <c r="H5" s="233"/>
      <c r="I5" s="233"/>
      <c r="J5" s="233"/>
      <c r="K5" s="233"/>
      <c r="L5" s="233"/>
      <c r="O5" s="41"/>
      <c r="P5" s="41"/>
      <c r="Q5" s="5"/>
    </row>
    <row r="6" spans="1:52" s="39" customFormat="1" x14ac:dyDescent="0.35">
      <c r="A6" s="12"/>
      <c r="B6" s="391" t="str">
        <f>Intro!B6</f>
        <v>CONCRETE REINFORCING BAR | BARRES D'ARMATURE POUR BÉTON</v>
      </c>
      <c r="C6" s="233"/>
      <c r="D6" s="233"/>
      <c r="E6" s="233"/>
      <c r="F6" s="233"/>
      <c r="G6" s="233"/>
      <c r="H6" s="233"/>
      <c r="I6" s="233"/>
      <c r="J6" s="233"/>
      <c r="K6" s="233"/>
      <c r="L6" s="233"/>
      <c r="O6" s="41"/>
      <c r="P6" s="41"/>
      <c r="Q6" s="5"/>
    </row>
    <row r="7" spans="1:52" s="39" customFormat="1" x14ac:dyDescent="0.35">
      <c r="A7" s="12"/>
      <c r="B7" s="84"/>
      <c r="C7" s="76"/>
      <c r="D7" s="76"/>
      <c r="E7" s="76"/>
      <c r="F7" s="76"/>
      <c r="G7" s="76"/>
      <c r="H7" s="76"/>
      <c r="I7" s="76"/>
      <c r="J7" s="76"/>
      <c r="K7" s="76"/>
      <c r="L7" s="76"/>
      <c r="O7" s="41"/>
      <c r="P7" s="41"/>
      <c r="Q7" s="5"/>
    </row>
    <row r="8" spans="1:52" s="39" customFormat="1" ht="14.25" customHeight="1" x14ac:dyDescent="0.35">
      <c r="A8" s="12"/>
      <c r="B8" s="397" t="str">
        <f>Public!B8</f>
        <v>The goods in the following questions refer to concrete reinforcing bar as defined in the product description on the Intro tab.</v>
      </c>
      <c r="C8" s="397"/>
      <c r="D8" s="397"/>
      <c r="E8" s="397"/>
      <c r="F8" s="397"/>
      <c r="G8" s="397"/>
      <c r="H8" s="397"/>
      <c r="I8" s="397"/>
      <c r="J8" s="397"/>
      <c r="K8" s="397"/>
      <c r="L8" s="397"/>
      <c r="O8" s="41"/>
      <c r="P8" s="41"/>
      <c r="Q8" s="5"/>
    </row>
    <row r="9" spans="1:52" s="39" customFormat="1" x14ac:dyDescent="0.35">
      <c r="A9" s="12"/>
      <c r="B9" s="397"/>
      <c r="C9" s="397"/>
      <c r="D9" s="397"/>
      <c r="E9" s="397"/>
      <c r="F9" s="397"/>
      <c r="G9" s="397"/>
      <c r="H9" s="397"/>
      <c r="I9" s="397"/>
      <c r="J9" s="397"/>
      <c r="K9" s="397"/>
      <c r="L9" s="397"/>
      <c r="O9" s="41"/>
      <c r="P9" s="134" t="s">
        <v>289</v>
      </c>
      <c r="Q9" s="5"/>
    </row>
    <row r="10" spans="1:52" s="39" customFormat="1" x14ac:dyDescent="0.35">
      <c r="A10" s="42"/>
      <c r="O10" s="41"/>
      <c r="P10" s="41"/>
      <c r="Q10" s="5"/>
    </row>
    <row r="11" spans="1:52" x14ac:dyDescent="0.35">
      <c r="A11" s="43"/>
      <c r="B11" s="392" t="str">
        <f>IF(Intro!$G$23="English",O11,P11)</f>
        <v>GRADES</v>
      </c>
      <c r="C11" s="392"/>
      <c r="D11" s="392"/>
      <c r="E11" s="392"/>
      <c r="F11" s="392"/>
      <c r="G11" s="392"/>
      <c r="H11" s="392"/>
      <c r="I11" s="392"/>
      <c r="J11" s="392"/>
      <c r="K11" s="392"/>
      <c r="L11" s="393"/>
      <c r="O11" s="13" t="s">
        <v>198</v>
      </c>
      <c r="P11" s="13" t="s">
        <v>199</v>
      </c>
    </row>
    <row r="12" spans="1:52" s="47" customFormat="1" x14ac:dyDescent="0.35">
      <c r="A12" s="43"/>
      <c r="B12" s="394" t="s">
        <v>22</v>
      </c>
      <c r="C12" s="395"/>
      <c r="D12" s="395"/>
      <c r="E12" s="395"/>
      <c r="F12" s="395"/>
      <c r="G12" s="395"/>
      <c r="H12" s="395"/>
      <c r="I12" s="395"/>
      <c r="J12" s="395"/>
      <c r="K12" s="395"/>
      <c r="L12" s="396"/>
      <c r="M12" s="45"/>
      <c r="N12" s="45"/>
      <c r="O12" s="13"/>
      <c r="P12" s="13"/>
      <c r="Q12" s="46"/>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row>
    <row r="13" spans="1:52" s="47" customFormat="1" x14ac:dyDescent="0.35">
      <c r="A13" s="43"/>
      <c r="B13" s="384" t="str">
        <f>IF(Intro!$G$23="English",O13,P13)</f>
        <v xml:space="preserve">Provide the grades produced by your firm in Canada between January 1, 2022 and Sep 30, 2025. </v>
      </c>
      <c r="C13" s="385"/>
      <c r="D13" s="385"/>
      <c r="E13" s="385"/>
      <c r="F13" s="385"/>
      <c r="G13" s="385"/>
      <c r="H13" s="385"/>
      <c r="I13" s="385"/>
      <c r="J13" s="385"/>
      <c r="K13" s="385"/>
      <c r="L13" s="386"/>
      <c r="M13" s="45"/>
      <c r="N13" s="45"/>
      <c r="O13" s="13" t="str">
        <f>"Provide the grades produced by your firm in Canada between January 1, "&amp;Variables!B6&amp;" and "&amp;Variables!B7&amp;", "&amp;Variables!B8&amp;". "</f>
        <v xml:space="preserve">Provide the grades produced by your firm in Canada between January 1, 2022 and Sep 30, 2025. </v>
      </c>
      <c r="P13" s="13" t="str">
        <f>"Indiquez les nuances fabriquées au Canada par votre entreprise du 1er janvier "&amp;Variables!C6&amp;" au "&amp;Variables!C7&amp;" "&amp;Variables!C8&amp;"."</f>
        <v>Indiquez les nuances fabriquées au Canada par votre entreprise du 1er janvier 2022 au 30 sept 2025.</v>
      </c>
      <c r="Q13" s="46"/>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row>
    <row r="14" spans="1:52" x14ac:dyDescent="0.35">
      <c r="B14" s="108"/>
      <c r="L14" s="109"/>
    </row>
    <row r="15" spans="1:52" x14ac:dyDescent="0.35">
      <c r="B15" s="387" t="str">
        <f>IF(Intro!$G$23="English",O15,P15)</f>
        <v>Steel Grade</v>
      </c>
      <c r="C15" s="388"/>
      <c r="D15" s="388" t="str">
        <f>IF(Intro!$G$23="English",O16,P16)</f>
        <v>Finish
(i.e. Bare or Coated)</v>
      </c>
      <c r="E15" s="388"/>
      <c r="F15" s="388" t="str">
        <f>IF(Intro!$G$23="English",O17,P17)</f>
        <v>Sold in Canada or exported</v>
      </c>
      <c r="G15" s="388" t="str">
        <f>IF(Intro!$G$23="English",O18,P18)</f>
        <v>Outside Diameter (mm)</v>
      </c>
      <c r="H15" s="388"/>
      <c r="I15" s="388" t="str">
        <f>IF(Intro!$G$23="English",O19,P19)</f>
        <v>Wall Thickness (mm)</v>
      </c>
      <c r="J15" s="388"/>
      <c r="K15" s="389" t="str">
        <f>IF(Intro!$G$23="English",O20,P20)</f>
        <v>Length (m)</v>
      </c>
      <c r="L15" s="390"/>
      <c r="O15" s="13" t="s">
        <v>200</v>
      </c>
      <c r="P15" s="13" t="s">
        <v>201</v>
      </c>
    </row>
    <row r="16" spans="1:52" x14ac:dyDescent="0.35">
      <c r="B16" s="387"/>
      <c r="C16" s="388"/>
      <c r="D16" s="388"/>
      <c r="E16" s="388"/>
      <c r="F16" s="388"/>
      <c r="G16" s="388"/>
      <c r="H16" s="388"/>
      <c r="I16" s="388"/>
      <c r="J16" s="388"/>
      <c r="K16" s="389"/>
      <c r="L16" s="390"/>
      <c r="O16" s="13" t="s">
        <v>202</v>
      </c>
      <c r="P16" s="13" t="s">
        <v>203</v>
      </c>
    </row>
    <row r="17" spans="1:17" x14ac:dyDescent="0.35">
      <c r="B17" s="387"/>
      <c r="C17" s="388"/>
      <c r="D17" s="388"/>
      <c r="E17" s="388"/>
      <c r="F17" s="388"/>
      <c r="G17" s="125" t="s">
        <v>204</v>
      </c>
      <c r="H17" s="125" t="s">
        <v>205</v>
      </c>
      <c r="I17" s="125" t="s">
        <v>204</v>
      </c>
      <c r="J17" s="125" t="s">
        <v>205</v>
      </c>
      <c r="K17" s="125" t="s">
        <v>204</v>
      </c>
      <c r="L17" s="126" t="s">
        <v>205</v>
      </c>
      <c r="O17" s="13" t="s">
        <v>206</v>
      </c>
      <c r="P17" s="13" t="s">
        <v>207</v>
      </c>
    </row>
    <row r="18" spans="1:17" x14ac:dyDescent="0.35">
      <c r="B18" s="379"/>
      <c r="C18" s="380"/>
      <c r="D18" s="380"/>
      <c r="E18" s="380"/>
      <c r="F18" s="380"/>
      <c r="G18" s="378"/>
      <c r="H18" s="378"/>
      <c r="I18" s="378"/>
      <c r="J18" s="378"/>
      <c r="K18" s="378"/>
      <c r="L18" s="376"/>
      <c r="O18" s="13" t="s">
        <v>208</v>
      </c>
      <c r="P18" s="13" t="s">
        <v>209</v>
      </c>
    </row>
    <row r="19" spans="1:17" x14ac:dyDescent="0.35">
      <c r="B19" s="379"/>
      <c r="C19" s="380"/>
      <c r="D19" s="380"/>
      <c r="E19" s="380"/>
      <c r="F19" s="380"/>
      <c r="G19" s="378"/>
      <c r="H19" s="378"/>
      <c r="I19" s="378"/>
      <c r="J19" s="378"/>
      <c r="K19" s="378"/>
      <c r="L19" s="376"/>
      <c r="O19" s="13" t="s">
        <v>210</v>
      </c>
      <c r="P19" s="13" t="s">
        <v>211</v>
      </c>
    </row>
    <row r="20" spans="1:17" x14ac:dyDescent="0.35">
      <c r="B20" s="379"/>
      <c r="C20" s="380"/>
      <c r="D20" s="380"/>
      <c r="E20" s="380"/>
      <c r="F20" s="380"/>
      <c r="G20" s="378"/>
      <c r="H20" s="378"/>
      <c r="I20" s="378"/>
      <c r="J20" s="378"/>
      <c r="K20" s="378"/>
      <c r="L20" s="376"/>
      <c r="O20" s="13" t="s">
        <v>212</v>
      </c>
      <c r="P20" s="13" t="s">
        <v>213</v>
      </c>
    </row>
    <row r="21" spans="1:17" x14ac:dyDescent="0.35">
      <c r="B21" s="379"/>
      <c r="C21" s="380"/>
      <c r="D21" s="380"/>
      <c r="E21" s="380"/>
      <c r="F21" s="380"/>
      <c r="G21" s="378"/>
      <c r="H21" s="378"/>
      <c r="I21" s="378"/>
      <c r="J21" s="378"/>
      <c r="K21" s="378"/>
      <c r="L21" s="376"/>
      <c r="O21" s="38"/>
      <c r="P21" s="38"/>
    </row>
    <row r="22" spans="1:17" x14ac:dyDescent="0.35">
      <c r="B22" s="379"/>
      <c r="C22" s="380"/>
      <c r="D22" s="380"/>
      <c r="E22" s="380"/>
      <c r="F22" s="380"/>
      <c r="G22" s="378"/>
      <c r="H22" s="378"/>
      <c r="I22" s="378"/>
      <c r="J22" s="378"/>
      <c r="K22" s="378"/>
      <c r="L22" s="376"/>
    </row>
    <row r="23" spans="1:17" x14ac:dyDescent="0.35">
      <c r="B23" s="379"/>
      <c r="C23" s="380"/>
      <c r="D23" s="380"/>
      <c r="E23" s="380"/>
      <c r="F23" s="380"/>
      <c r="G23" s="378"/>
      <c r="H23" s="378"/>
      <c r="I23" s="378"/>
      <c r="J23" s="378"/>
      <c r="K23" s="378"/>
      <c r="L23" s="376"/>
    </row>
    <row r="24" spans="1:17" x14ac:dyDescent="0.35">
      <c r="B24" s="379"/>
      <c r="C24" s="380"/>
      <c r="D24" s="380"/>
      <c r="E24" s="380"/>
      <c r="F24" s="380"/>
      <c r="G24" s="378"/>
      <c r="H24" s="378"/>
      <c r="I24" s="378"/>
      <c r="J24" s="378"/>
      <c r="K24" s="378"/>
      <c r="L24" s="376"/>
      <c r="O24" s="38"/>
      <c r="P24" s="38"/>
    </row>
    <row r="25" spans="1:17" x14ac:dyDescent="0.35">
      <c r="B25" s="379"/>
      <c r="C25" s="380"/>
      <c r="D25" s="380"/>
      <c r="E25" s="380"/>
      <c r="F25" s="380"/>
      <c r="G25" s="378"/>
      <c r="H25" s="378"/>
      <c r="I25" s="378"/>
      <c r="J25" s="378"/>
      <c r="K25" s="378"/>
      <c r="L25" s="376"/>
    </row>
    <row r="26" spans="1:17" x14ac:dyDescent="0.35">
      <c r="B26" s="379"/>
      <c r="C26" s="380"/>
      <c r="D26" s="380"/>
      <c r="E26" s="380"/>
      <c r="F26" s="380"/>
      <c r="G26" s="378"/>
      <c r="H26" s="378"/>
      <c r="I26" s="378"/>
      <c r="J26" s="378"/>
      <c r="K26" s="378"/>
      <c r="L26" s="376"/>
    </row>
    <row r="27" spans="1:17" s="15" customFormat="1" x14ac:dyDescent="0.35">
      <c r="A27" s="48"/>
      <c r="B27" s="379"/>
      <c r="C27" s="380"/>
      <c r="D27" s="380"/>
      <c r="E27" s="380"/>
      <c r="F27" s="380"/>
      <c r="G27" s="378"/>
      <c r="H27" s="378"/>
      <c r="I27" s="378"/>
      <c r="J27" s="378"/>
      <c r="K27" s="378"/>
      <c r="L27" s="376"/>
      <c r="O27" s="38"/>
      <c r="P27" s="38"/>
      <c r="Q27" s="7"/>
    </row>
    <row r="28" spans="1:17" s="15" customFormat="1" x14ac:dyDescent="0.35">
      <c r="A28" s="48"/>
      <c r="B28" s="379"/>
      <c r="C28" s="380"/>
      <c r="D28" s="380"/>
      <c r="E28" s="380"/>
      <c r="F28" s="380"/>
      <c r="G28" s="378"/>
      <c r="H28" s="378"/>
      <c r="I28" s="378"/>
      <c r="J28" s="378"/>
      <c r="K28" s="378"/>
      <c r="L28" s="376"/>
      <c r="O28" s="13"/>
      <c r="P28" s="13"/>
      <c r="Q28" s="7"/>
    </row>
    <row r="29" spans="1:17" s="15" customFormat="1" x14ac:dyDescent="0.35">
      <c r="A29" s="48"/>
      <c r="B29" s="379"/>
      <c r="C29" s="380"/>
      <c r="D29" s="380"/>
      <c r="E29" s="380"/>
      <c r="F29" s="380"/>
      <c r="G29" s="378"/>
      <c r="H29" s="378"/>
      <c r="I29" s="378"/>
      <c r="J29" s="378"/>
      <c r="K29" s="378"/>
      <c r="L29" s="376"/>
      <c r="O29" s="13"/>
      <c r="P29" s="13"/>
      <c r="Q29" s="7"/>
    </row>
    <row r="30" spans="1:17" s="15" customFormat="1" x14ac:dyDescent="0.35">
      <c r="A30" s="48"/>
      <c r="B30" s="379"/>
      <c r="C30" s="380"/>
      <c r="D30" s="380"/>
      <c r="E30" s="380"/>
      <c r="F30" s="380"/>
      <c r="G30" s="378"/>
      <c r="H30" s="378"/>
      <c r="I30" s="378"/>
      <c r="J30" s="378"/>
      <c r="K30" s="378"/>
      <c r="L30" s="376"/>
      <c r="O30" s="13"/>
      <c r="P30" s="13"/>
      <c r="Q30" s="7"/>
    </row>
    <row r="31" spans="1:17" s="15" customFormat="1" x14ac:dyDescent="0.35">
      <c r="A31" s="48"/>
      <c r="B31" s="379"/>
      <c r="C31" s="380"/>
      <c r="D31" s="380"/>
      <c r="E31" s="380"/>
      <c r="F31" s="380"/>
      <c r="G31" s="378"/>
      <c r="H31" s="378"/>
      <c r="I31" s="378"/>
      <c r="J31" s="378"/>
      <c r="K31" s="378"/>
      <c r="L31" s="376"/>
      <c r="O31" s="13"/>
      <c r="P31" s="13"/>
      <c r="Q31" s="7"/>
    </row>
    <row r="32" spans="1:17" s="15" customFormat="1" x14ac:dyDescent="0.35">
      <c r="A32" s="48"/>
      <c r="B32" s="379"/>
      <c r="C32" s="380"/>
      <c r="D32" s="380"/>
      <c r="E32" s="380"/>
      <c r="F32" s="380"/>
      <c r="G32" s="378"/>
      <c r="H32" s="378"/>
      <c r="I32" s="378"/>
      <c r="J32" s="378"/>
      <c r="K32" s="378"/>
      <c r="L32" s="376"/>
      <c r="O32" s="13"/>
      <c r="P32" s="13"/>
      <c r="Q32" s="7"/>
    </row>
    <row r="33" spans="1:17" s="15" customFormat="1" x14ac:dyDescent="0.35">
      <c r="A33" s="48"/>
      <c r="B33" s="379"/>
      <c r="C33" s="380"/>
      <c r="D33" s="380"/>
      <c r="E33" s="380"/>
      <c r="F33" s="380"/>
      <c r="G33" s="378"/>
      <c r="H33" s="378"/>
      <c r="I33" s="378"/>
      <c r="J33" s="378"/>
      <c r="K33" s="378"/>
      <c r="L33" s="376"/>
      <c r="O33" s="13"/>
      <c r="P33" s="13"/>
      <c r="Q33" s="7"/>
    </row>
    <row r="34" spans="1:17" s="15" customFormat="1" x14ac:dyDescent="0.35">
      <c r="A34" s="48"/>
      <c r="B34" s="379"/>
      <c r="C34" s="380"/>
      <c r="D34" s="380"/>
      <c r="E34" s="380"/>
      <c r="F34" s="380"/>
      <c r="G34" s="378"/>
      <c r="H34" s="378"/>
      <c r="I34" s="378"/>
      <c r="J34" s="378"/>
      <c r="K34" s="378"/>
      <c r="L34" s="376"/>
      <c r="O34" s="13"/>
      <c r="P34" s="13"/>
      <c r="Q34" s="7"/>
    </row>
    <row r="35" spans="1:17" s="15" customFormat="1" x14ac:dyDescent="0.35">
      <c r="A35" s="48"/>
      <c r="B35" s="379"/>
      <c r="C35" s="380"/>
      <c r="D35" s="380"/>
      <c r="E35" s="380"/>
      <c r="F35" s="380"/>
      <c r="G35" s="378"/>
      <c r="H35" s="378"/>
      <c r="I35" s="378"/>
      <c r="J35" s="378"/>
      <c r="K35" s="378"/>
      <c r="L35" s="376"/>
      <c r="O35" s="13"/>
      <c r="P35" s="13"/>
      <c r="Q35" s="7"/>
    </row>
    <row r="36" spans="1:17" s="15" customFormat="1" x14ac:dyDescent="0.35">
      <c r="A36" s="48"/>
      <c r="B36" s="379"/>
      <c r="C36" s="380"/>
      <c r="D36" s="380"/>
      <c r="E36" s="380"/>
      <c r="F36" s="380"/>
      <c r="G36" s="378"/>
      <c r="H36" s="378"/>
      <c r="I36" s="378"/>
      <c r="J36" s="378"/>
      <c r="K36" s="378"/>
      <c r="L36" s="376"/>
      <c r="O36" s="13"/>
      <c r="P36" s="13"/>
      <c r="Q36" s="7"/>
    </row>
    <row r="37" spans="1:17" s="15" customFormat="1" x14ac:dyDescent="0.35">
      <c r="A37" s="48"/>
      <c r="B37" s="379"/>
      <c r="C37" s="380"/>
      <c r="D37" s="380"/>
      <c r="E37" s="380"/>
      <c r="F37" s="380"/>
      <c r="G37" s="378"/>
      <c r="H37" s="378"/>
      <c r="I37" s="378"/>
      <c r="J37" s="378"/>
      <c r="K37" s="378"/>
      <c r="L37" s="376"/>
      <c r="O37" s="13"/>
      <c r="P37" s="13"/>
      <c r="Q37" s="7"/>
    </row>
    <row r="38" spans="1:17" s="15" customFormat="1" x14ac:dyDescent="0.35">
      <c r="A38" s="48"/>
      <c r="B38" s="379"/>
      <c r="C38" s="380"/>
      <c r="D38" s="380"/>
      <c r="E38" s="380"/>
      <c r="F38" s="380"/>
      <c r="G38" s="378"/>
      <c r="H38" s="378"/>
      <c r="I38" s="378"/>
      <c r="J38" s="378"/>
      <c r="K38" s="378"/>
      <c r="L38" s="376"/>
      <c r="O38" s="13"/>
      <c r="P38" s="13"/>
      <c r="Q38" s="7"/>
    </row>
    <row r="39" spans="1:17" x14ac:dyDescent="0.35">
      <c r="B39" s="379"/>
      <c r="C39" s="380"/>
      <c r="D39" s="380"/>
      <c r="E39" s="380"/>
      <c r="F39" s="380"/>
      <c r="G39" s="378"/>
      <c r="H39" s="378"/>
      <c r="I39" s="378"/>
      <c r="J39" s="378"/>
      <c r="K39" s="378"/>
      <c r="L39" s="376"/>
    </row>
    <row r="40" spans="1:17" x14ac:dyDescent="0.35">
      <c r="B40" s="379"/>
      <c r="C40" s="380"/>
      <c r="D40" s="380"/>
      <c r="E40" s="380"/>
      <c r="F40" s="380"/>
      <c r="G40" s="378"/>
      <c r="H40" s="378"/>
      <c r="I40" s="378"/>
      <c r="J40" s="378"/>
      <c r="K40" s="378"/>
      <c r="L40" s="376"/>
    </row>
    <row r="41" spans="1:17" x14ac:dyDescent="0.35">
      <c r="B41" s="379"/>
      <c r="C41" s="380"/>
      <c r="D41" s="380"/>
      <c r="E41" s="380"/>
      <c r="F41" s="380"/>
      <c r="G41" s="378"/>
      <c r="H41" s="378"/>
      <c r="I41" s="378"/>
      <c r="J41" s="378"/>
      <c r="K41" s="378"/>
      <c r="L41" s="376"/>
    </row>
    <row r="42" spans="1:17" x14ac:dyDescent="0.35">
      <c r="B42" s="379"/>
      <c r="C42" s="380"/>
      <c r="D42" s="380"/>
      <c r="E42" s="380"/>
      <c r="F42" s="380"/>
      <c r="G42" s="378"/>
      <c r="H42" s="378"/>
      <c r="I42" s="378"/>
      <c r="J42" s="378"/>
      <c r="K42" s="378"/>
      <c r="L42" s="376"/>
    </row>
    <row r="43" spans="1:17" x14ac:dyDescent="0.35">
      <c r="B43" s="379"/>
      <c r="C43" s="380"/>
      <c r="D43" s="380"/>
      <c r="E43" s="380"/>
      <c r="F43" s="380"/>
      <c r="G43" s="378"/>
      <c r="H43" s="378"/>
      <c r="I43" s="378"/>
      <c r="J43" s="378"/>
      <c r="K43" s="378"/>
      <c r="L43" s="376"/>
    </row>
    <row r="44" spans="1:17" x14ac:dyDescent="0.35">
      <c r="B44" s="379"/>
      <c r="C44" s="380"/>
      <c r="D44" s="380"/>
      <c r="E44" s="380"/>
      <c r="F44" s="380"/>
      <c r="G44" s="378"/>
      <c r="H44" s="378"/>
      <c r="I44" s="378"/>
      <c r="J44" s="378"/>
      <c r="K44" s="378"/>
      <c r="L44" s="376"/>
    </row>
    <row r="45" spans="1:17" x14ac:dyDescent="0.35">
      <c r="B45" s="379"/>
      <c r="C45" s="380"/>
      <c r="D45" s="380"/>
      <c r="E45" s="380"/>
      <c r="F45" s="380"/>
      <c r="G45" s="378"/>
      <c r="H45" s="378"/>
      <c r="I45" s="378"/>
      <c r="J45" s="378"/>
      <c r="K45" s="378"/>
      <c r="L45" s="376"/>
    </row>
    <row r="46" spans="1:17" x14ac:dyDescent="0.35">
      <c r="B46" s="379"/>
      <c r="C46" s="380"/>
      <c r="D46" s="380"/>
      <c r="E46" s="380"/>
      <c r="F46" s="380"/>
      <c r="G46" s="378"/>
      <c r="H46" s="378"/>
      <c r="I46" s="378"/>
      <c r="J46" s="378"/>
      <c r="K46" s="378"/>
      <c r="L46" s="376"/>
    </row>
    <row r="47" spans="1:17" x14ac:dyDescent="0.35">
      <c r="B47" s="379"/>
      <c r="C47" s="380"/>
      <c r="D47" s="380"/>
      <c r="E47" s="380"/>
      <c r="F47" s="380"/>
      <c r="G47" s="378"/>
      <c r="H47" s="378"/>
      <c r="I47" s="378"/>
      <c r="J47" s="378"/>
      <c r="K47" s="378"/>
      <c r="L47" s="376"/>
    </row>
    <row r="48" spans="1:17" x14ac:dyDescent="0.35">
      <c r="B48" s="379"/>
      <c r="C48" s="380"/>
      <c r="D48" s="380"/>
      <c r="E48" s="380"/>
      <c r="F48" s="380"/>
      <c r="G48" s="378"/>
      <c r="H48" s="378"/>
      <c r="I48" s="378"/>
      <c r="J48" s="378"/>
      <c r="K48" s="378"/>
      <c r="L48" s="376"/>
    </row>
    <row r="49" spans="2:12" x14ac:dyDescent="0.35">
      <c r="B49" s="379"/>
      <c r="C49" s="380"/>
      <c r="D49" s="380"/>
      <c r="E49" s="380"/>
      <c r="F49" s="380"/>
      <c r="G49" s="378"/>
      <c r="H49" s="378"/>
      <c r="I49" s="378"/>
      <c r="J49" s="378"/>
      <c r="K49" s="378"/>
      <c r="L49" s="376"/>
    </row>
    <row r="50" spans="2:12" x14ac:dyDescent="0.35">
      <c r="B50" s="379"/>
      <c r="C50" s="380"/>
      <c r="D50" s="380"/>
      <c r="E50" s="380"/>
      <c r="F50" s="380"/>
      <c r="G50" s="378"/>
      <c r="H50" s="378"/>
      <c r="I50" s="378"/>
      <c r="J50" s="378"/>
      <c r="K50" s="378"/>
      <c r="L50" s="376"/>
    </row>
    <row r="51" spans="2:12" x14ac:dyDescent="0.35">
      <c r="B51" s="379"/>
      <c r="C51" s="380"/>
      <c r="D51" s="380"/>
      <c r="E51" s="380"/>
      <c r="F51" s="380"/>
      <c r="G51" s="378"/>
      <c r="H51" s="378"/>
      <c r="I51" s="378"/>
      <c r="J51" s="378"/>
      <c r="K51" s="378"/>
      <c r="L51" s="376"/>
    </row>
    <row r="52" spans="2:12" x14ac:dyDescent="0.35">
      <c r="B52" s="379"/>
      <c r="C52" s="380"/>
      <c r="D52" s="380"/>
      <c r="E52" s="380"/>
      <c r="F52" s="380"/>
      <c r="G52" s="378"/>
      <c r="H52" s="378"/>
      <c r="I52" s="378"/>
      <c r="J52" s="378"/>
      <c r="K52" s="378"/>
      <c r="L52" s="376"/>
    </row>
    <row r="53" spans="2:12" x14ac:dyDescent="0.35">
      <c r="B53" s="379"/>
      <c r="C53" s="380"/>
      <c r="D53" s="380"/>
      <c r="E53" s="380"/>
      <c r="F53" s="380"/>
      <c r="G53" s="378"/>
      <c r="H53" s="378"/>
      <c r="I53" s="378"/>
      <c r="J53" s="378"/>
      <c r="K53" s="378"/>
      <c r="L53" s="376"/>
    </row>
    <row r="54" spans="2:12" x14ac:dyDescent="0.35">
      <c r="B54" s="379"/>
      <c r="C54" s="380"/>
      <c r="D54" s="380"/>
      <c r="E54" s="380"/>
      <c r="F54" s="380"/>
      <c r="G54" s="378"/>
      <c r="H54" s="378"/>
      <c r="I54" s="378"/>
      <c r="J54" s="378"/>
      <c r="K54" s="378"/>
      <c r="L54" s="376"/>
    </row>
    <row r="55" spans="2:12" x14ac:dyDescent="0.35">
      <c r="B55" s="379"/>
      <c r="C55" s="380"/>
      <c r="D55" s="380"/>
      <c r="E55" s="380"/>
      <c r="F55" s="380"/>
      <c r="G55" s="378"/>
      <c r="H55" s="378"/>
      <c r="I55" s="378"/>
      <c r="J55" s="378"/>
      <c r="K55" s="378"/>
      <c r="L55" s="376"/>
    </row>
    <row r="56" spans="2:12" x14ac:dyDescent="0.35">
      <c r="B56" s="379"/>
      <c r="C56" s="380"/>
      <c r="D56" s="380"/>
      <c r="E56" s="380"/>
      <c r="F56" s="380"/>
      <c r="G56" s="378"/>
      <c r="H56" s="378"/>
      <c r="I56" s="378"/>
      <c r="J56" s="378"/>
      <c r="K56" s="378"/>
      <c r="L56" s="376"/>
    </row>
    <row r="57" spans="2:12" x14ac:dyDescent="0.35">
      <c r="B57" s="379"/>
      <c r="C57" s="380"/>
      <c r="D57" s="380"/>
      <c r="E57" s="380"/>
      <c r="F57" s="380"/>
      <c r="G57" s="378"/>
      <c r="H57" s="378"/>
      <c r="I57" s="378"/>
      <c r="J57" s="378"/>
      <c r="K57" s="378"/>
      <c r="L57" s="376"/>
    </row>
    <row r="58" spans="2:12" x14ac:dyDescent="0.35">
      <c r="B58" s="379"/>
      <c r="C58" s="380"/>
      <c r="D58" s="380"/>
      <c r="E58" s="380"/>
      <c r="F58" s="380"/>
      <c r="G58" s="378"/>
      <c r="H58" s="378"/>
      <c r="I58" s="378"/>
      <c r="J58" s="378"/>
      <c r="K58" s="378"/>
      <c r="L58" s="376"/>
    </row>
    <row r="59" spans="2:12" x14ac:dyDescent="0.35">
      <c r="B59" s="379"/>
      <c r="C59" s="380"/>
      <c r="D59" s="380"/>
      <c r="E59" s="380"/>
      <c r="F59" s="380"/>
      <c r="G59" s="378"/>
      <c r="H59" s="378"/>
      <c r="I59" s="378"/>
      <c r="J59" s="378"/>
      <c r="K59" s="378"/>
      <c r="L59" s="376"/>
    </row>
    <row r="60" spans="2:12" x14ac:dyDescent="0.35">
      <c r="B60" s="379"/>
      <c r="C60" s="380"/>
      <c r="D60" s="380"/>
      <c r="E60" s="380"/>
      <c r="F60" s="380"/>
      <c r="G60" s="378"/>
      <c r="H60" s="378"/>
      <c r="I60" s="378"/>
      <c r="J60" s="378"/>
      <c r="K60" s="378"/>
      <c r="L60" s="376"/>
    </row>
    <row r="61" spans="2:12" x14ac:dyDescent="0.35">
      <c r="B61" s="379"/>
      <c r="C61" s="380"/>
      <c r="D61" s="380"/>
      <c r="E61" s="380"/>
      <c r="F61" s="380"/>
      <c r="G61" s="378"/>
      <c r="H61" s="378"/>
      <c r="I61" s="378"/>
      <c r="J61" s="378"/>
      <c r="K61" s="378"/>
      <c r="L61" s="376"/>
    </row>
    <row r="62" spans="2:12" x14ac:dyDescent="0.35">
      <c r="B62" s="381"/>
      <c r="C62" s="382"/>
      <c r="D62" s="382"/>
      <c r="E62" s="382"/>
      <c r="F62" s="382"/>
      <c r="G62" s="383"/>
      <c r="H62" s="383"/>
      <c r="I62" s="383"/>
      <c r="J62" s="383"/>
      <c r="K62" s="383"/>
      <c r="L62" s="377"/>
    </row>
  </sheetData>
  <sheetProtection algorithmName="SHA-512" hashValue="ucXKq2e13WPez+wDhtCEBNVvlWL2eWHjtuRwLXRUKnNb9NmWpHukE5gpq3qC5pfC1l1JYsfizKe+VGvJ775CnQ==" saltValue="A50x4gIEW1eVP6V3bcooZA==" spinCount="100000" sheet="1" objects="1" scenarios="1" selectLockedCells="1"/>
  <mergeCells count="148">
    <mergeCell ref="B13:L13"/>
    <mergeCell ref="B15:C17"/>
    <mergeCell ref="D15:E17"/>
    <mergeCell ref="F15:F17"/>
    <mergeCell ref="G15:H16"/>
    <mergeCell ref="I15:J16"/>
    <mergeCell ref="K15:L16"/>
    <mergeCell ref="B4:L4"/>
    <mergeCell ref="B5:L5"/>
    <mergeCell ref="B6:L6"/>
    <mergeCell ref="B11:L11"/>
    <mergeCell ref="B12:L12"/>
    <mergeCell ref="B8:L9"/>
    <mergeCell ref="J18:J20"/>
    <mergeCell ref="K18:K20"/>
    <mergeCell ref="L18:L20"/>
    <mergeCell ref="B21:C23"/>
    <mergeCell ref="D21:E23"/>
    <mergeCell ref="F21:F23"/>
    <mergeCell ref="G21:G23"/>
    <mergeCell ref="H21:H23"/>
    <mergeCell ref="I21:I23"/>
    <mergeCell ref="J21:J23"/>
    <mergeCell ref="B18:C20"/>
    <mergeCell ref="D18:E20"/>
    <mergeCell ref="F18:F20"/>
    <mergeCell ref="G18:G20"/>
    <mergeCell ref="H18:H20"/>
    <mergeCell ref="I18:I20"/>
    <mergeCell ref="K21:K23"/>
    <mergeCell ref="L21:L23"/>
    <mergeCell ref="B24:C26"/>
    <mergeCell ref="D24:E26"/>
    <mergeCell ref="F24:F26"/>
    <mergeCell ref="G24:G26"/>
    <mergeCell ref="H24:H26"/>
    <mergeCell ref="I24:I26"/>
    <mergeCell ref="J24:J26"/>
    <mergeCell ref="K24:K26"/>
    <mergeCell ref="L24:L26"/>
    <mergeCell ref="B27:C29"/>
    <mergeCell ref="D27:E29"/>
    <mergeCell ref="F27:F29"/>
    <mergeCell ref="G27:G29"/>
    <mergeCell ref="H27:H29"/>
    <mergeCell ref="I27:I29"/>
    <mergeCell ref="J27:J29"/>
    <mergeCell ref="K27:K29"/>
    <mergeCell ref="L27:L29"/>
    <mergeCell ref="J30:J32"/>
    <mergeCell ref="K30:K32"/>
    <mergeCell ref="L30:L32"/>
    <mergeCell ref="B33:C35"/>
    <mergeCell ref="D33:E35"/>
    <mergeCell ref="F33:F35"/>
    <mergeCell ref="G33:G35"/>
    <mergeCell ref="H33:H35"/>
    <mergeCell ref="I33:I35"/>
    <mergeCell ref="J33:J35"/>
    <mergeCell ref="B30:C32"/>
    <mergeCell ref="D30:E32"/>
    <mergeCell ref="F30:F32"/>
    <mergeCell ref="G30:G32"/>
    <mergeCell ref="H30:H32"/>
    <mergeCell ref="I30:I32"/>
    <mergeCell ref="K33:K35"/>
    <mergeCell ref="L33:L35"/>
    <mergeCell ref="B36:C38"/>
    <mergeCell ref="D36:E38"/>
    <mergeCell ref="F36:F38"/>
    <mergeCell ref="G36:G38"/>
    <mergeCell ref="H36:H38"/>
    <mergeCell ref="I36:I38"/>
    <mergeCell ref="J36:J38"/>
    <mergeCell ref="K36:K38"/>
    <mergeCell ref="L36:L38"/>
    <mergeCell ref="B39:C41"/>
    <mergeCell ref="D39:E41"/>
    <mergeCell ref="F39:F41"/>
    <mergeCell ref="G39:G41"/>
    <mergeCell ref="H39:H41"/>
    <mergeCell ref="I39:I41"/>
    <mergeCell ref="J39:J41"/>
    <mergeCell ref="K39:K41"/>
    <mergeCell ref="L39:L41"/>
    <mergeCell ref="J42:J44"/>
    <mergeCell ref="K42:K44"/>
    <mergeCell ref="L42:L44"/>
    <mergeCell ref="B45:C47"/>
    <mergeCell ref="D45:E47"/>
    <mergeCell ref="F45:F47"/>
    <mergeCell ref="G45:G47"/>
    <mergeCell ref="H45:H47"/>
    <mergeCell ref="I45:I47"/>
    <mergeCell ref="J45:J47"/>
    <mergeCell ref="B42:C44"/>
    <mergeCell ref="D42:E44"/>
    <mergeCell ref="F42:F44"/>
    <mergeCell ref="G42:G44"/>
    <mergeCell ref="H42:H44"/>
    <mergeCell ref="I42:I44"/>
    <mergeCell ref="K45:K47"/>
    <mergeCell ref="L45:L47"/>
    <mergeCell ref="B48:C50"/>
    <mergeCell ref="D48:E50"/>
    <mergeCell ref="F48:F50"/>
    <mergeCell ref="G48:G50"/>
    <mergeCell ref="H48:H50"/>
    <mergeCell ref="I48:I50"/>
    <mergeCell ref="J48:J50"/>
    <mergeCell ref="K48:K50"/>
    <mergeCell ref="L48:L50"/>
    <mergeCell ref="B51:C53"/>
    <mergeCell ref="D51:E53"/>
    <mergeCell ref="F51:F53"/>
    <mergeCell ref="G51:G53"/>
    <mergeCell ref="H51:H53"/>
    <mergeCell ref="I51:I53"/>
    <mergeCell ref="J51:J53"/>
    <mergeCell ref="K51:K53"/>
    <mergeCell ref="L51:L53"/>
    <mergeCell ref="J54:J56"/>
    <mergeCell ref="K54:K56"/>
    <mergeCell ref="L54:L56"/>
    <mergeCell ref="B57:C59"/>
    <mergeCell ref="D57:E59"/>
    <mergeCell ref="F57:F59"/>
    <mergeCell ref="G57:G59"/>
    <mergeCell ref="H57:H59"/>
    <mergeCell ref="I57:I59"/>
    <mergeCell ref="J57:J59"/>
    <mergeCell ref="B54:C56"/>
    <mergeCell ref="D54:E56"/>
    <mergeCell ref="F54:F56"/>
    <mergeCell ref="G54:G56"/>
    <mergeCell ref="H54:H56"/>
    <mergeCell ref="I54:I56"/>
    <mergeCell ref="L60:L62"/>
    <mergeCell ref="K57:K59"/>
    <mergeCell ref="L57:L59"/>
    <mergeCell ref="B60:C62"/>
    <mergeCell ref="D60:E62"/>
    <mergeCell ref="F60:F62"/>
    <mergeCell ref="G60:G62"/>
    <mergeCell ref="H60:H62"/>
    <mergeCell ref="I60:I62"/>
    <mergeCell ref="J60:J62"/>
    <mergeCell ref="K60:K62"/>
  </mergeCells>
  <printOptions horizontalCentered="1"/>
  <pageMargins left="0.7" right="0.7" top="0.75" bottom="0.75" header="0.3" footer="0.3"/>
  <pageSetup scale="67" orientation="portrait" r:id="rId1"/>
  <headerFooter>
    <oddFooter>&amp;L&amp;A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7209-BBFE-4DB7-BA00-151BE9DDBB9D}">
  <sheetPr>
    <tabColor rgb="FF00B0F0"/>
    <pageSetUpPr fitToPage="1"/>
  </sheetPr>
  <dimension ref="A1:P62"/>
  <sheetViews>
    <sheetView showGridLines="0" zoomScaleNormal="100" workbookViewId="0"/>
  </sheetViews>
  <sheetFormatPr defaultColWidth="9.453125" defaultRowHeight="14" x14ac:dyDescent="0.35"/>
  <cols>
    <col min="1" max="1" width="1.54296875" style="9" customWidth="1"/>
    <col min="2" max="2" width="12.1796875" style="77" customWidth="1"/>
    <col min="3" max="3" width="5.81640625" style="77" customWidth="1"/>
    <col min="4" max="4" width="18.54296875" style="77" customWidth="1"/>
    <col min="5" max="12" width="15.453125" style="77" customWidth="1"/>
    <col min="13" max="13" width="6.453125" style="83" customWidth="1"/>
    <col min="14" max="14" width="11.81640625" style="83" customWidth="1"/>
    <col min="15" max="15" width="52.26953125" style="83" hidden="1" customWidth="1"/>
    <col min="16" max="16" width="126.1796875" style="83" hidden="1" customWidth="1"/>
    <col min="17" max="17" width="11.81640625" style="83" customWidth="1"/>
    <col min="18" max="16384" width="9.453125" style="83"/>
  </cols>
  <sheetData>
    <row r="1" spans="1:16" ht="14.25" customHeight="1" x14ac:dyDescent="0.35">
      <c r="O1" s="10" t="s">
        <v>64</v>
      </c>
      <c r="P1" s="10" t="s">
        <v>76</v>
      </c>
    </row>
    <row r="2" spans="1:16" x14ac:dyDescent="0.35">
      <c r="B2" s="11" t="s">
        <v>0</v>
      </c>
      <c r="C2" s="11"/>
      <c r="D2" s="11"/>
      <c r="O2" s="5"/>
      <c r="P2" s="5"/>
    </row>
    <row r="3" spans="1:16" x14ac:dyDescent="0.35">
      <c r="B3" s="2"/>
      <c r="C3" s="2"/>
      <c r="D3" s="2"/>
      <c r="O3" s="5"/>
      <c r="P3" s="5"/>
    </row>
    <row r="4" spans="1:16" s="5" customFormat="1" x14ac:dyDescent="0.35">
      <c r="A4" s="12"/>
      <c r="B4" s="391" t="str">
        <f>Info!B4</f>
        <v>FOREIGN PRODUCERS' QUESTIONNAIRE</v>
      </c>
      <c r="C4" s="391"/>
      <c r="D4" s="391"/>
      <c r="E4" s="391"/>
      <c r="F4" s="391"/>
      <c r="G4" s="391"/>
      <c r="H4" s="391"/>
      <c r="I4" s="391"/>
      <c r="J4" s="391"/>
      <c r="K4" s="391"/>
      <c r="L4" s="391"/>
      <c r="M4" s="8"/>
      <c r="N4" s="8"/>
      <c r="O4" s="7"/>
      <c r="P4" s="7"/>
    </row>
    <row r="5" spans="1:16" s="5" customFormat="1" x14ac:dyDescent="0.35">
      <c r="A5" s="12"/>
      <c r="B5" s="391" t="str">
        <f>Info!B5</f>
        <v>RR-2025-002</v>
      </c>
      <c r="C5" s="391"/>
      <c r="D5" s="391"/>
      <c r="E5" s="391"/>
      <c r="F5" s="391"/>
      <c r="G5" s="391"/>
      <c r="H5" s="391"/>
      <c r="I5" s="391"/>
      <c r="J5" s="391"/>
      <c r="K5" s="391"/>
      <c r="L5" s="391"/>
      <c r="M5" s="8"/>
      <c r="N5" s="8"/>
      <c r="O5" s="7"/>
      <c r="P5" s="7"/>
    </row>
    <row r="6" spans="1:16" s="7" customFormat="1" ht="14.15" customHeight="1" x14ac:dyDescent="0.35">
      <c r="A6" s="12"/>
      <c r="B6" s="391" t="str">
        <f>Info!B6</f>
        <v>CONCRETE REINFORCING BAR</v>
      </c>
      <c r="C6" s="391"/>
      <c r="D6" s="391"/>
      <c r="E6" s="391"/>
      <c r="F6" s="391"/>
      <c r="G6" s="391"/>
      <c r="H6" s="391"/>
      <c r="I6" s="391"/>
      <c r="J6" s="391"/>
      <c r="K6" s="391"/>
      <c r="L6" s="391"/>
      <c r="O6" s="13"/>
      <c r="P6" s="13"/>
    </row>
    <row r="7" spans="1:16" s="7" customFormat="1" x14ac:dyDescent="0.35">
      <c r="A7" s="12"/>
      <c r="B7" s="14"/>
      <c r="C7" s="14"/>
      <c r="D7" s="14"/>
      <c r="E7" s="15"/>
      <c r="F7" s="15"/>
      <c r="G7" s="15"/>
      <c r="H7" s="15"/>
      <c r="I7" s="15"/>
      <c r="J7" s="15"/>
      <c r="K7" s="15"/>
      <c r="L7" s="15"/>
      <c r="O7" s="13"/>
      <c r="P7" s="13"/>
    </row>
    <row r="8" spans="1:16" x14ac:dyDescent="0.35">
      <c r="B8" s="266" t="str">
        <f>UPPER(IF(Intro!$G$23="English",O8,P8))</f>
        <v>PUBLIC COMMENTS</v>
      </c>
      <c r="C8" s="267"/>
      <c r="D8" s="267"/>
      <c r="E8" s="267"/>
      <c r="F8" s="267"/>
      <c r="G8" s="267"/>
      <c r="H8" s="267"/>
      <c r="I8" s="267"/>
      <c r="J8" s="267"/>
      <c r="K8" s="267"/>
      <c r="L8" s="268"/>
      <c r="O8" s="83" t="s">
        <v>54</v>
      </c>
      <c r="P8" s="83" t="s">
        <v>55</v>
      </c>
    </row>
    <row r="9" spans="1:16" x14ac:dyDescent="0.35">
      <c r="B9" s="16"/>
      <c r="C9" s="17"/>
      <c r="D9" s="17"/>
      <c r="E9" s="18"/>
      <c r="F9" s="18"/>
      <c r="G9" s="18"/>
      <c r="H9" s="18"/>
      <c r="I9" s="18"/>
      <c r="J9" s="18"/>
      <c r="K9" s="18"/>
      <c r="L9" s="19"/>
    </row>
    <row r="10" spans="1:16" x14ac:dyDescent="0.35">
      <c r="B10" s="255" t="str">
        <f>IF(Intro!$G$23="English",O10,P10)</f>
        <v>Should your firm wish to add any comments related to its responses, submit them here. Be sure to indicate the question number being commented on.</v>
      </c>
      <c r="C10" s="256"/>
      <c r="D10" s="256"/>
      <c r="E10" s="256"/>
      <c r="F10" s="256"/>
      <c r="G10" s="256"/>
      <c r="H10" s="256"/>
      <c r="I10" s="256"/>
      <c r="J10" s="256"/>
      <c r="K10" s="256"/>
      <c r="L10" s="257"/>
      <c r="O10" s="78" t="s">
        <v>56</v>
      </c>
      <c r="P10" s="83" t="s">
        <v>156</v>
      </c>
    </row>
    <row r="11" spans="1:16" x14ac:dyDescent="0.35">
      <c r="B11" s="73"/>
      <c r="C11" s="17"/>
      <c r="D11" s="17"/>
      <c r="E11" s="18"/>
      <c r="F11" s="18"/>
      <c r="G11" s="18"/>
      <c r="H11" s="18"/>
      <c r="I11" s="18"/>
      <c r="J11" s="18"/>
      <c r="K11" s="18"/>
      <c r="L11" s="19"/>
      <c r="O11" s="135" t="s">
        <v>295</v>
      </c>
      <c r="P11" s="135" t="s">
        <v>296</v>
      </c>
    </row>
    <row r="12" spans="1:16" x14ac:dyDescent="0.35">
      <c r="B12" s="73"/>
      <c r="C12" s="17"/>
      <c r="D12" s="52" t="str">
        <f>IF(Intro!$G$23="English",O11,P11)</f>
        <v>Tab and Question</v>
      </c>
      <c r="E12" s="408" t="str">
        <f>IF(Intro!$G$23="English",O12,P12)</f>
        <v>Comments</v>
      </c>
      <c r="F12" s="408"/>
      <c r="G12" s="408"/>
      <c r="H12" s="408"/>
      <c r="I12" s="408"/>
      <c r="J12" s="408"/>
      <c r="K12" s="408"/>
      <c r="L12" s="409"/>
      <c r="O12" s="78" t="s">
        <v>88</v>
      </c>
      <c r="P12" s="83" t="s">
        <v>89</v>
      </c>
    </row>
    <row r="13" spans="1:16" x14ac:dyDescent="0.35">
      <c r="B13" s="398" t="str">
        <f>IF(Intro!$G$23="English",O13,P13)</f>
        <v>Comment 1</v>
      </c>
      <c r="C13" s="399"/>
      <c r="D13" s="402"/>
      <c r="E13" s="404"/>
      <c r="F13" s="404"/>
      <c r="G13" s="404"/>
      <c r="H13" s="404"/>
      <c r="I13" s="404"/>
      <c r="J13" s="404"/>
      <c r="K13" s="404"/>
      <c r="L13" s="405"/>
      <c r="O13" s="78" t="s">
        <v>90</v>
      </c>
      <c r="P13" s="83" t="s">
        <v>91</v>
      </c>
    </row>
    <row r="14" spans="1:16" x14ac:dyDescent="0.35">
      <c r="B14" s="398"/>
      <c r="C14" s="399"/>
      <c r="D14" s="402"/>
      <c r="E14" s="404"/>
      <c r="F14" s="404"/>
      <c r="G14" s="404"/>
      <c r="H14" s="404"/>
      <c r="I14" s="404"/>
      <c r="J14" s="404"/>
      <c r="K14" s="404"/>
      <c r="L14" s="405"/>
      <c r="O14" s="78"/>
    </row>
    <row r="15" spans="1:16" x14ac:dyDescent="0.35">
      <c r="B15" s="398"/>
      <c r="C15" s="399"/>
      <c r="D15" s="402"/>
      <c r="E15" s="404"/>
      <c r="F15" s="404"/>
      <c r="G15" s="404"/>
      <c r="H15" s="404"/>
      <c r="I15" s="404"/>
      <c r="J15" s="404"/>
      <c r="K15" s="404"/>
      <c r="L15" s="405"/>
      <c r="O15" s="78"/>
    </row>
    <row r="16" spans="1:16" s="128" customFormat="1" x14ac:dyDescent="0.35">
      <c r="A16" s="9"/>
      <c r="B16" s="398"/>
      <c r="C16" s="399"/>
      <c r="D16" s="402"/>
      <c r="E16" s="404"/>
      <c r="F16" s="404"/>
      <c r="G16" s="404"/>
      <c r="H16" s="404"/>
      <c r="I16" s="404"/>
      <c r="J16" s="404"/>
      <c r="K16" s="404"/>
      <c r="L16" s="405"/>
      <c r="O16" s="129"/>
    </row>
    <row r="17" spans="1:16" s="128" customFormat="1" x14ac:dyDescent="0.35">
      <c r="A17" s="9"/>
      <c r="B17" s="398"/>
      <c r="C17" s="399"/>
      <c r="D17" s="402"/>
      <c r="E17" s="404"/>
      <c r="F17" s="404"/>
      <c r="G17" s="404"/>
      <c r="H17" s="404"/>
      <c r="I17" s="404"/>
      <c r="J17" s="404"/>
      <c r="K17" s="404"/>
      <c r="L17" s="405"/>
      <c r="O17" s="129"/>
    </row>
    <row r="18" spans="1:16" x14ac:dyDescent="0.35">
      <c r="B18" s="398"/>
      <c r="C18" s="399"/>
      <c r="D18" s="402"/>
      <c r="E18" s="404"/>
      <c r="F18" s="404"/>
      <c r="G18" s="404"/>
      <c r="H18" s="404"/>
      <c r="I18" s="404"/>
      <c r="J18" s="404"/>
      <c r="K18" s="404"/>
      <c r="L18" s="405"/>
      <c r="O18" s="78"/>
    </row>
    <row r="19" spans="1:16" x14ac:dyDescent="0.35">
      <c r="B19" s="398"/>
      <c r="C19" s="399"/>
      <c r="D19" s="402"/>
      <c r="E19" s="404"/>
      <c r="F19" s="404"/>
      <c r="G19" s="404"/>
      <c r="H19" s="404"/>
      <c r="I19" s="404"/>
      <c r="J19" s="404"/>
      <c r="K19" s="404"/>
      <c r="L19" s="405"/>
      <c r="O19" s="78"/>
    </row>
    <row r="20" spans="1:16" x14ac:dyDescent="0.35">
      <c r="B20" s="398"/>
      <c r="C20" s="399"/>
      <c r="D20" s="402"/>
      <c r="E20" s="404"/>
      <c r="F20" s="404"/>
      <c r="G20" s="404"/>
      <c r="H20" s="404"/>
      <c r="I20" s="404"/>
      <c r="J20" s="404"/>
      <c r="K20" s="404"/>
      <c r="L20" s="405"/>
      <c r="O20" s="78"/>
    </row>
    <row r="21" spans="1:16" x14ac:dyDescent="0.35">
      <c r="B21" s="398"/>
      <c r="C21" s="399"/>
      <c r="D21" s="402"/>
      <c r="E21" s="404"/>
      <c r="F21" s="404"/>
      <c r="G21" s="404"/>
      <c r="H21" s="404"/>
      <c r="I21" s="404"/>
      <c r="J21" s="404"/>
      <c r="K21" s="404"/>
      <c r="L21" s="405"/>
      <c r="O21" s="78"/>
    </row>
    <row r="22" spans="1:16" x14ac:dyDescent="0.35">
      <c r="B22" s="398"/>
      <c r="C22" s="399"/>
      <c r="D22" s="402"/>
      <c r="E22" s="404"/>
      <c r="F22" s="404"/>
      <c r="G22" s="404"/>
      <c r="H22" s="404"/>
      <c r="I22" s="404"/>
      <c r="J22" s="404"/>
      <c r="K22" s="404"/>
      <c r="L22" s="405"/>
      <c r="O22" s="78"/>
    </row>
    <row r="23" spans="1:16" x14ac:dyDescent="0.35">
      <c r="B23" s="398" t="str">
        <f>IF(Intro!$G$23="English",O23,P23)</f>
        <v>Comment 2</v>
      </c>
      <c r="C23" s="399"/>
      <c r="D23" s="402"/>
      <c r="E23" s="404"/>
      <c r="F23" s="404"/>
      <c r="G23" s="404"/>
      <c r="H23" s="404"/>
      <c r="I23" s="404"/>
      <c r="J23" s="404"/>
      <c r="K23" s="404"/>
      <c r="L23" s="405"/>
      <c r="O23" s="78" t="s">
        <v>92</v>
      </c>
      <c r="P23" s="83" t="s">
        <v>93</v>
      </c>
    </row>
    <row r="24" spans="1:16" x14ac:dyDescent="0.35">
      <c r="B24" s="398"/>
      <c r="C24" s="399"/>
      <c r="D24" s="402"/>
      <c r="E24" s="404"/>
      <c r="F24" s="404"/>
      <c r="G24" s="404"/>
      <c r="H24" s="404"/>
      <c r="I24" s="404"/>
      <c r="J24" s="404"/>
      <c r="K24" s="404"/>
      <c r="L24" s="405"/>
    </row>
    <row r="25" spans="1:16" x14ac:dyDescent="0.35">
      <c r="B25" s="398"/>
      <c r="C25" s="399"/>
      <c r="D25" s="402"/>
      <c r="E25" s="404"/>
      <c r="F25" s="404"/>
      <c r="G25" s="404"/>
      <c r="H25" s="404"/>
      <c r="I25" s="404"/>
      <c r="J25" s="404"/>
      <c r="K25" s="404"/>
      <c r="L25" s="405"/>
    </row>
    <row r="26" spans="1:16" s="128" customFormat="1" x14ac:dyDescent="0.35">
      <c r="A26" s="9"/>
      <c r="B26" s="398"/>
      <c r="C26" s="399"/>
      <c r="D26" s="402"/>
      <c r="E26" s="404"/>
      <c r="F26" s="404"/>
      <c r="G26" s="404"/>
      <c r="H26" s="404"/>
      <c r="I26" s="404"/>
      <c r="J26" s="404"/>
      <c r="K26" s="404"/>
      <c r="L26" s="405"/>
      <c r="O26" s="129"/>
    </row>
    <row r="27" spans="1:16" s="128" customFormat="1" x14ac:dyDescent="0.35">
      <c r="A27" s="9"/>
      <c r="B27" s="398"/>
      <c r="C27" s="399"/>
      <c r="D27" s="402"/>
      <c r="E27" s="404"/>
      <c r="F27" s="404"/>
      <c r="G27" s="404"/>
      <c r="H27" s="404"/>
      <c r="I27" s="404"/>
      <c r="J27" s="404"/>
      <c r="K27" s="404"/>
      <c r="L27" s="405"/>
      <c r="O27" s="129"/>
    </row>
    <row r="28" spans="1:16" x14ac:dyDescent="0.35">
      <c r="B28" s="398"/>
      <c r="C28" s="399"/>
      <c r="D28" s="402"/>
      <c r="E28" s="404"/>
      <c r="F28" s="404"/>
      <c r="G28" s="404"/>
      <c r="H28" s="404"/>
      <c r="I28" s="404"/>
      <c r="J28" s="404"/>
      <c r="K28" s="404"/>
      <c r="L28" s="405"/>
    </row>
    <row r="29" spans="1:16" s="28" customFormat="1" x14ac:dyDescent="0.35">
      <c r="A29" s="101"/>
      <c r="B29" s="398"/>
      <c r="C29" s="399"/>
      <c r="D29" s="402"/>
      <c r="E29" s="404"/>
      <c r="F29" s="404"/>
      <c r="G29" s="404"/>
      <c r="H29" s="404"/>
      <c r="I29" s="404"/>
      <c r="J29" s="404"/>
      <c r="K29" s="404"/>
      <c r="L29" s="405"/>
      <c r="N29" s="27"/>
    </row>
    <row r="30" spans="1:16" x14ac:dyDescent="0.35">
      <c r="B30" s="398"/>
      <c r="C30" s="399"/>
      <c r="D30" s="402"/>
      <c r="E30" s="404"/>
      <c r="F30" s="404"/>
      <c r="G30" s="404"/>
      <c r="H30" s="404"/>
      <c r="I30" s="404"/>
      <c r="J30" s="404"/>
      <c r="K30" s="404"/>
      <c r="L30" s="405"/>
    </row>
    <row r="31" spans="1:16" x14ac:dyDescent="0.35">
      <c r="B31" s="398"/>
      <c r="C31" s="399"/>
      <c r="D31" s="402"/>
      <c r="E31" s="404"/>
      <c r="F31" s="404"/>
      <c r="G31" s="404"/>
      <c r="H31" s="404"/>
      <c r="I31" s="404"/>
      <c r="J31" s="404"/>
      <c r="K31" s="404"/>
      <c r="L31" s="405"/>
    </row>
    <row r="32" spans="1:16" x14ac:dyDescent="0.35">
      <c r="B32" s="398"/>
      <c r="C32" s="399"/>
      <c r="D32" s="402"/>
      <c r="E32" s="404"/>
      <c r="F32" s="404"/>
      <c r="G32" s="404"/>
      <c r="H32" s="404"/>
      <c r="I32" s="404"/>
      <c r="J32" s="404"/>
      <c r="K32" s="404"/>
      <c r="L32" s="405"/>
    </row>
    <row r="33" spans="1:16" x14ac:dyDescent="0.35">
      <c r="B33" s="398" t="str">
        <f>IF(Intro!$G$23="English",O33,P33)</f>
        <v>Comment 3</v>
      </c>
      <c r="C33" s="399"/>
      <c r="D33" s="402"/>
      <c r="E33" s="404"/>
      <c r="F33" s="404"/>
      <c r="G33" s="404"/>
      <c r="H33" s="404"/>
      <c r="I33" s="404"/>
      <c r="J33" s="404"/>
      <c r="K33" s="404"/>
      <c r="L33" s="405"/>
      <c r="O33" s="78" t="s">
        <v>94</v>
      </c>
      <c r="P33" s="83" t="s">
        <v>95</v>
      </c>
    </row>
    <row r="34" spans="1:16" x14ac:dyDescent="0.35">
      <c r="B34" s="398"/>
      <c r="C34" s="399"/>
      <c r="D34" s="402"/>
      <c r="E34" s="404"/>
      <c r="F34" s="404"/>
      <c r="G34" s="404"/>
      <c r="H34" s="404"/>
      <c r="I34" s="404"/>
      <c r="J34" s="404"/>
      <c r="K34" s="404"/>
      <c r="L34" s="405"/>
    </row>
    <row r="35" spans="1:16" x14ac:dyDescent="0.35">
      <c r="B35" s="398"/>
      <c r="C35" s="399"/>
      <c r="D35" s="402"/>
      <c r="E35" s="404"/>
      <c r="F35" s="404"/>
      <c r="G35" s="404"/>
      <c r="H35" s="404"/>
      <c r="I35" s="404"/>
      <c r="J35" s="404"/>
      <c r="K35" s="404"/>
      <c r="L35" s="405"/>
    </row>
    <row r="36" spans="1:16" x14ac:dyDescent="0.35">
      <c r="B36" s="398"/>
      <c r="C36" s="399"/>
      <c r="D36" s="402"/>
      <c r="E36" s="404"/>
      <c r="F36" s="404"/>
      <c r="G36" s="404"/>
      <c r="H36" s="404"/>
      <c r="I36" s="404"/>
      <c r="J36" s="404"/>
      <c r="K36" s="404"/>
      <c r="L36" s="405"/>
    </row>
    <row r="37" spans="1:16" s="128" customFormat="1" x14ac:dyDescent="0.35">
      <c r="A37" s="9"/>
      <c r="B37" s="398"/>
      <c r="C37" s="399"/>
      <c r="D37" s="402"/>
      <c r="E37" s="404"/>
      <c r="F37" s="404"/>
      <c r="G37" s="404"/>
      <c r="H37" s="404"/>
      <c r="I37" s="404"/>
      <c r="J37" s="404"/>
      <c r="K37" s="404"/>
      <c r="L37" s="405"/>
      <c r="O37" s="129"/>
    </row>
    <row r="38" spans="1:16" s="128" customFormat="1" x14ac:dyDescent="0.35">
      <c r="A38" s="9"/>
      <c r="B38" s="398"/>
      <c r="C38" s="399"/>
      <c r="D38" s="402"/>
      <c r="E38" s="404"/>
      <c r="F38" s="404"/>
      <c r="G38" s="404"/>
      <c r="H38" s="404"/>
      <c r="I38" s="404"/>
      <c r="J38" s="404"/>
      <c r="K38" s="404"/>
      <c r="L38" s="405"/>
      <c r="O38" s="129"/>
    </row>
    <row r="39" spans="1:16" x14ac:dyDescent="0.35">
      <c r="B39" s="398"/>
      <c r="C39" s="399"/>
      <c r="D39" s="402"/>
      <c r="E39" s="404"/>
      <c r="F39" s="404"/>
      <c r="G39" s="404"/>
      <c r="H39" s="404"/>
      <c r="I39" s="404"/>
      <c r="J39" s="404"/>
      <c r="K39" s="404"/>
      <c r="L39" s="405"/>
    </row>
    <row r="40" spans="1:16" x14ac:dyDescent="0.35">
      <c r="B40" s="398"/>
      <c r="C40" s="399"/>
      <c r="D40" s="402"/>
      <c r="E40" s="404"/>
      <c r="F40" s="404"/>
      <c r="G40" s="404"/>
      <c r="H40" s="404"/>
      <c r="I40" s="404"/>
      <c r="J40" s="404"/>
      <c r="K40" s="404"/>
      <c r="L40" s="405"/>
    </row>
    <row r="41" spans="1:16" x14ac:dyDescent="0.35">
      <c r="B41" s="398"/>
      <c r="C41" s="399"/>
      <c r="D41" s="402"/>
      <c r="E41" s="404"/>
      <c r="F41" s="404"/>
      <c r="G41" s="404"/>
      <c r="H41" s="404"/>
      <c r="I41" s="404"/>
      <c r="J41" s="404"/>
      <c r="K41" s="404"/>
      <c r="L41" s="405"/>
    </row>
    <row r="42" spans="1:16" x14ac:dyDescent="0.35">
      <c r="B42" s="398"/>
      <c r="C42" s="399"/>
      <c r="D42" s="402"/>
      <c r="E42" s="404"/>
      <c r="F42" s="404"/>
      <c r="G42" s="404"/>
      <c r="H42" s="404"/>
      <c r="I42" s="404"/>
      <c r="J42" s="404"/>
      <c r="K42" s="404"/>
      <c r="L42" s="405"/>
    </row>
    <row r="43" spans="1:16" x14ac:dyDescent="0.35">
      <c r="B43" s="398" t="str">
        <f>IF(Intro!$G$23="English",O43,P43)</f>
        <v>Comment 4</v>
      </c>
      <c r="C43" s="399"/>
      <c r="D43" s="402"/>
      <c r="E43" s="404"/>
      <c r="F43" s="404"/>
      <c r="G43" s="404"/>
      <c r="H43" s="404"/>
      <c r="I43" s="404"/>
      <c r="J43" s="404"/>
      <c r="K43" s="404"/>
      <c r="L43" s="405"/>
      <c r="O43" s="78" t="s">
        <v>96</v>
      </c>
      <c r="P43" s="83" t="s">
        <v>97</v>
      </c>
    </row>
    <row r="44" spans="1:16" x14ac:dyDescent="0.35">
      <c r="B44" s="398"/>
      <c r="C44" s="399"/>
      <c r="D44" s="402"/>
      <c r="E44" s="404"/>
      <c r="F44" s="404"/>
      <c r="G44" s="404"/>
      <c r="H44" s="404"/>
      <c r="I44" s="404"/>
      <c r="J44" s="404"/>
      <c r="K44" s="404"/>
      <c r="L44" s="405"/>
    </row>
    <row r="45" spans="1:16" x14ac:dyDescent="0.35">
      <c r="B45" s="398"/>
      <c r="C45" s="399"/>
      <c r="D45" s="402"/>
      <c r="E45" s="404"/>
      <c r="F45" s="404"/>
      <c r="G45" s="404"/>
      <c r="H45" s="404"/>
      <c r="I45" s="404"/>
      <c r="J45" s="404"/>
      <c r="K45" s="404"/>
      <c r="L45" s="405"/>
    </row>
    <row r="46" spans="1:16" s="128" customFormat="1" x14ac:dyDescent="0.35">
      <c r="A46" s="9"/>
      <c r="B46" s="398"/>
      <c r="C46" s="399"/>
      <c r="D46" s="402"/>
      <c r="E46" s="404"/>
      <c r="F46" s="404"/>
      <c r="G46" s="404"/>
      <c r="H46" s="404"/>
      <c r="I46" s="404"/>
      <c r="J46" s="404"/>
      <c r="K46" s="404"/>
      <c r="L46" s="405"/>
      <c r="O46" s="129"/>
    </row>
    <row r="47" spans="1:16" s="128" customFormat="1" x14ac:dyDescent="0.35">
      <c r="A47" s="9"/>
      <c r="B47" s="398"/>
      <c r="C47" s="399"/>
      <c r="D47" s="402"/>
      <c r="E47" s="404"/>
      <c r="F47" s="404"/>
      <c r="G47" s="404"/>
      <c r="H47" s="404"/>
      <c r="I47" s="404"/>
      <c r="J47" s="404"/>
      <c r="K47" s="404"/>
      <c r="L47" s="405"/>
      <c r="O47" s="129"/>
    </row>
    <row r="48" spans="1:16" x14ac:dyDescent="0.35">
      <c r="B48" s="398"/>
      <c r="C48" s="399"/>
      <c r="D48" s="402"/>
      <c r="E48" s="404"/>
      <c r="F48" s="404"/>
      <c r="G48" s="404"/>
      <c r="H48" s="404"/>
      <c r="I48" s="404"/>
      <c r="J48" s="404"/>
      <c r="K48" s="404"/>
      <c r="L48" s="405"/>
    </row>
    <row r="49" spans="1:16" x14ac:dyDescent="0.35">
      <c r="B49" s="398"/>
      <c r="C49" s="399"/>
      <c r="D49" s="402"/>
      <c r="E49" s="404"/>
      <c r="F49" s="404"/>
      <c r="G49" s="404"/>
      <c r="H49" s="404"/>
      <c r="I49" s="404"/>
      <c r="J49" s="404"/>
      <c r="K49" s="404"/>
      <c r="L49" s="405"/>
    </row>
    <row r="50" spans="1:16" x14ac:dyDescent="0.35">
      <c r="B50" s="398"/>
      <c r="C50" s="399"/>
      <c r="D50" s="402"/>
      <c r="E50" s="404"/>
      <c r="F50" s="404"/>
      <c r="G50" s="404"/>
      <c r="H50" s="404"/>
      <c r="I50" s="404"/>
      <c r="J50" s="404"/>
      <c r="K50" s="404"/>
      <c r="L50" s="405"/>
    </row>
    <row r="51" spans="1:16" x14ac:dyDescent="0.35">
      <c r="B51" s="398"/>
      <c r="C51" s="399"/>
      <c r="D51" s="402"/>
      <c r="E51" s="404"/>
      <c r="F51" s="404"/>
      <c r="G51" s="404"/>
      <c r="H51" s="404"/>
      <c r="I51" s="404"/>
      <c r="J51" s="404"/>
      <c r="K51" s="404"/>
      <c r="L51" s="405"/>
    </row>
    <row r="52" spans="1:16" x14ac:dyDescent="0.35">
      <c r="B52" s="398"/>
      <c r="C52" s="399"/>
      <c r="D52" s="402"/>
      <c r="E52" s="404"/>
      <c r="F52" s="404"/>
      <c r="G52" s="404"/>
      <c r="H52" s="404"/>
      <c r="I52" s="404"/>
      <c r="J52" s="404"/>
      <c r="K52" s="404"/>
      <c r="L52" s="405"/>
    </row>
    <row r="53" spans="1:16" x14ac:dyDescent="0.35">
      <c r="B53" s="398" t="str">
        <f>IF(Intro!$G$23="English",O53,P53)</f>
        <v>Comment 5</v>
      </c>
      <c r="C53" s="399"/>
      <c r="D53" s="402"/>
      <c r="E53" s="404"/>
      <c r="F53" s="404"/>
      <c r="G53" s="404"/>
      <c r="H53" s="404"/>
      <c r="I53" s="404"/>
      <c r="J53" s="404"/>
      <c r="K53" s="404"/>
      <c r="L53" s="405"/>
      <c r="O53" s="78" t="s">
        <v>98</v>
      </c>
      <c r="P53" s="83" t="s">
        <v>99</v>
      </c>
    </row>
    <row r="54" spans="1:16" x14ac:dyDescent="0.35">
      <c r="B54" s="398"/>
      <c r="C54" s="399"/>
      <c r="D54" s="402"/>
      <c r="E54" s="404"/>
      <c r="F54" s="404"/>
      <c r="G54" s="404"/>
      <c r="H54" s="404"/>
      <c r="I54" s="404"/>
      <c r="J54" s="404"/>
      <c r="K54" s="404"/>
      <c r="L54" s="405"/>
    </row>
    <row r="55" spans="1:16" x14ac:dyDescent="0.35">
      <c r="B55" s="398"/>
      <c r="C55" s="399"/>
      <c r="D55" s="402"/>
      <c r="E55" s="404"/>
      <c r="F55" s="404"/>
      <c r="G55" s="404"/>
      <c r="H55" s="404"/>
      <c r="I55" s="404"/>
      <c r="J55" s="404"/>
      <c r="K55" s="404"/>
      <c r="L55" s="405"/>
    </row>
    <row r="56" spans="1:16" s="128" customFormat="1" x14ac:dyDescent="0.35">
      <c r="A56" s="9"/>
      <c r="B56" s="398"/>
      <c r="C56" s="399"/>
      <c r="D56" s="402"/>
      <c r="E56" s="404"/>
      <c r="F56" s="404"/>
      <c r="G56" s="404"/>
      <c r="H56" s="404"/>
      <c r="I56" s="404"/>
      <c r="J56" s="404"/>
      <c r="K56" s="404"/>
      <c r="L56" s="405"/>
      <c r="O56" s="129"/>
    </row>
    <row r="57" spans="1:16" s="128" customFormat="1" x14ac:dyDescent="0.35">
      <c r="A57" s="9"/>
      <c r="B57" s="398"/>
      <c r="C57" s="399"/>
      <c r="D57" s="402"/>
      <c r="E57" s="404"/>
      <c r="F57" s="404"/>
      <c r="G57" s="404"/>
      <c r="H57" s="404"/>
      <c r="I57" s="404"/>
      <c r="J57" s="404"/>
      <c r="K57" s="404"/>
      <c r="L57" s="405"/>
      <c r="O57" s="129"/>
    </row>
    <row r="58" spans="1:16" x14ac:dyDescent="0.35">
      <c r="B58" s="398"/>
      <c r="C58" s="399"/>
      <c r="D58" s="402"/>
      <c r="E58" s="404"/>
      <c r="F58" s="404"/>
      <c r="G58" s="404"/>
      <c r="H58" s="404"/>
      <c r="I58" s="404"/>
      <c r="J58" s="404"/>
      <c r="K58" s="404"/>
      <c r="L58" s="405"/>
    </row>
    <row r="59" spans="1:16" x14ac:dyDescent="0.35">
      <c r="B59" s="398"/>
      <c r="C59" s="399"/>
      <c r="D59" s="402"/>
      <c r="E59" s="404"/>
      <c r="F59" s="404"/>
      <c r="G59" s="404"/>
      <c r="H59" s="404"/>
      <c r="I59" s="404"/>
      <c r="J59" s="404"/>
      <c r="K59" s="404"/>
      <c r="L59" s="405"/>
    </row>
    <row r="60" spans="1:16" x14ac:dyDescent="0.35">
      <c r="B60" s="398"/>
      <c r="C60" s="399"/>
      <c r="D60" s="402"/>
      <c r="E60" s="404"/>
      <c r="F60" s="404"/>
      <c r="G60" s="404"/>
      <c r="H60" s="404"/>
      <c r="I60" s="404"/>
      <c r="J60" s="404"/>
      <c r="K60" s="404"/>
      <c r="L60" s="405"/>
    </row>
    <row r="61" spans="1:16" x14ac:dyDescent="0.35">
      <c r="B61" s="398"/>
      <c r="C61" s="399"/>
      <c r="D61" s="402"/>
      <c r="E61" s="404"/>
      <c r="F61" s="404"/>
      <c r="G61" s="404"/>
      <c r="H61" s="404"/>
      <c r="I61" s="404"/>
      <c r="J61" s="404"/>
      <c r="K61" s="404"/>
      <c r="L61" s="405"/>
    </row>
    <row r="62" spans="1:16" x14ac:dyDescent="0.35">
      <c r="B62" s="400"/>
      <c r="C62" s="401"/>
      <c r="D62" s="403"/>
      <c r="E62" s="406"/>
      <c r="F62" s="406"/>
      <c r="G62" s="406"/>
      <c r="H62" s="406"/>
      <c r="I62" s="406"/>
      <c r="J62" s="406"/>
      <c r="K62" s="406"/>
      <c r="L62" s="407"/>
    </row>
  </sheetData>
  <sheetProtection algorithmName="SHA-512" hashValue="D3kgSZTWrWHqCAQJ/AEnao9tbFn7Oq+ie536d9xAVCxulTccrczYLOHlMLoUlKoB4xlFvF+IsnVduKJEGms0rA==" saltValue="Vv6SdycT7mHjmjfxeoETEQ==" spinCount="100000" sheet="1" objects="1" scenarios="1" selectLockedCells="1"/>
  <mergeCells count="21">
    <mergeCell ref="B13:C22"/>
    <mergeCell ref="D13:D22"/>
    <mergeCell ref="E13:L22"/>
    <mergeCell ref="B23:C32"/>
    <mergeCell ref="D23:D32"/>
    <mergeCell ref="E23:L32"/>
    <mergeCell ref="B4:L4"/>
    <mergeCell ref="B6:L6"/>
    <mergeCell ref="B10:L10"/>
    <mergeCell ref="E12:L12"/>
    <mergeCell ref="B5:L5"/>
    <mergeCell ref="B8:L8"/>
    <mergeCell ref="B53:C62"/>
    <mergeCell ref="D53:D62"/>
    <mergeCell ref="E53:L62"/>
    <mergeCell ref="B33:C42"/>
    <mergeCell ref="D33:D42"/>
    <mergeCell ref="E33:L42"/>
    <mergeCell ref="B43:C52"/>
    <mergeCell ref="D43:D52"/>
    <mergeCell ref="E43:L5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0920BEF9-7385-4C7D-B014-38166ACC57A6}">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86355-C402-43D9-904E-A333B5D14D08}">
  <sheetPr>
    <tabColor rgb="FF92D050"/>
    <pageSetUpPr fitToPage="1"/>
  </sheetPr>
  <dimension ref="A1:P107"/>
  <sheetViews>
    <sheetView showGridLines="0" zoomScaleNormal="100" workbookViewId="0"/>
  </sheetViews>
  <sheetFormatPr defaultColWidth="9.453125" defaultRowHeight="14" x14ac:dyDescent="0.35"/>
  <cols>
    <col min="1" max="1" width="1.54296875" style="9" customWidth="1"/>
    <col min="2" max="12" width="14.54296875" style="77" customWidth="1"/>
    <col min="13" max="13" width="6.453125" style="83" customWidth="1"/>
    <col min="14" max="14" width="7.81640625" style="83" customWidth="1"/>
    <col min="15" max="15" width="15.453125" style="121" hidden="1" customWidth="1"/>
    <col min="16" max="16" width="7.81640625" style="121" hidden="1" customWidth="1"/>
    <col min="17" max="17" width="7.81640625" style="83" customWidth="1"/>
    <col min="18" max="16384" width="9.453125" style="83"/>
  </cols>
  <sheetData>
    <row r="1" spans="1:16" x14ac:dyDescent="0.35">
      <c r="O1" s="10" t="s">
        <v>64</v>
      </c>
      <c r="P1" s="10" t="s">
        <v>76</v>
      </c>
    </row>
    <row r="2" spans="1:16" x14ac:dyDescent="0.35">
      <c r="B2" s="11" t="str">
        <f>IF(Intro!$G$23="English",O2,P2)</f>
        <v>PROTECTED</v>
      </c>
      <c r="C2" s="11"/>
      <c r="D2" s="11"/>
      <c r="O2" s="124" t="s">
        <v>255</v>
      </c>
      <c r="P2" s="124" t="s">
        <v>256</v>
      </c>
    </row>
    <row r="3" spans="1:16" x14ac:dyDescent="0.35">
      <c r="B3" s="2"/>
      <c r="C3" s="2"/>
      <c r="D3" s="2"/>
      <c r="O3" s="1"/>
      <c r="P3" s="1"/>
    </row>
    <row r="4" spans="1:16" s="5" customFormat="1" x14ac:dyDescent="0.35">
      <c r="A4" s="12"/>
      <c r="B4" s="418" t="str">
        <f>Info!B4</f>
        <v>FOREIGN PRODUCERS' QUESTIONNAIRE</v>
      </c>
      <c r="C4" s="418"/>
      <c r="D4" s="418"/>
      <c r="E4" s="418"/>
      <c r="F4" s="418"/>
      <c r="G4" s="418"/>
      <c r="H4" s="418"/>
      <c r="I4" s="418"/>
      <c r="J4" s="418"/>
      <c r="K4" s="418"/>
      <c r="L4" s="418"/>
      <c r="M4" s="3"/>
      <c r="N4" s="3"/>
      <c r="O4" s="4"/>
      <c r="P4" s="4"/>
    </row>
    <row r="5" spans="1:16" s="5" customFormat="1" x14ac:dyDescent="0.35">
      <c r="A5" s="12"/>
      <c r="B5" s="418" t="str">
        <f>Info!B5</f>
        <v>RR-2025-002</v>
      </c>
      <c r="C5" s="418"/>
      <c r="D5" s="418"/>
      <c r="E5" s="418"/>
      <c r="F5" s="418"/>
      <c r="G5" s="418"/>
      <c r="H5" s="418"/>
      <c r="I5" s="418"/>
      <c r="J5" s="418"/>
      <c r="K5" s="418"/>
      <c r="L5" s="418"/>
      <c r="M5" s="3"/>
      <c r="N5" s="3"/>
      <c r="O5" s="4"/>
      <c r="P5" s="4"/>
    </row>
    <row r="6" spans="1:16" s="7" customFormat="1" x14ac:dyDescent="0.35">
      <c r="A6" s="12"/>
      <c r="B6" s="418" t="str">
        <f>Info!B6</f>
        <v>CONCRETE REINFORCING BAR</v>
      </c>
      <c r="C6" s="418"/>
      <c r="D6" s="418"/>
      <c r="E6" s="418"/>
      <c r="F6" s="418"/>
      <c r="G6" s="418"/>
      <c r="H6" s="418"/>
      <c r="I6" s="418"/>
      <c r="J6" s="418"/>
      <c r="K6" s="418"/>
      <c r="L6" s="418"/>
      <c r="O6" s="13"/>
      <c r="P6" s="13"/>
    </row>
    <row r="7" spans="1:16" s="7" customFormat="1" x14ac:dyDescent="0.35">
      <c r="A7" s="12"/>
      <c r="B7" s="31"/>
      <c r="C7" s="31"/>
      <c r="D7" s="31"/>
      <c r="E7" s="31"/>
      <c r="F7" s="31"/>
      <c r="G7" s="31"/>
      <c r="H7" s="31"/>
      <c r="I7" s="31"/>
      <c r="J7" s="31"/>
      <c r="K7" s="31"/>
      <c r="L7" s="31"/>
      <c r="O7" s="24"/>
    </row>
    <row r="8" spans="1:16" s="7" customFormat="1" ht="14.25" customHeight="1" x14ac:dyDescent="0.35">
      <c r="A8" s="12"/>
      <c r="B8" s="420" t="str">
        <f>Public!B8</f>
        <v>The goods in the following questions refer to concrete reinforcing bar as defined in the product description on the Intro tab.</v>
      </c>
      <c r="C8" s="421"/>
      <c r="D8" s="421"/>
      <c r="E8" s="421"/>
      <c r="F8" s="421"/>
      <c r="G8" s="421"/>
      <c r="H8" s="421"/>
      <c r="I8" s="421"/>
      <c r="J8" s="421"/>
      <c r="K8" s="421"/>
      <c r="L8" s="422"/>
      <c r="O8" s="13"/>
      <c r="P8" s="13"/>
    </row>
    <row r="9" spans="1:16" s="7" customFormat="1" x14ac:dyDescent="0.35">
      <c r="A9" s="12"/>
      <c r="B9" s="423"/>
      <c r="C9" s="424"/>
      <c r="D9" s="424"/>
      <c r="E9" s="424"/>
      <c r="F9" s="424"/>
      <c r="G9" s="424"/>
      <c r="H9" s="424"/>
      <c r="I9" s="424"/>
      <c r="J9" s="424"/>
      <c r="K9" s="424"/>
      <c r="L9" s="425"/>
      <c r="O9" s="13"/>
      <c r="P9" s="13"/>
    </row>
    <row r="10" spans="1:16" s="7" customFormat="1" ht="14.15" customHeight="1" x14ac:dyDescent="0.35">
      <c r="A10" s="12"/>
      <c r="B10" s="419" t="str">
        <f>Public!B10</f>
        <v>Product information and a glossary of terms can be found in the Info tab.</v>
      </c>
      <c r="C10" s="419"/>
      <c r="D10" s="419"/>
      <c r="E10" s="419"/>
      <c r="F10" s="419"/>
      <c r="G10" s="419"/>
      <c r="H10" s="419"/>
      <c r="I10" s="419"/>
      <c r="J10" s="419"/>
      <c r="K10" s="419"/>
      <c r="L10" s="419"/>
      <c r="O10" s="13"/>
    </row>
    <row r="11" spans="1:16" s="7" customFormat="1" x14ac:dyDescent="0.35">
      <c r="A11" s="12"/>
      <c r="B11" s="419" t="str">
        <f>IF(Intro!$G$23="English",O11,P11)</f>
        <v xml:space="preserve">Use the AddPro tab if more space is needed.
</v>
      </c>
      <c r="C11" s="419"/>
      <c r="D11" s="419"/>
      <c r="E11" s="419"/>
      <c r="F11" s="419"/>
      <c r="G11" s="419"/>
      <c r="H11" s="419"/>
      <c r="I11" s="419"/>
      <c r="J11" s="419"/>
      <c r="K11" s="419"/>
      <c r="L11" s="419"/>
      <c r="O11" s="13" t="s">
        <v>100</v>
      </c>
      <c r="P11" s="13" t="str">
        <f>"Utilisez l'onglet AddPro si vous avez besoin de plus d'espace."&amp;CHAR(10)</f>
        <v xml:space="preserve">Utilisez l'onglet AddPro si vous avez besoin de plus d'espace.
</v>
      </c>
    </row>
    <row r="12" spans="1:16" s="7" customFormat="1" x14ac:dyDescent="0.35">
      <c r="A12" s="12"/>
      <c r="B12" s="14"/>
      <c r="C12" s="14"/>
      <c r="D12" s="14"/>
      <c r="E12" s="15"/>
      <c r="F12" s="15"/>
      <c r="G12" s="15"/>
      <c r="H12" s="15"/>
      <c r="I12" s="15"/>
      <c r="J12" s="15"/>
      <c r="K12" s="15"/>
      <c r="L12" s="15"/>
      <c r="O12" s="13"/>
      <c r="P12" s="13"/>
    </row>
    <row r="13" spans="1:16" x14ac:dyDescent="0.35">
      <c r="B13" s="266" t="str">
        <f>UPPER(IF(Intro!$G$23="English",O13,P13))</f>
        <v>PRODUCTION AND CAPACITY</v>
      </c>
      <c r="C13" s="267"/>
      <c r="D13" s="267"/>
      <c r="E13" s="267"/>
      <c r="F13" s="267"/>
      <c r="G13" s="267"/>
      <c r="H13" s="267"/>
      <c r="I13" s="267"/>
      <c r="J13" s="267"/>
      <c r="K13" s="267"/>
      <c r="L13" s="268"/>
      <c r="M13" s="26"/>
      <c r="O13" s="124" t="s">
        <v>257</v>
      </c>
      <c r="P13" s="124" t="s">
        <v>258</v>
      </c>
    </row>
    <row r="14" spans="1:16" x14ac:dyDescent="0.35">
      <c r="B14" s="357" t="s">
        <v>22</v>
      </c>
      <c r="C14" s="358"/>
      <c r="D14" s="358"/>
      <c r="E14" s="358"/>
      <c r="F14" s="358"/>
      <c r="G14" s="358"/>
      <c r="H14" s="358"/>
      <c r="I14" s="358"/>
      <c r="J14" s="358"/>
      <c r="K14" s="358"/>
      <c r="L14" s="359"/>
    </row>
    <row r="15" spans="1:16" x14ac:dyDescent="0.35">
      <c r="B15" s="16"/>
      <c r="C15" s="17"/>
      <c r="D15" s="17"/>
      <c r="E15" s="18"/>
      <c r="F15" s="18"/>
      <c r="G15" s="18"/>
      <c r="H15" s="18"/>
      <c r="I15" s="18"/>
      <c r="J15" s="18"/>
      <c r="K15" s="18"/>
      <c r="L15" s="19"/>
    </row>
    <row r="16" spans="1:16" ht="14.25" customHeight="1" x14ac:dyDescent="0.35">
      <c r="B16" s="36" t="str">
        <f>IF(Intro!$G$23="English",O16,P16)</f>
        <v>Complete the following table for your firm's production of the goods and other products made with the same equipment.</v>
      </c>
      <c r="C16" s="149"/>
      <c r="D16" s="149"/>
      <c r="E16" s="149"/>
      <c r="F16" s="149"/>
      <c r="G16" s="149"/>
      <c r="H16" s="149"/>
      <c r="I16" s="149"/>
      <c r="J16" s="149"/>
      <c r="K16" s="149"/>
      <c r="L16" s="150"/>
      <c r="O16" s="122" t="s">
        <v>325</v>
      </c>
      <c r="P16" s="121" t="s">
        <v>326</v>
      </c>
    </row>
    <row r="17" spans="1:16" x14ac:dyDescent="0.35">
      <c r="B17" s="73"/>
      <c r="C17" s="74"/>
      <c r="D17" s="17"/>
      <c r="E17" s="18"/>
      <c r="F17" s="18"/>
      <c r="G17" s="18"/>
      <c r="H17" s="18"/>
      <c r="I17" s="18"/>
      <c r="J17" s="18"/>
      <c r="K17" s="18"/>
      <c r="L17" s="19"/>
      <c r="O17" s="122"/>
    </row>
    <row r="18" spans="1:16" x14ac:dyDescent="0.35">
      <c r="B18" s="73"/>
      <c r="C18" s="74"/>
      <c r="F18" s="17"/>
      <c r="G18" s="426">
        <f>Variables!B6</f>
        <v>2022</v>
      </c>
      <c r="H18" s="426">
        <f>G18+1</f>
        <v>2023</v>
      </c>
      <c r="I18" s="426">
        <f>H18+1</f>
        <v>2024</v>
      </c>
      <c r="J18" s="426" t="str">
        <f>IF(Intro!$G$23="English",Variables!B9,Variables!C9)</f>
        <v>Jan-Sept 2024</v>
      </c>
      <c r="K18" s="426" t="str">
        <f>IF(Intro!$G$23="English",Variables!B10,Variables!C10)</f>
        <v>Jan-Sept 2025</v>
      </c>
      <c r="L18" s="97"/>
      <c r="O18" s="122"/>
    </row>
    <row r="19" spans="1:16" x14ac:dyDescent="0.35">
      <c r="B19" s="73"/>
      <c r="C19" s="74"/>
      <c r="F19" s="17"/>
      <c r="G19" s="427"/>
      <c r="H19" s="427"/>
      <c r="I19" s="427"/>
      <c r="J19" s="427"/>
      <c r="K19" s="427"/>
      <c r="L19" s="97"/>
      <c r="O19" s="122"/>
    </row>
    <row r="20" spans="1:16" s="26" customFormat="1" x14ac:dyDescent="0.35">
      <c r="A20" s="93"/>
      <c r="B20" s="416" t="str">
        <f>IF(Intro!$G$23="English",O20,P20)</f>
        <v>Production of the goods</v>
      </c>
      <c r="C20" s="417"/>
      <c r="D20" s="417"/>
      <c r="E20" s="417"/>
      <c r="F20" s="60" t="str">
        <f>IF(Intro!$G$23="English",Variables!$B$23,Variables!$C$23)</f>
        <v>tonnes</v>
      </c>
      <c r="G20" s="56"/>
      <c r="H20" s="53"/>
      <c r="I20" s="53"/>
      <c r="J20" s="53"/>
      <c r="K20" s="53"/>
      <c r="L20" s="97"/>
      <c r="O20" s="26" t="s">
        <v>321</v>
      </c>
      <c r="P20" s="26" t="s">
        <v>322</v>
      </c>
    </row>
    <row r="21" spans="1:16" s="26" customFormat="1" x14ac:dyDescent="0.35">
      <c r="A21" s="93"/>
      <c r="B21" s="410" t="str">
        <f>IF(Intro!$G$23="English",O21,P21)</f>
        <v>Production of other products made with the same equipment</v>
      </c>
      <c r="C21" s="411"/>
      <c r="D21" s="411"/>
      <c r="E21" s="412"/>
      <c r="F21" s="147" t="str">
        <f>IF(Intro!$G$23="English",Variables!$B$23,Variables!$C$23)</f>
        <v>tonnes</v>
      </c>
      <c r="G21" s="148"/>
      <c r="H21" s="148"/>
      <c r="I21" s="148"/>
      <c r="J21" s="148"/>
      <c r="K21" s="148"/>
      <c r="L21" s="97"/>
      <c r="O21" s="26" t="s">
        <v>324</v>
      </c>
      <c r="P21" s="26" t="s">
        <v>323</v>
      </c>
    </row>
    <row r="22" spans="1:16" s="35" customFormat="1" x14ac:dyDescent="0.35">
      <c r="A22" s="107"/>
      <c r="B22" s="413" t="str">
        <f>IF(Intro!$G$23="English",O22,P22)</f>
        <v>Total</v>
      </c>
      <c r="C22" s="414"/>
      <c r="D22" s="415"/>
      <c r="E22" s="415"/>
      <c r="F22" s="61" t="str">
        <f>IF(Intro!$G$23="English",Variables!$B$23,Variables!$C$23)</f>
        <v>tonnes</v>
      </c>
      <c r="G22" s="58">
        <f>SUM(G20:G21)</f>
        <v>0</v>
      </c>
      <c r="H22" s="58">
        <f>SUM(H20:H21)</f>
        <v>0</v>
      </c>
      <c r="I22" s="58">
        <f>SUM(I20:I21)</f>
        <v>0</v>
      </c>
      <c r="J22" s="58">
        <f>SUM(J20:J21)</f>
        <v>0</v>
      </c>
      <c r="K22" s="58">
        <f>SUM(K20:K21)</f>
        <v>0</v>
      </c>
      <c r="L22" s="97"/>
      <c r="O22" s="35" t="s">
        <v>101</v>
      </c>
      <c r="P22" s="35" t="s">
        <v>101</v>
      </c>
    </row>
    <row r="23" spans="1:16" s="26" customFormat="1" x14ac:dyDescent="0.35">
      <c r="A23" s="93"/>
      <c r="B23" s="416" t="str">
        <f>IF(Intro!$G$23="English",O23,P23)</f>
        <v>Practical plant capacity</v>
      </c>
      <c r="C23" s="417"/>
      <c r="D23" s="415"/>
      <c r="E23" s="415"/>
      <c r="F23" s="60" t="str">
        <f>IF(Intro!$G$23="English",Variables!$B$23,Variables!$C$23)</f>
        <v>tonnes</v>
      </c>
      <c r="G23" s="56"/>
      <c r="H23" s="53"/>
      <c r="I23" s="53"/>
      <c r="J23" s="53"/>
      <c r="K23" s="53"/>
      <c r="L23" s="97"/>
      <c r="O23" s="26" t="s">
        <v>143</v>
      </c>
      <c r="P23" s="26" t="s">
        <v>102</v>
      </c>
    </row>
    <row r="24" spans="1:16" s="35" customFormat="1" x14ac:dyDescent="0.35">
      <c r="A24" s="107"/>
      <c r="B24" s="413" t="str">
        <f>IF(Intro!$G$23="English",O24,P24)</f>
        <v>Capacity utilization rate of the goods</v>
      </c>
      <c r="C24" s="414"/>
      <c r="D24" s="415"/>
      <c r="E24" s="415"/>
      <c r="F24" s="61" t="s">
        <v>87</v>
      </c>
      <c r="G24" s="59" t="str">
        <f>IF(G23=0,"-",G20/G23*100)</f>
        <v>-</v>
      </c>
      <c r="H24" s="55" t="str">
        <f>IF(H23=0,"-",H20/H23*100)</f>
        <v>-</v>
      </c>
      <c r="I24" s="55" t="str">
        <f>IF(I23=0,"-",I20/I23*100)</f>
        <v>-</v>
      </c>
      <c r="J24" s="55" t="str">
        <f>IF(J23=0,"-",J20/J23*100)</f>
        <v>-</v>
      </c>
      <c r="K24" s="55" t="str">
        <f>IF(K23=0,"-",K20/K23*100)</f>
        <v>-</v>
      </c>
      <c r="L24" s="97"/>
      <c r="O24" s="35" t="s">
        <v>103</v>
      </c>
      <c r="P24" s="35" t="s">
        <v>104</v>
      </c>
    </row>
    <row r="25" spans="1:16" s="35" customFormat="1" x14ac:dyDescent="0.35">
      <c r="A25" s="107"/>
      <c r="B25" s="413" t="str">
        <f>IF(Intro!$G$23="English",O25,P25)</f>
        <v>Total capacity utilization rate</v>
      </c>
      <c r="C25" s="414"/>
      <c r="D25" s="415"/>
      <c r="E25" s="415"/>
      <c r="F25" s="61" t="s">
        <v>87</v>
      </c>
      <c r="G25" s="59" t="str">
        <f>IF(G23=0,"-",G22/G23*100)</f>
        <v>-</v>
      </c>
      <c r="H25" s="55" t="str">
        <f>IF(H23=0,"-",H22/H23*100)</f>
        <v>-</v>
      </c>
      <c r="I25" s="55" t="str">
        <f>IF(I23=0,"-",I22/I23*100)</f>
        <v>-</v>
      </c>
      <c r="J25" s="55" t="str">
        <f t="shared" ref="J25:K25" si="0">IF(J23=0,"-",J22/J23*100)</f>
        <v>-</v>
      </c>
      <c r="K25" s="55" t="str">
        <f t="shared" si="0"/>
        <v>-</v>
      </c>
      <c r="L25" s="97"/>
      <c r="O25" s="35" t="s">
        <v>105</v>
      </c>
      <c r="P25" s="35" t="s">
        <v>106</v>
      </c>
    </row>
    <row r="26" spans="1:16" s="26" customFormat="1" x14ac:dyDescent="0.35">
      <c r="A26" s="93"/>
      <c r="B26" s="104"/>
      <c r="C26" s="105"/>
      <c r="D26" s="105"/>
      <c r="E26" s="105"/>
      <c r="F26" s="105"/>
      <c r="G26" s="105"/>
      <c r="H26" s="105"/>
      <c r="I26" s="105"/>
      <c r="J26" s="105"/>
      <c r="K26" s="105"/>
      <c r="L26" s="106"/>
    </row>
    <row r="27" spans="1:16" s="10" customFormat="1" x14ac:dyDescent="0.35">
      <c r="A27" s="9"/>
      <c r="B27" s="354" t="s">
        <v>23</v>
      </c>
      <c r="C27" s="355"/>
      <c r="D27" s="355"/>
      <c r="E27" s="355"/>
      <c r="F27" s="355"/>
      <c r="G27" s="355"/>
      <c r="H27" s="355"/>
      <c r="I27" s="355"/>
      <c r="J27" s="355"/>
      <c r="K27" s="355"/>
      <c r="L27" s="356"/>
      <c r="M27" s="102"/>
    </row>
    <row r="28" spans="1:16" s="26" customFormat="1" x14ac:dyDescent="0.35">
      <c r="A28" s="93"/>
      <c r="B28" s="103"/>
      <c r="C28" s="94"/>
      <c r="D28" s="94"/>
      <c r="E28" s="94"/>
      <c r="F28" s="94"/>
      <c r="G28" s="94"/>
      <c r="H28" s="94"/>
      <c r="I28" s="94"/>
      <c r="J28" s="94"/>
      <c r="K28" s="94"/>
      <c r="L28" s="95"/>
    </row>
    <row r="29" spans="1:16" s="26" customFormat="1" x14ac:dyDescent="0.35">
      <c r="A29" s="93"/>
      <c r="B29" s="255" t="str">
        <f>IF(Intro!$G$23="English",O29,P29)</f>
        <v xml:space="preserve">Explain in detail how your firm determines practical plant capacity. </v>
      </c>
      <c r="C29" s="256"/>
      <c r="D29" s="256"/>
      <c r="E29" s="256"/>
      <c r="F29" s="256"/>
      <c r="G29" s="256"/>
      <c r="H29" s="256"/>
      <c r="I29" s="256"/>
      <c r="J29" s="256"/>
      <c r="K29" s="256"/>
      <c r="L29" s="257"/>
      <c r="O29" s="26" t="s">
        <v>57</v>
      </c>
      <c r="P29" s="26" t="s">
        <v>58</v>
      </c>
    </row>
    <row r="30" spans="1:16" s="26" customFormat="1" x14ac:dyDescent="0.35">
      <c r="A30" s="93"/>
      <c r="B30" s="103"/>
      <c r="C30" s="94"/>
      <c r="D30" s="94"/>
      <c r="E30" s="94"/>
      <c r="F30" s="94"/>
      <c r="G30" s="94"/>
      <c r="H30" s="94"/>
      <c r="I30" s="94"/>
      <c r="J30" s="94"/>
      <c r="K30" s="94"/>
      <c r="L30" s="95"/>
    </row>
    <row r="31" spans="1:16" s="10" customFormat="1" x14ac:dyDescent="0.35">
      <c r="A31" s="9"/>
      <c r="B31" s="363"/>
      <c r="C31" s="364"/>
      <c r="D31" s="364"/>
      <c r="E31" s="364"/>
      <c r="F31" s="364"/>
      <c r="G31" s="364"/>
      <c r="H31" s="364"/>
      <c r="I31" s="364"/>
      <c r="J31" s="364"/>
      <c r="K31" s="364"/>
      <c r="L31" s="365"/>
      <c r="M31" s="26"/>
    </row>
    <row r="32" spans="1:16" s="10" customFormat="1" x14ac:dyDescent="0.35">
      <c r="A32" s="9"/>
      <c r="B32" s="363"/>
      <c r="C32" s="364"/>
      <c r="D32" s="364"/>
      <c r="E32" s="364"/>
      <c r="F32" s="364"/>
      <c r="G32" s="364"/>
      <c r="H32" s="364"/>
      <c r="I32" s="364"/>
      <c r="J32" s="364"/>
      <c r="K32" s="364"/>
      <c r="L32" s="365"/>
      <c r="M32" s="26"/>
    </row>
    <row r="33" spans="1:16" s="10" customFormat="1" x14ac:dyDescent="0.35">
      <c r="A33" s="9"/>
      <c r="B33" s="363"/>
      <c r="C33" s="364"/>
      <c r="D33" s="364"/>
      <c r="E33" s="364"/>
      <c r="F33" s="364"/>
      <c r="G33" s="364"/>
      <c r="H33" s="364"/>
      <c r="I33" s="364"/>
      <c r="J33" s="364"/>
      <c r="K33" s="364"/>
      <c r="L33" s="365"/>
      <c r="M33" s="26"/>
    </row>
    <row r="34" spans="1:16" s="10" customFormat="1" x14ac:dyDescent="0.35">
      <c r="A34" s="9"/>
      <c r="B34" s="363"/>
      <c r="C34" s="364"/>
      <c r="D34" s="364"/>
      <c r="E34" s="364"/>
      <c r="F34" s="364"/>
      <c r="G34" s="364"/>
      <c r="H34" s="364"/>
      <c r="I34" s="364"/>
      <c r="J34" s="364"/>
      <c r="K34" s="364"/>
      <c r="L34" s="365"/>
      <c r="M34" s="26"/>
    </row>
    <row r="35" spans="1:16" s="10" customFormat="1" x14ac:dyDescent="0.35">
      <c r="A35" s="9"/>
      <c r="B35" s="363"/>
      <c r="C35" s="364"/>
      <c r="D35" s="364"/>
      <c r="E35" s="364"/>
      <c r="F35" s="364"/>
      <c r="G35" s="364"/>
      <c r="H35" s="364"/>
      <c r="I35" s="364"/>
      <c r="J35" s="364"/>
      <c r="K35" s="364"/>
      <c r="L35" s="365"/>
      <c r="M35" s="26"/>
    </row>
    <row r="36" spans="1:16" s="10" customFormat="1" x14ac:dyDescent="0.35">
      <c r="A36" s="9"/>
      <c r="B36" s="363"/>
      <c r="C36" s="364"/>
      <c r="D36" s="364"/>
      <c r="E36" s="364"/>
      <c r="F36" s="364"/>
      <c r="G36" s="364"/>
      <c r="H36" s="364"/>
      <c r="I36" s="364"/>
      <c r="J36" s="364"/>
      <c r="K36" s="364"/>
      <c r="L36" s="365"/>
      <c r="M36" s="26"/>
    </row>
    <row r="37" spans="1:16" s="10" customFormat="1" x14ac:dyDescent="0.35">
      <c r="A37" s="9"/>
      <c r="B37" s="363"/>
      <c r="C37" s="364"/>
      <c r="D37" s="364"/>
      <c r="E37" s="364"/>
      <c r="F37" s="364"/>
      <c r="G37" s="364"/>
      <c r="H37" s="364"/>
      <c r="I37" s="364"/>
      <c r="J37" s="364"/>
      <c r="K37" s="364"/>
      <c r="L37" s="365"/>
      <c r="M37" s="26"/>
    </row>
    <row r="38" spans="1:16" s="10" customFormat="1" x14ac:dyDescent="0.35">
      <c r="A38" s="9"/>
      <c r="B38" s="363"/>
      <c r="C38" s="364"/>
      <c r="D38" s="364"/>
      <c r="E38" s="364"/>
      <c r="F38" s="364"/>
      <c r="G38" s="364"/>
      <c r="H38" s="364"/>
      <c r="I38" s="364"/>
      <c r="J38" s="364"/>
      <c r="K38" s="364"/>
      <c r="L38" s="365"/>
      <c r="M38" s="26"/>
    </row>
    <row r="39" spans="1:16" s="26" customFormat="1" x14ac:dyDescent="0.35">
      <c r="A39" s="93"/>
      <c r="B39" s="104"/>
      <c r="C39" s="105"/>
      <c r="D39" s="105"/>
      <c r="E39" s="105"/>
      <c r="F39" s="105"/>
      <c r="G39" s="105"/>
      <c r="H39" s="105"/>
      <c r="I39" s="105"/>
      <c r="J39" s="105"/>
      <c r="K39" s="105"/>
      <c r="L39" s="106"/>
    </row>
    <row r="40" spans="1:16" s="10" customFormat="1" x14ac:dyDescent="0.35">
      <c r="A40" s="9"/>
      <c r="B40" s="354" t="s">
        <v>24</v>
      </c>
      <c r="C40" s="355"/>
      <c r="D40" s="355"/>
      <c r="E40" s="355"/>
      <c r="F40" s="355"/>
      <c r="G40" s="355"/>
      <c r="H40" s="355"/>
      <c r="I40" s="355"/>
      <c r="J40" s="355"/>
      <c r="K40" s="355"/>
      <c r="L40" s="356"/>
      <c r="M40" s="102"/>
    </row>
    <row r="41" spans="1:16" s="26" customFormat="1" x14ac:dyDescent="0.35">
      <c r="A41" s="93"/>
      <c r="B41" s="103"/>
      <c r="C41" s="94"/>
      <c r="D41" s="94"/>
      <c r="E41" s="94"/>
      <c r="F41" s="94"/>
      <c r="G41" s="94"/>
      <c r="H41" s="94"/>
      <c r="I41" s="94"/>
      <c r="J41" s="94"/>
      <c r="K41" s="94"/>
      <c r="L41" s="95"/>
    </row>
    <row r="42" spans="1:16" s="26" customFormat="1" x14ac:dyDescent="0.35">
      <c r="A42" s="93"/>
      <c r="B42" s="255" t="str">
        <f>IF(Intro!$G$23="English",O42,P42)</f>
        <v xml:space="preserve">If any of the calculated capacity utilization rates are higher than 100%, explain why this has occurred.
</v>
      </c>
      <c r="C42" s="256"/>
      <c r="D42" s="256"/>
      <c r="E42" s="256"/>
      <c r="F42" s="256"/>
      <c r="G42" s="256"/>
      <c r="H42" s="256"/>
      <c r="I42" s="256"/>
      <c r="J42" s="256"/>
      <c r="K42" s="256"/>
      <c r="L42" s="257"/>
      <c r="O42" s="26" t="s">
        <v>107</v>
      </c>
      <c r="P42" s="26" t="s">
        <v>160</v>
      </c>
    </row>
    <row r="43" spans="1:16" s="26" customFormat="1" x14ac:dyDescent="0.35">
      <c r="A43" s="93"/>
      <c r="B43" s="103"/>
      <c r="C43" s="94"/>
      <c r="D43" s="94"/>
      <c r="E43" s="94"/>
      <c r="F43" s="94"/>
      <c r="G43" s="94"/>
      <c r="H43" s="94"/>
      <c r="I43" s="94"/>
      <c r="J43" s="94"/>
      <c r="K43" s="94"/>
      <c r="L43" s="95"/>
    </row>
    <row r="44" spans="1:16" s="10" customFormat="1" x14ac:dyDescent="0.35">
      <c r="A44" s="9"/>
      <c r="B44" s="363"/>
      <c r="C44" s="364"/>
      <c r="D44" s="364"/>
      <c r="E44" s="364"/>
      <c r="F44" s="364"/>
      <c r="G44" s="364"/>
      <c r="H44" s="364"/>
      <c r="I44" s="364"/>
      <c r="J44" s="364"/>
      <c r="K44" s="364"/>
      <c r="L44" s="365"/>
      <c r="M44" s="26"/>
    </row>
    <row r="45" spans="1:16" s="10" customFormat="1" x14ac:dyDescent="0.35">
      <c r="A45" s="9"/>
      <c r="B45" s="363"/>
      <c r="C45" s="364"/>
      <c r="D45" s="364"/>
      <c r="E45" s="364"/>
      <c r="F45" s="364"/>
      <c r="G45" s="364"/>
      <c r="H45" s="364"/>
      <c r="I45" s="364"/>
      <c r="J45" s="364"/>
      <c r="K45" s="364"/>
      <c r="L45" s="365"/>
      <c r="M45" s="26"/>
    </row>
    <row r="46" spans="1:16" s="10" customFormat="1" x14ac:dyDescent="0.35">
      <c r="A46" s="9"/>
      <c r="B46" s="363"/>
      <c r="C46" s="364"/>
      <c r="D46" s="364"/>
      <c r="E46" s="364"/>
      <c r="F46" s="364"/>
      <c r="G46" s="364"/>
      <c r="H46" s="364"/>
      <c r="I46" s="364"/>
      <c r="J46" s="364"/>
      <c r="K46" s="364"/>
      <c r="L46" s="365"/>
      <c r="M46" s="26"/>
    </row>
    <row r="47" spans="1:16" s="10" customFormat="1" x14ac:dyDescent="0.35">
      <c r="A47" s="9"/>
      <c r="B47" s="363"/>
      <c r="C47" s="364"/>
      <c r="D47" s="364"/>
      <c r="E47" s="364"/>
      <c r="F47" s="364"/>
      <c r="G47" s="364"/>
      <c r="H47" s="364"/>
      <c r="I47" s="364"/>
      <c r="J47" s="364"/>
      <c r="K47" s="364"/>
      <c r="L47" s="365"/>
      <c r="M47" s="26"/>
    </row>
    <row r="48" spans="1:16" s="10" customFormat="1" x14ac:dyDescent="0.35">
      <c r="A48" s="9"/>
      <c r="B48" s="363"/>
      <c r="C48" s="364"/>
      <c r="D48" s="364"/>
      <c r="E48" s="364"/>
      <c r="F48" s="364"/>
      <c r="G48" s="364"/>
      <c r="H48" s="364"/>
      <c r="I48" s="364"/>
      <c r="J48" s="364"/>
      <c r="K48" s="364"/>
      <c r="L48" s="365"/>
      <c r="M48" s="26"/>
    </row>
    <row r="49" spans="1:16" s="10" customFormat="1" x14ac:dyDescent="0.35">
      <c r="A49" s="9"/>
      <c r="B49" s="363"/>
      <c r="C49" s="364"/>
      <c r="D49" s="364"/>
      <c r="E49" s="364"/>
      <c r="F49" s="364"/>
      <c r="G49" s="364"/>
      <c r="H49" s="364"/>
      <c r="I49" s="364"/>
      <c r="J49" s="364"/>
      <c r="K49" s="364"/>
      <c r="L49" s="365"/>
      <c r="M49" s="26"/>
    </row>
    <row r="50" spans="1:16" s="10" customFormat="1" x14ac:dyDescent="0.35">
      <c r="A50" s="9"/>
      <c r="B50" s="363"/>
      <c r="C50" s="364"/>
      <c r="D50" s="364"/>
      <c r="E50" s="364"/>
      <c r="F50" s="364"/>
      <c r="G50" s="364"/>
      <c r="H50" s="364"/>
      <c r="I50" s="364"/>
      <c r="J50" s="364"/>
      <c r="K50" s="364"/>
      <c r="L50" s="365"/>
      <c r="M50" s="26"/>
    </row>
    <row r="51" spans="1:16" s="10" customFormat="1" x14ac:dyDescent="0.35">
      <c r="A51" s="9"/>
      <c r="B51" s="363"/>
      <c r="C51" s="364"/>
      <c r="D51" s="364"/>
      <c r="E51" s="364"/>
      <c r="F51" s="364"/>
      <c r="G51" s="364"/>
      <c r="H51" s="364"/>
      <c r="I51" s="364"/>
      <c r="J51" s="364"/>
      <c r="K51" s="364"/>
      <c r="L51" s="365"/>
      <c r="M51" s="26"/>
    </row>
    <row r="52" spans="1:16" s="26" customFormat="1" x14ac:dyDescent="0.35">
      <c r="A52" s="93"/>
      <c r="B52" s="104"/>
      <c r="C52" s="105"/>
      <c r="D52" s="105"/>
      <c r="E52" s="105"/>
      <c r="F52" s="105"/>
      <c r="G52" s="105"/>
      <c r="H52" s="105"/>
      <c r="I52" s="105"/>
      <c r="J52" s="105"/>
      <c r="K52" s="105"/>
      <c r="L52" s="106"/>
    </row>
    <row r="53" spans="1:16" s="10" customFormat="1" x14ac:dyDescent="0.35">
      <c r="A53" s="9"/>
      <c r="B53" s="354" t="s">
        <v>25</v>
      </c>
      <c r="C53" s="355"/>
      <c r="D53" s="355"/>
      <c r="E53" s="355"/>
      <c r="F53" s="355"/>
      <c r="G53" s="355"/>
      <c r="H53" s="355"/>
      <c r="I53" s="355"/>
      <c r="J53" s="355"/>
      <c r="K53" s="355"/>
      <c r="L53" s="356"/>
      <c r="M53" s="102"/>
    </row>
    <row r="54" spans="1:16" s="26" customFormat="1" x14ac:dyDescent="0.35">
      <c r="A54" s="93"/>
      <c r="B54" s="103"/>
      <c r="C54" s="94"/>
      <c r="D54" s="94"/>
      <c r="E54" s="94"/>
      <c r="F54" s="94"/>
      <c r="G54" s="94"/>
      <c r="H54" s="94"/>
      <c r="I54" s="94"/>
      <c r="J54" s="94"/>
      <c r="K54" s="94"/>
      <c r="L54" s="95"/>
    </row>
    <row r="55" spans="1:16" s="26" customFormat="1" x14ac:dyDescent="0.35">
      <c r="A55" s="93"/>
      <c r="B55" s="255" t="str">
        <f>IF(Intro!$G$23="English",O55,P55)</f>
        <v>If practical plant capacity has changed since January 1, 2022, explain how this was achieved.</v>
      </c>
      <c r="C55" s="256"/>
      <c r="D55" s="256"/>
      <c r="E55" s="256"/>
      <c r="F55" s="256"/>
      <c r="G55" s="256"/>
      <c r="H55" s="256"/>
      <c r="I55" s="256"/>
      <c r="J55" s="256"/>
      <c r="K55" s="256"/>
      <c r="L55" s="257"/>
      <c r="O55" s="26" t="str">
        <f>"If practical plant capacity has changed since January 1, "&amp;Variables!$B$6&amp;", explain how this was achieved."</f>
        <v>If practical plant capacity has changed since January 1, 2022, explain how this was achieved.</v>
      </c>
      <c r="P55" s="26" t="str">
        <f>"Si la capacité pratique de l’usine a changé depuis le 1er janvier "&amp;Variables!B6&amp;", expliquez comment cela a été réalisé."</f>
        <v>Si la capacité pratique de l’usine a changé depuis le 1er janvier 2022, expliquez comment cela a été réalisé.</v>
      </c>
    </row>
    <row r="56" spans="1:16" s="26" customFormat="1" x14ac:dyDescent="0.35">
      <c r="A56" s="93"/>
      <c r="B56" s="103"/>
      <c r="C56" s="94"/>
      <c r="D56" s="94"/>
      <c r="E56" s="94"/>
      <c r="F56" s="94"/>
      <c r="G56" s="94"/>
      <c r="H56" s="94"/>
      <c r="I56" s="94"/>
      <c r="J56" s="94"/>
      <c r="K56" s="94"/>
      <c r="L56" s="95"/>
    </row>
    <row r="57" spans="1:16" s="10" customFormat="1" x14ac:dyDescent="0.35">
      <c r="A57" s="9"/>
      <c r="B57" s="363"/>
      <c r="C57" s="364"/>
      <c r="D57" s="364"/>
      <c r="E57" s="364"/>
      <c r="F57" s="364"/>
      <c r="G57" s="364"/>
      <c r="H57" s="364"/>
      <c r="I57" s="364"/>
      <c r="J57" s="364"/>
      <c r="K57" s="364"/>
      <c r="L57" s="365"/>
      <c r="M57" s="26"/>
    </row>
    <row r="58" spans="1:16" s="10" customFormat="1" x14ac:dyDescent="0.35">
      <c r="A58" s="9"/>
      <c r="B58" s="363"/>
      <c r="C58" s="364"/>
      <c r="D58" s="364"/>
      <c r="E58" s="364"/>
      <c r="F58" s="364"/>
      <c r="G58" s="364"/>
      <c r="H58" s="364"/>
      <c r="I58" s="364"/>
      <c r="J58" s="364"/>
      <c r="K58" s="364"/>
      <c r="L58" s="365"/>
      <c r="M58" s="26"/>
    </row>
    <row r="59" spans="1:16" s="10" customFormat="1" x14ac:dyDescent="0.35">
      <c r="A59" s="9"/>
      <c r="B59" s="363"/>
      <c r="C59" s="364"/>
      <c r="D59" s="364"/>
      <c r="E59" s="364"/>
      <c r="F59" s="364"/>
      <c r="G59" s="364"/>
      <c r="H59" s="364"/>
      <c r="I59" s="364"/>
      <c r="J59" s="364"/>
      <c r="K59" s="364"/>
      <c r="L59" s="365"/>
      <c r="M59" s="26"/>
    </row>
    <row r="60" spans="1:16" s="10" customFormat="1" x14ac:dyDescent="0.35">
      <c r="A60" s="9"/>
      <c r="B60" s="363"/>
      <c r="C60" s="364"/>
      <c r="D60" s="364"/>
      <c r="E60" s="364"/>
      <c r="F60" s="364"/>
      <c r="G60" s="364"/>
      <c r="H60" s="364"/>
      <c r="I60" s="364"/>
      <c r="J60" s="364"/>
      <c r="K60" s="364"/>
      <c r="L60" s="365"/>
      <c r="M60" s="26"/>
    </row>
    <row r="61" spans="1:16" s="10" customFormat="1" x14ac:dyDescent="0.35">
      <c r="A61" s="9"/>
      <c r="B61" s="363"/>
      <c r="C61" s="364"/>
      <c r="D61" s="364"/>
      <c r="E61" s="364"/>
      <c r="F61" s="364"/>
      <c r="G61" s="364"/>
      <c r="H61" s="364"/>
      <c r="I61" s="364"/>
      <c r="J61" s="364"/>
      <c r="K61" s="364"/>
      <c r="L61" s="365"/>
      <c r="M61" s="26"/>
    </row>
    <row r="62" spans="1:16" s="10" customFormat="1" x14ac:dyDescent="0.35">
      <c r="A62" s="9"/>
      <c r="B62" s="363"/>
      <c r="C62" s="364"/>
      <c r="D62" s="364"/>
      <c r="E62" s="364"/>
      <c r="F62" s="364"/>
      <c r="G62" s="364"/>
      <c r="H62" s="364"/>
      <c r="I62" s="364"/>
      <c r="J62" s="364"/>
      <c r="K62" s="364"/>
      <c r="L62" s="365"/>
      <c r="M62" s="26"/>
    </row>
    <row r="63" spans="1:16" s="10" customFormat="1" x14ac:dyDescent="0.35">
      <c r="A63" s="9"/>
      <c r="B63" s="363"/>
      <c r="C63" s="364"/>
      <c r="D63" s="364"/>
      <c r="E63" s="364"/>
      <c r="F63" s="364"/>
      <c r="G63" s="364"/>
      <c r="H63" s="364"/>
      <c r="I63" s="364"/>
      <c r="J63" s="364"/>
      <c r="K63" s="364"/>
      <c r="L63" s="365"/>
      <c r="M63" s="26"/>
    </row>
    <row r="64" spans="1:16" s="10" customFormat="1" x14ac:dyDescent="0.35">
      <c r="A64" s="9"/>
      <c r="B64" s="363"/>
      <c r="C64" s="364"/>
      <c r="D64" s="364"/>
      <c r="E64" s="364"/>
      <c r="F64" s="364"/>
      <c r="G64" s="364"/>
      <c r="H64" s="364"/>
      <c r="I64" s="364"/>
      <c r="J64" s="364"/>
      <c r="K64" s="364"/>
      <c r="L64" s="365"/>
      <c r="M64" s="26"/>
    </row>
    <row r="65" spans="1:16" s="26" customFormat="1" x14ac:dyDescent="0.35">
      <c r="A65" s="93"/>
      <c r="B65" s="104"/>
      <c r="C65" s="105"/>
      <c r="D65" s="105"/>
      <c r="E65" s="105"/>
      <c r="F65" s="105"/>
      <c r="G65" s="105"/>
      <c r="H65" s="105"/>
      <c r="I65" s="105"/>
      <c r="J65" s="105"/>
      <c r="K65" s="105"/>
      <c r="L65" s="106"/>
    </row>
    <row r="66" spans="1:16" s="10" customFormat="1" x14ac:dyDescent="0.35">
      <c r="A66" s="9"/>
      <c r="B66" s="354" t="s">
        <v>26</v>
      </c>
      <c r="C66" s="355"/>
      <c r="D66" s="355"/>
      <c r="E66" s="355"/>
      <c r="F66" s="355"/>
      <c r="G66" s="355"/>
      <c r="H66" s="355"/>
      <c r="I66" s="355"/>
      <c r="J66" s="355"/>
      <c r="K66" s="355"/>
      <c r="L66" s="356"/>
      <c r="M66" s="102"/>
    </row>
    <row r="67" spans="1:16" s="26" customFormat="1" x14ac:dyDescent="0.35">
      <c r="A67" s="93"/>
      <c r="B67" s="103"/>
      <c r="C67" s="94"/>
      <c r="D67" s="94"/>
      <c r="E67" s="94"/>
      <c r="F67" s="94"/>
      <c r="G67" s="94"/>
      <c r="H67" s="94"/>
      <c r="I67" s="94"/>
      <c r="J67" s="94"/>
      <c r="K67" s="94"/>
      <c r="L67" s="95"/>
    </row>
    <row r="68" spans="1:16" s="26" customFormat="1" x14ac:dyDescent="0.35">
      <c r="A68" s="93"/>
      <c r="B68" s="298" t="str">
        <f>IF(Intro!$G$23="English",O68,P68)</f>
        <v>Describe your firm’s plans to increase or decrease its practical plant capacity of the goods in the next two years, including target dates, target practical plant capacity, the plants involved and the reasons for the change.</v>
      </c>
      <c r="C68" s="299"/>
      <c r="D68" s="299"/>
      <c r="E68" s="299"/>
      <c r="F68" s="299"/>
      <c r="G68" s="299"/>
      <c r="H68" s="299"/>
      <c r="I68" s="299"/>
      <c r="J68" s="299"/>
      <c r="K68" s="299"/>
      <c r="L68" s="300"/>
      <c r="O68" s="26" t="s">
        <v>157</v>
      </c>
      <c r="P68" s="26" t="s">
        <v>108</v>
      </c>
    </row>
    <row r="69" spans="1:16" s="26" customFormat="1" x14ac:dyDescent="0.35">
      <c r="A69" s="93"/>
      <c r="B69" s="298"/>
      <c r="C69" s="299"/>
      <c r="D69" s="299"/>
      <c r="E69" s="299"/>
      <c r="F69" s="299"/>
      <c r="G69" s="299"/>
      <c r="H69" s="299"/>
      <c r="I69" s="299"/>
      <c r="J69" s="299"/>
      <c r="K69" s="299"/>
      <c r="L69" s="300"/>
    </row>
    <row r="70" spans="1:16" s="26" customFormat="1" x14ac:dyDescent="0.35">
      <c r="A70" s="93"/>
      <c r="B70" s="103"/>
      <c r="C70" s="94"/>
      <c r="D70" s="94"/>
      <c r="E70" s="94"/>
      <c r="F70" s="94"/>
      <c r="G70" s="94"/>
      <c r="H70" s="94"/>
      <c r="I70" s="94"/>
      <c r="J70" s="94"/>
      <c r="K70" s="94"/>
      <c r="L70" s="95"/>
    </row>
    <row r="71" spans="1:16" s="10" customFormat="1" x14ac:dyDescent="0.35">
      <c r="A71" s="9"/>
      <c r="B71" s="363"/>
      <c r="C71" s="364"/>
      <c r="D71" s="364"/>
      <c r="E71" s="364"/>
      <c r="F71" s="364"/>
      <c r="G71" s="364"/>
      <c r="H71" s="364"/>
      <c r="I71" s="364"/>
      <c r="J71" s="364"/>
      <c r="K71" s="364"/>
      <c r="L71" s="365"/>
      <c r="M71" s="26"/>
    </row>
    <row r="72" spans="1:16" s="10" customFormat="1" x14ac:dyDescent="0.35">
      <c r="A72" s="9"/>
      <c r="B72" s="363"/>
      <c r="C72" s="364"/>
      <c r="D72" s="364"/>
      <c r="E72" s="364"/>
      <c r="F72" s="364"/>
      <c r="G72" s="364"/>
      <c r="H72" s="364"/>
      <c r="I72" s="364"/>
      <c r="J72" s="364"/>
      <c r="K72" s="364"/>
      <c r="L72" s="365"/>
      <c r="M72" s="26"/>
    </row>
    <row r="73" spans="1:16" s="10" customFormat="1" x14ac:dyDescent="0.35">
      <c r="A73" s="9"/>
      <c r="B73" s="363"/>
      <c r="C73" s="364"/>
      <c r="D73" s="364"/>
      <c r="E73" s="364"/>
      <c r="F73" s="364"/>
      <c r="G73" s="364"/>
      <c r="H73" s="364"/>
      <c r="I73" s="364"/>
      <c r="J73" s="364"/>
      <c r="K73" s="364"/>
      <c r="L73" s="365"/>
      <c r="M73" s="26"/>
    </row>
    <row r="74" spans="1:16" s="10" customFormat="1" x14ac:dyDescent="0.35">
      <c r="A74" s="9"/>
      <c r="B74" s="363"/>
      <c r="C74" s="364"/>
      <c r="D74" s="364"/>
      <c r="E74" s="364"/>
      <c r="F74" s="364"/>
      <c r="G74" s="364"/>
      <c r="H74" s="364"/>
      <c r="I74" s="364"/>
      <c r="J74" s="364"/>
      <c r="K74" s="364"/>
      <c r="L74" s="365"/>
      <c r="M74" s="26"/>
    </row>
    <row r="75" spans="1:16" s="10" customFormat="1" x14ac:dyDescent="0.35">
      <c r="A75" s="9"/>
      <c r="B75" s="363"/>
      <c r="C75" s="364"/>
      <c r="D75" s="364"/>
      <c r="E75" s="364"/>
      <c r="F75" s="364"/>
      <c r="G75" s="364"/>
      <c r="H75" s="364"/>
      <c r="I75" s="364"/>
      <c r="J75" s="364"/>
      <c r="K75" s="364"/>
      <c r="L75" s="365"/>
      <c r="M75" s="26"/>
    </row>
    <row r="76" spans="1:16" s="10" customFormat="1" x14ac:dyDescent="0.35">
      <c r="A76" s="9"/>
      <c r="B76" s="363"/>
      <c r="C76" s="364"/>
      <c r="D76" s="364"/>
      <c r="E76" s="364"/>
      <c r="F76" s="364"/>
      <c r="G76" s="364"/>
      <c r="H76" s="364"/>
      <c r="I76" s="364"/>
      <c r="J76" s="364"/>
      <c r="K76" s="364"/>
      <c r="L76" s="365"/>
      <c r="M76" s="26"/>
    </row>
    <row r="77" spans="1:16" s="10" customFormat="1" x14ac:dyDescent="0.35">
      <c r="A77" s="9"/>
      <c r="B77" s="363"/>
      <c r="C77" s="364"/>
      <c r="D77" s="364"/>
      <c r="E77" s="364"/>
      <c r="F77" s="364"/>
      <c r="G77" s="364"/>
      <c r="H77" s="364"/>
      <c r="I77" s="364"/>
      <c r="J77" s="364"/>
      <c r="K77" s="364"/>
      <c r="L77" s="365"/>
      <c r="M77" s="26"/>
    </row>
    <row r="78" spans="1:16" s="10" customFormat="1" x14ac:dyDescent="0.35">
      <c r="A78" s="9"/>
      <c r="B78" s="363"/>
      <c r="C78" s="364"/>
      <c r="D78" s="364"/>
      <c r="E78" s="364"/>
      <c r="F78" s="364"/>
      <c r="G78" s="364"/>
      <c r="H78" s="364"/>
      <c r="I78" s="364"/>
      <c r="J78" s="364"/>
      <c r="K78" s="364"/>
      <c r="L78" s="365"/>
      <c r="M78" s="26"/>
    </row>
    <row r="79" spans="1:16" s="26" customFormat="1" x14ac:dyDescent="0.35">
      <c r="A79" s="93"/>
      <c r="B79" s="104"/>
      <c r="C79" s="105"/>
      <c r="D79" s="105"/>
      <c r="E79" s="105"/>
      <c r="F79" s="105"/>
      <c r="G79" s="105"/>
      <c r="H79" s="105"/>
      <c r="I79" s="105"/>
      <c r="J79" s="105"/>
      <c r="K79" s="105"/>
      <c r="L79" s="106"/>
    </row>
    <row r="80" spans="1:16" s="10" customFormat="1" x14ac:dyDescent="0.35">
      <c r="A80" s="9"/>
      <c r="B80" s="354" t="s">
        <v>27</v>
      </c>
      <c r="C80" s="355"/>
      <c r="D80" s="355"/>
      <c r="E80" s="355"/>
      <c r="F80" s="355"/>
      <c r="G80" s="355"/>
      <c r="H80" s="355"/>
      <c r="I80" s="355"/>
      <c r="J80" s="355"/>
      <c r="K80" s="355"/>
      <c r="L80" s="356"/>
      <c r="M80" s="102"/>
    </row>
    <row r="81" spans="1:16" s="26" customFormat="1" x14ac:dyDescent="0.35">
      <c r="A81" s="93"/>
      <c r="B81" s="103"/>
      <c r="C81" s="94"/>
      <c r="D81" s="94"/>
      <c r="E81" s="94"/>
      <c r="F81" s="94"/>
      <c r="G81" s="94"/>
      <c r="H81" s="94"/>
      <c r="I81" s="94"/>
      <c r="J81" s="94"/>
      <c r="K81" s="94"/>
      <c r="L81" s="95"/>
    </row>
    <row r="82" spans="1:16" s="26" customFormat="1" ht="14.25" customHeight="1" x14ac:dyDescent="0.35">
      <c r="A82" s="93"/>
      <c r="B82" s="351" t="str">
        <f>IF(Intro!$G$23="English",O82,P82)</f>
        <v>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v>
      </c>
      <c r="C82" s="352"/>
      <c r="D82" s="352"/>
      <c r="E82" s="352"/>
      <c r="F82" s="352"/>
      <c r="G82" s="352"/>
      <c r="H82" s="352"/>
      <c r="I82" s="352"/>
      <c r="J82" s="352"/>
      <c r="K82" s="352"/>
      <c r="L82" s="353"/>
      <c r="O82" s="26" t="s">
        <v>158</v>
      </c>
      <c r="P82" s="26" t="s">
        <v>109</v>
      </c>
    </row>
    <row r="83" spans="1:16" s="26" customFormat="1" x14ac:dyDescent="0.35">
      <c r="A83" s="93"/>
      <c r="B83" s="351"/>
      <c r="C83" s="352"/>
      <c r="D83" s="352"/>
      <c r="E83" s="352"/>
      <c r="F83" s="352"/>
      <c r="G83" s="352"/>
      <c r="H83" s="352"/>
      <c r="I83" s="352"/>
      <c r="J83" s="352"/>
      <c r="K83" s="352"/>
      <c r="L83" s="353"/>
    </row>
    <row r="84" spans="1:16" s="26" customFormat="1" x14ac:dyDescent="0.35">
      <c r="A84" s="93"/>
      <c r="B84" s="103"/>
      <c r="C84" s="94"/>
      <c r="D84" s="94"/>
      <c r="E84" s="94"/>
      <c r="F84" s="94"/>
      <c r="G84" s="94"/>
      <c r="H84" s="94"/>
      <c r="I84" s="94"/>
      <c r="J84" s="94"/>
      <c r="K84" s="94"/>
      <c r="L84" s="95"/>
    </row>
    <row r="85" spans="1:16" s="10" customFormat="1" x14ac:dyDescent="0.35">
      <c r="A85" s="9"/>
      <c r="B85" s="363"/>
      <c r="C85" s="364"/>
      <c r="D85" s="364"/>
      <c r="E85" s="364"/>
      <c r="F85" s="364"/>
      <c r="G85" s="364"/>
      <c r="H85" s="364"/>
      <c r="I85" s="364"/>
      <c r="J85" s="364"/>
      <c r="K85" s="364"/>
      <c r="L85" s="365"/>
      <c r="M85" s="26"/>
    </row>
    <row r="86" spans="1:16" s="10" customFormat="1" x14ac:dyDescent="0.35">
      <c r="A86" s="9"/>
      <c r="B86" s="363"/>
      <c r="C86" s="364"/>
      <c r="D86" s="364"/>
      <c r="E86" s="364"/>
      <c r="F86" s="364"/>
      <c r="G86" s="364"/>
      <c r="H86" s="364"/>
      <c r="I86" s="364"/>
      <c r="J86" s="364"/>
      <c r="K86" s="364"/>
      <c r="L86" s="365"/>
      <c r="M86" s="26"/>
    </row>
    <row r="87" spans="1:16" s="10" customFormat="1" x14ac:dyDescent="0.35">
      <c r="A87" s="9"/>
      <c r="B87" s="363"/>
      <c r="C87" s="364"/>
      <c r="D87" s="364"/>
      <c r="E87" s="364"/>
      <c r="F87" s="364"/>
      <c r="G87" s="364"/>
      <c r="H87" s="364"/>
      <c r="I87" s="364"/>
      <c r="J87" s="364"/>
      <c r="K87" s="364"/>
      <c r="L87" s="365"/>
      <c r="M87" s="26"/>
    </row>
    <row r="88" spans="1:16" s="10" customFormat="1" x14ac:dyDescent="0.35">
      <c r="A88" s="9"/>
      <c r="B88" s="363"/>
      <c r="C88" s="364"/>
      <c r="D88" s="364"/>
      <c r="E88" s="364"/>
      <c r="F88" s="364"/>
      <c r="G88" s="364"/>
      <c r="H88" s="364"/>
      <c r="I88" s="364"/>
      <c r="J88" s="364"/>
      <c r="K88" s="364"/>
      <c r="L88" s="365"/>
      <c r="M88" s="26"/>
    </row>
    <row r="89" spans="1:16" s="10" customFormat="1" x14ac:dyDescent="0.35">
      <c r="A89" s="9"/>
      <c r="B89" s="363"/>
      <c r="C89" s="364"/>
      <c r="D89" s="364"/>
      <c r="E89" s="364"/>
      <c r="F89" s="364"/>
      <c r="G89" s="364"/>
      <c r="H89" s="364"/>
      <c r="I89" s="364"/>
      <c r="J89" s="364"/>
      <c r="K89" s="364"/>
      <c r="L89" s="365"/>
      <c r="M89" s="26"/>
    </row>
    <row r="90" spans="1:16" s="10" customFormat="1" x14ac:dyDescent="0.35">
      <c r="A90" s="9"/>
      <c r="B90" s="363"/>
      <c r="C90" s="364"/>
      <c r="D90" s="364"/>
      <c r="E90" s="364"/>
      <c r="F90" s="364"/>
      <c r="G90" s="364"/>
      <c r="H90" s="364"/>
      <c r="I90" s="364"/>
      <c r="J90" s="364"/>
      <c r="K90" s="364"/>
      <c r="L90" s="365"/>
      <c r="M90" s="26"/>
    </row>
    <row r="91" spans="1:16" s="10" customFormat="1" x14ac:dyDescent="0.35">
      <c r="A91" s="9"/>
      <c r="B91" s="363"/>
      <c r="C91" s="364"/>
      <c r="D91" s="364"/>
      <c r="E91" s="364"/>
      <c r="F91" s="364"/>
      <c r="G91" s="364"/>
      <c r="H91" s="364"/>
      <c r="I91" s="364"/>
      <c r="J91" s="364"/>
      <c r="K91" s="364"/>
      <c r="L91" s="365"/>
      <c r="M91" s="26"/>
    </row>
    <row r="92" spans="1:16" s="10" customFormat="1" x14ac:dyDescent="0.35">
      <c r="A92" s="9"/>
      <c r="B92" s="363"/>
      <c r="C92" s="364"/>
      <c r="D92" s="364"/>
      <c r="E92" s="364"/>
      <c r="F92" s="364"/>
      <c r="G92" s="364"/>
      <c r="H92" s="364"/>
      <c r="I92" s="364"/>
      <c r="J92" s="364"/>
      <c r="K92" s="364"/>
      <c r="L92" s="365"/>
      <c r="M92" s="26"/>
    </row>
    <row r="93" spans="1:16" s="26" customFormat="1" x14ac:dyDescent="0.35">
      <c r="A93" s="93"/>
      <c r="B93" s="104"/>
      <c r="C93" s="105"/>
      <c r="D93" s="105"/>
      <c r="E93" s="105"/>
      <c r="F93" s="105"/>
      <c r="G93" s="105"/>
      <c r="H93" s="105"/>
      <c r="I93" s="105"/>
      <c r="J93" s="105"/>
      <c r="K93" s="105"/>
      <c r="L93" s="106"/>
    </row>
    <row r="94" spans="1:16" s="10" customFormat="1" x14ac:dyDescent="0.35">
      <c r="A94" s="9"/>
      <c r="B94" s="354" t="s">
        <v>30</v>
      </c>
      <c r="C94" s="355"/>
      <c r="D94" s="355"/>
      <c r="E94" s="355"/>
      <c r="F94" s="355"/>
      <c r="G94" s="355"/>
      <c r="H94" s="355"/>
      <c r="I94" s="355"/>
      <c r="J94" s="355"/>
      <c r="K94" s="355"/>
      <c r="L94" s="356"/>
      <c r="M94" s="102"/>
    </row>
    <row r="95" spans="1:16" s="26" customFormat="1" x14ac:dyDescent="0.35">
      <c r="A95" s="93"/>
      <c r="B95" s="103"/>
      <c r="C95" s="94"/>
      <c r="D95" s="94"/>
      <c r="E95" s="94"/>
      <c r="F95" s="94"/>
      <c r="G95" s="94"/>
      <c r="H95" s="94"/>
      <c r="I95" s="94"/>
      <c r="J95" s="94"/>
      <c r="K95" s="94"/>
      <c r="L95" s="95"/>
    </row>
    <row r="96" spans="1:16" s="26" customFormat="1" x14ac:dyDescent="0.35">
      <c r="A96" s="93"/>
      <c r="B96" s="366" t="str">
        <f>IF(Intro!$G$23="English",O96,P96)</f>
        <v>Describe your firm’s plans to change the product mix of the goods produced on the same equipment, in the next two years. Provide the rationale and assumptions underlying these strategies and objectives.</v>
      </c>
      <c r="C96" s="367"/>
      <c r="D96" s="367"/>
      <c r="E96" s="367"/>
      <c r="F96" s="367"/>
      <c r="G96" s="367"/>
      <c r="H96" s="367"/>
      <c r="I96" s="367"/>
      <c r="J96" s="367"/>
      <c r="K96" s="367"/>
      <c r="L96" s="368"/>
      <c r="O96" s="26" t="s">
        <v>159</v>
      </c>
      <c r="P96" s="26" t="s">
        <v>110</v>
      </c>
    </row>
    <row r="97" spans="1:13" s="26" customFormat="1" x14ac:dyDescent="0.35">
      <c r="A97" s="93"/>
      <c r="B97" s="366"/>
      <c r="C97" s="367"/>
      <c r="D97" s="367"/>
      <c r="E97" s="367"/>
      <c r="F97" s="367"/>
      <c r="G97" s="367"/>
      <c r="H97" s="367"/>
      <c r="I97" s="367"/>
      <c r="J97" s="367"/>
      <c r="K97" s="367"/>
      <c r="L97" s="368"/>
    </row>
    <row r="98" spans="1:13" s="26" customFormat="1" x14ac:dyDescent="0.35">
      <c r="A98" s="93"/>
      <c r="B98" s="103"/>
      <c r="C98" s="94"/>
      <c r="D98" s="94"/>
      <c r="E98" s="94"/>
      <c r="F98" s="94"/>
      <c r="G98" s="94"/>
      <c r="H98" s="94"/>
      <c r="I98" s="94"/>
      <c r="J98" s="94"/>
      <c r="K98" s="94"/>
      <c r="L98" s="95"/>
    </row>
    <row r="99" spans="1:13" s="10" customFormat="1" x14ac:dyDescent="0.35">
      <c r="A99" s="9"/>
      <c r="B99" s="363"/>
      <c r="C99" s="364"/>
      <c r="D99" s="364"/>
      <c r="E99" s="364"/>
      <c r="F99" s="364"/>
      <c r="G99" s="364"/>
      <c r="H99" s="364"/>
      <c r="I99" s="364"/>
      <c r="J99" s="364"/>
      <c r="K99" s="364"/>
      <c r="L99" s="365"/>
      <c r="M99" s="26"/>
    </row>
    <row r="100" spans="1:13" s="10" customFormat="1" x14ac:dyDescent="0.35">
      <c r="A100" s="9"/>
      <c r="B100" s="363"/>
      <c r="C100" s="364"/>
      <c r="D100" s="364"/>
      <c r="E100" s="364"/>
      <c r="F100" s="364"/>
      <c r="G100" s="364"/>
      <c r="H100" s="364"/>
      <c r="I100" s="364"/>
      <c r="J100" s="364"/>
      <c r="K100" s="364"/>
      <c r="L100" s="365"/>
      <c r="M100" s="26"/>
    </row>
    <row r="101" spans="1:13" s="10" customFormat="1" x14ac:dyDescent="0.35">
      <c r="A101" s="9"/>
      <c r="B101" s="363"/>
      <c r="C101" s="364"/>
      <c r="D101" s="364"/>
      <c r="E101" s="364"/>
      <c r="F101" s="364"/>
      <c r="G101" s="364"/>
      <c r="H101" s="364"/>
      <c r="I101" s="364"/>
      <c r="J101" s="364"/>
      <c r="K101" s="364"/>
      <c r="L101" s="365"/>
      <c r="M101" s="26"/>
    </row>
    <row r="102" spans="1:13" s="10" customFormat="1" x14ac:dyDescent="0.35">
      <c r="A102" s="9"/>
      <c r="B102" s="363"/>
      <c r="C102" s="364"/>
      <c r="D102" s="364"/>
      <c r="E102" s="364"/>
      <c r="F102" s="364"/>
      <c r="G102" s="364"/>
      <c r="H102" s="364"/>
      <c r="I102" s="364"/>
      <c r="J102" s="364"/>
      <c r="K102" s="364"/>
      <c r="L102" s="365"/>
      <c r="M102" s="26"/>
    </row>
    <row r="103" spans="1:13" s="10" customFormat="1" x14ac:dyDescent="0.35">
      <c r="A103" s="9"/>
      <c r="B103" s="363"/>
      <c r="C103" s="364"/>
      <c r="D103" s="364"/>
      <c r="E103" s="364"/>
      <c r="F103" s="364"/>
      <c r="G103" s="364"/>
      <c r="H103" s="364"/>
      <c r="I103" s="364"/>
      <c r="J103" s="364"/>
      <c r="K103" s="364"/>
      <c r="L103" s="365"/>
      <c r="M103" s="26"/>
    </row>
    <row r="104" spans="1:13" s="10" customFormat="1" x14ac:dyDescent="0.35">
      <c r="A104" s="9"/>
      <c r="B104" s="363"/>
      <c r="C104" s="364"/>
      <c r="D104" s="364"/>
      <c r="E104" s="364"/>
      <c r="F104" s="364"/>
      <c r="G104" s="364"/>
      <c r="H104" s="364"/>
      <c r="I104" s="364"/>
      <c r="J104" s="364"/>
      <c r="K104" s="364"/>
      <c r="L104" s="365"/>
      <c r="M104" s="26"/>
    </row>
    <row r="105" spans="1:13" s="10" customFormat="1" x14ac:dyDescent="0.35">
      <c r="A105" s="9"/>
      <c r="B105" s="363"/>
      <c r="C105" s="364"/>
      <c r="D105" s="364"/>
      <c r="E105" s="364"/>
      <c r="F105" s="364"/>
      <c r="G105" s="364"/>
      <c r="H105" s="364"/>
      <c r="I105" s="364"/>
      <c r="J105" s="364"/>
      <c r="K105" s="364"/>
      <c r="L105" s="365"/>
      <c r="M105" s="26"/>
    </row>
    <row r="106" spans="1:13" s="10" customFormat="1" x14ac:dyDescent="0.35">
      <c r="A106" s="9"/>
      <c r="B106" s="363"/>
      <c r="C106" s="364"/>
      <c r="D106" s="364"/>
      <c r="E106" s="364"/>
      <c r="F106" s="364"/>
      <c r="G106" s="364"/>
      <c r="H106" s="364"/>
      <c r="I106" s="364"/>
      <c r="J106" s="364"/>
      <c r="K106" s="364"/>
      <c r="L106" s="365"/>
      <c r="M106" s="26"/>
    </row>
    <row r="107" spans="1:13" s="26" customFormat="1" x14ac:dyDescent="0.35">
      <c r="A107" s="93"/>
      <c r="B107" s="104"/>
      <c r="C107" s="105"/>
      <c r="D107" s="105"/>
      <c r="E107" s="105"/>
      <c r="F107" s="105"/>
      <c r="G107" s="105"/>
      <c r="H107" s="105"/>
      <c r="I107" s="105"/>
      <c r="J107" s="105"/>
      <c r="K107" s="105"/>
      <c r="L107" s="106"/>
    </row>
  </sheetData>
  <sheetProtection algorithmName="SHA-512" hashValue="iPjCZIAzWzqnBXTDh2JBhldS2iirdE0V+qZxzwK4IaQuPSYU6Edir0V6NQ+UqOR2wlDwgFUtaiRF4G1vkozZSQ==" saltValue="H4yo335q5ZrOBAUqfHsg6w==" spinCount="100000" sheet="1" objects="1" scenarios="1" selectLockedCells="1"/>
  <mergeCells count="37">
    <mergeCell ref="J18:J19"/>
    <mergeCell ref="K18:K19"/>
    <mergeCell ref="B82:L83"/>
    <mergeCell ref="B80:L80"/>
    <mergeCell ref="B66:L66"/>
    <mergeCell ref="B68:L69"/>
    <mergeCell ref="B42:L42"/>
    <mergeCell ref="B55:L55"/>
    <mergeCell ref="B27:L27"/>
    <mergeCell ref="B40:L40"/>
    <mergeCell ref="B53:L53"/>
    <mergeCell ref="B20:E20"/>
    <mergeCell ref="B22:E22"/>
    <mergeCell ref="G18:G19"/>
    <mergeCell ref="H18:H19"/>
    <mergeCell ref="I18:I19"/>
    <mergeCell ref="B4:L4"/>
    <mergeCell ref="B14:L14"/>
    <mergeCell ref="B10:L10"/>
    <mergeCell ref="B11:L11"/>
    <mergeCell ref="B5:L5"/>
    <mergeCell ref="B6:L6"/>
    <mergeCell ref="B8:L9"/>
    <mergeCell ref="B13:L13"/>
    <mergeCell ref="B94:L94"/>
    <mergeCell ref="B99:L106"/>
    <mergeCell ref="B21:E21"/>
    <mergeCell ref="B96:L97"/>
    <mergeCell ref="B31:L38"/>
    <mergeCell ref="B44:L51"/>
    <mergeCell ref="B57:L64"/>
    <mergeCell ref="B71:L78"/>
    <mergeCell ref="B24:E24"/>
    <mergeCell ref="B25:E25"/>
    <mergeCell ref="B29:L29"/>
    <mergeCell ref="B85:L92"/>
    <mergeCell ref="B23:E23"/>
  </mergeCells>
  <dataValidations count="2">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85:L85 B71:L71 B57:L57 B31:L34 B44:L44 B87:L89 B46:L48 B59:L61 B73:L75 B99:L102" xr:uid="{3B895ACC-BC95-48CF-9B52-564CFBCF3BF6}">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0:K21 G22:K25" xr:uid="{F776B4C4-FB9F-4E6D-9659-ADBE0E6C3F52}">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5"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A90DB-6896-493A-88FE-EE1995C87494}">
  <sheetPr>
    <tabColor rgb="FF92D050"/>
    <pageSetUpPr fitToPage="1"/>
  </sheetPr>
  <dimension ref="A1:P193"/>
  <sheetViews>
    <sheetView showGridLines="0" zoomScaleNormal="100" workbookViewId="0"/>
  </sheetViews>
  <sheetFormatPr defaultColWidth="9.453125" defaultRowHeight="14" x14ac:dyDescent="0.35"/>
  <cols>
    <col min="1" max="1" width="1.54296875" style="9" customWidth="1"/>
    <col min="2" max="12" width="14.54296875" style="77" customWidth="1"/>
    <col min="13" max="13" width="6.453125" style="83" customWidth="1"/>
    <col min="14" max="14" width="9.453125" style="83" customWidth="1"/>
    <col min="15" max="15" width="153.1796875" style="83" hidden="1" customWidth="1"/>
    <col min="16" max="16" width="255.54296875" style="83" hidden="1" customWidth="1"/>
    <col min="17" max="17" width="9.453125" style="83" customWidth="1"/>
    <col min="18" max="16384" width="9.453125" style="83"/>
  </cols>
  <sheetData>
    <row r="1" spans="1:16" x14ac:dyDescent="0.35">
      <c r="O1" s="10" t="s">
        <v>64</v>
      </c>
      <c r="P1" s="10" t="s">
        <v>76</v>
      </c>
    </row>
    <row r="2" spans="1:16" x14ac:dyDescent="0.35">
      <c r="B2" s="11" t="str">
        <f>'Pro 1'!B2</f>
        <v>PROTECTED</v>
      </c>
      <c r="C2" s="11"/>
      <c r="D2" s="11"/>
      <c r="O2" s="5"/>
      <c r="P2" s="5"/>
    </row>
    <row r="3" spans="1:16" x14ac:dyDescent="0.35">
      <c r="B3" s="2"/>
      <c r="C3" s="2"/>
      <c r="D3" s="2"/>
      <c r="O3" s="5"/>
      <c r="P3" s="5"/>
    </row>
    <row r="4" spans="1:16" s="5" customFormat="1" x14ac:dyDescent="0.35">
      <c r="A4" s="12"/>
      <c r="B4" s="233" t="str">
        <f>Info!B4</f>
        <v>FOREIGN PRODUCERS' QUESTIONNAIRE</v>
      </c>
      <c r="C4" s="233"/>
      <c r="D4" s="233"/>
      <c r="E4" s="233"/>
      <c r="F4" s="233"/>
      <c r="G4" s="233"/>
      <c r="H4" s="233"/>
      <c r="I4" s="233"/>
      <c r="J4" s="233"/>
      <c r="K4" s="233"/>
      <c r="L4" s="233"/>
      <c r="M4" s="8"/>
      <c r="N4" s="8"/>
      <c r="O4" s="7"/>
      <c r="P4" s="7"/>
    </row>
    <row r="5" spans="1:16" s="5" customFormat="1" x14ac:dyDescent="0.35">
      <c r="A5" s="12"/>
      <c r="B5" s="233" t="str">
        <f>Info!B5</f>
        <v>RR-2025-002</v>
      </c>
      <c r="C5" s="233"/>
      <c r="D5" s="233"/>
      <c r="E5" s="233"/>
      <c r="F5" s="233"/>
      <c r="G5" s="233"/>
      <c r="H5" s="233"/>
      <c r="I5" s="233"/>
      <c r="J5" s="233"/>
      <c r="K5" s="233"/>
      <c r="L5" s="233"/>
      <c r="M5" s="8"/>
      <c r="N5" s="8"/>
      <c r="O5" s="7"/>
      <c r="P5" s="7"/>
    </row>
    <row r="6" spans="1:16" s="7" customFormat="1" x14ac:dyDescent="0.35">
      <c r="A6" s="12"/>
      <c r="B6" s="233" t="str">
        <f>Info!B6</f>
        <v>CONCRETE REINFORCING BAR</v>
      </c>
      <c r="C6" s="233"/>
      <c r="D6" s="233"/>
      <c r="E6" s="233"/>
      <c r="F6" s="233"/>
      <c r="G6" s="233"/>
      <c r="H6" s="233"/>
      <c r="I6" s="233"/>
      <c r="J6" s="233"/>
      <c r="K6" s="233"/>
      <c r="L6" s="233"/>
      <c r="O6" s="13"/>
      <c r="P6" s="13"/>
    </row>
    <row r="7" spans="1:16" s="7" customFormat="1" x14ac:dyDescent="0.35">
      <c r="A7" s="12"/>
      <c r="B7" s="6"/>
      <c r="C7" s="6"/>
      <c r="D7" s="6"/>
      <c r="E7" s="6"/>
      <c r="F7" s="6"/>
      <c r="G7" s="6"/>
      <c r="H7" s="6"/>
      <c r="I7" s="6"/>
      <c r="J7" s="6"/>
      <c r="K7" s="6"/>
      <c r="L7" s="6"/>
      <c r="O7" s="24"/>
    </row>
    <row r="8" spans="1:16" s="7" customFormat="1" ht="14.25" customHeight="1" x14ac:dyDescent="0.35">
      <c r="A8" s="12"/>
      <c r="B8" s="350" t="str">
        <f>Public!B8</f>
        <v>The goods in the following questions refer to concrete reinforcing bar as defined in the product description on the Intro tab.</v>
      </c>
      <c r="C8" s="350"/>
      <c r="D8" s="350"/>
      <c r="E8" s="350"/>
      <c r="F8" s="350"/>
      <c r="G8" s="350"/>
      <c r="H8" s="350"/>
      <c r="I8" s="350"/>
      <c r="J8" s="350"/>
      <c r="K8" s="350"/>
      <c r="L8" s="350"/>
      <c r="O8" s="13"/>
      <c r="P8" s="13"/>
    </row>
    <row r="9" spans="1:16" s="7" customFormat="1" x14ac:dyDescent="0.35">
      <c r="A9" s="12"/>
      <c r="B9" s="350"/>
      <c r="C9" s="350"/>
      <c r="D9" s="350"/>
      <c r="E9" s="350"/>
      <c r="F9" s="350"/>
      <c r="G9" s="350"/>
      <c r="H9" s="350"/>
      <c r="I9" s="350"/>
      <c r="J9" s="350"/>
      <c r="K9" s="350"/>
      <c r="L9" s="350"/>
      <c r="O9" s="13"/>
      <c r="P9" s="13"/>
    </row>
    <row r="10" spans="1:16" s="7" customFormat="1" x14ac:dyDescent="0.35">
      <c r="A10" s="12"/>
      <c r="B10" s="342" t="str">
        <f>Public!B10</f>
        <v>Product information and a glossary of terms can be found in the Info tab.</v>
      </c>
      <c r="C10" s="342"/>
      <c r="D10" s="342"/>
      <c r="E10" s="342"/>
      <c r="F10" s="342"/>
      <c r="G10" s="342"/>
      <c r="H10" s="342"/>
      <c r="I10" s="342"/>
      <c r="J10" s="342"/>
      <c r="K10" s="342"/>
      <c r="L10" s="342"/>
      <c r="O10" s="13"/>
    </row>
    <row r="11" spans="1:16" s="7" customFormat="1" x14ac:dyDescent="0.35">
      <c r="A11" s="12"/>
      <c r="B11" s="342" t="str">
        <f>'Pro 1'!B11</f>
        <v xml:space="preserve">Use the AddPro tab if more space is needed.
</v>
      </c>
      <c r="C11" s="342"/>
      <c r="D11" s="342"/>
      <c r="E11" s="342"/>
      <c r="F11" s="342"/>
      <c r="G11" s="342"/>
      <c r="H11" s="342"/>
      <c r="I11" s="342"/>
      <c r="J11" s="342"/>
      <c r="K11" s="342"/>
      <c r="L11" s="342"/>
      <c r="O11" s="13"/>
      <c r="P11" s="13"/>
    </row>
    <row r="12" spans="1:16" s="7" customFormat="1" x14ac:dyDescent="0.35">
      <c r="A12" s="12"/>
      <c r="B12" s="79"/>
      <c r="C12" s="79"/>
      <c r="D12" s="79"/>
      <c r="E12" s="6"/>
      <c r="F12" s="6"/>
      <c r="G12" s="6"/>
      <c r="H12" s="6"/>
      <c r="I12" s="6"/>
      <c r="J12" s="6"/>
      <c r="K12" s="6"/>
      <c r="L12" s="6"/>
      <c r="O12" s="13"/>
      <c r="P12" s="13"/>
    </row>
    <row r="13" spans="1:16" s="7" customFormat="1" x14ac:dyDescent="0.35">
      <c r="A13" s="12"/>
      <c r="B13" s="342" t="str">
        <f>IF(Intro!$G$23="English",O13,P13)</f>
        <v>For the questions in this tab, note the following:</v>
      </c>
      <c r="C13" s="342"/>
      <c r="D13" s="342"/>
      <c r="E13" s="342"/>
      <c r="F13" s="342"/>
      <c r="G13" s="342"/>
      <c r="H13" s="342"/>
      <c r="I13" s="342"/>
      <c r="J13" s="342"/>
      <c r="K13" s="342"/>
      <c r="L13" s="342"/>
      <c r="O13" s="13" t="s">
        <v>111</v>
      </c>
      <c r="P13" s="13" t="s">
        <v>112</v>
      </c>
    </row>
    <row r="14" spans="1:16" s="7" customFormat="1" x14ac:dyDescent="0.35">
      <c r="A14" s="12"/>
      <c r="B14" s="342" t="str">
        <f>IF(Intro!$G$23="English",O14,P14)</f>
        <v>• Report only sales of your firm’s production.</v>
      </c>
      <c r="C14" s="342"/>
      <c r="D14" s="342"/>
      <c r="E14" s="342"/>
      <c r="F14" s="342"/>
      <c r="G14" s="342"/>
      <c r="H14" s="342"/>
      <c r="I14" s="342"/>
      <c r="J14" s="342"/>
      <c r="K14" s="342"/>
      <c r="L14" s="342"/>
      <c r="O14" s="13" t="s">
        <v>174</v>
      </c>
      <c r="P14" s="13" t="s">
        <v>178</v>
      </c>
    </row>
    <row r="15" spans="1:16" s="7" customFormat="1" x14ac:dyDescent="0.35">
      <c r="A15" s="12"/>
      <c r="B15" s="342" t="str">
        <f>IF(Intro!$G$23="English",O15,P15)</f>
        <v>• Report all sales to Canadian and foreign associated firms.</v>
      </c>
      <c r="C15" s="342"/>
      <c r="D15" s="342"/>
      <c r="E15" s="342"/>
      <c r="F15" s="342"/>
      <c r="G15" s="342"/>
      <c r="H15" s="342"/>
      <c r="I15" s="342"/>
      <c r="J15" s="342"/>
      <c r="K15" s="342"/>
      <c r="L15" s="342"/>
      <c r="O15" s="13" t="s">
        <v>175</v>
      </c>
      <c r="P15" s="13" t="s">
        <v>179</v>
      </c>
    </row>
    <row r="16" spans="1:16" s="7" customFormat="1" x14ac:dyDescent="0.35">
      <c r="A16" s="12"/>
      <c r="B16" s="342" t="str">
        <f>IF(Intro!$G$23="English",O16,P16)</f>
        <v>• Report all sales as of the date of shipment to the customer or the customer’s warehouse.</v>
      </c>
      <c r="C16" s="342"/>
      <c r="D16" s="342"/>
      <c r="E16" s="342"/>
      <c r="F16" s="342"/>
      <c r="G16" s="342"/>
      <c r="H16" s="342"/>
      <c r="I16" s="342"/>
      <c r="J16" s="342"/>
      <c r="K16" s="342"/>
      <c r="L16" s="342"/>
      <c r="O16" s="13" t="s">
        <v>176</v>
      </c>
      <c r="P16" s="13" t="s">
        <v>180</v>
      </c>
    </row>
    <row r="17" spans="1:16" s="7" customFormat="1" x14ac:dyDescent="0.35">
      <c r="A17" s="12"/>
      <c r="B17" s="342" t="str">
        <f>IF(Intro!$G$23="English",O17,P17)</f>
        <v>• Report all values in Canadian dollars.</v>
      </c>
      <c r="C17" s="342"/>
      <c r="D17" s="342"/>
      <c r="E17" s="342"/>
      <c r="F17" s="342"/>
      <c r="G17" s="342"/>
      <c r="H17" s="342"/>
      <c r="I17" s="342"/>
      <c r="J17" s="342"/>
      <c r="K17" s="342"/>
      <c r="L17" s="342"/>
      <c r="O17" s="13" t="s">
        <v>177</v>
      </c>
      <c r="P17" s="13" t="s">
        <v>181</v>
      </c>
    </row>
    <row r="18" spans="1:16" s="7" customFormat="1" x14ac:dyDescent="0.35">
      <c r="A18" s="12"/>
      <c r="B18" s="14"/>
      <c r="C18" s="14"/>
      <c r="D18" s="14"/>
      <c r="E18" s="15"/>
      <c r="F18" s="15"/>
      <c r="G18" s="15"/>
      <c r="H18" s="15"/>
      <c r="I18" s="15"/>
      <c r="J18" s="15"/>
      <c r="K18" s="15"/>
      <c r="L18" s="15"/>
      <c r="O18" s="13"/>
      <c r="P18" s="13"/>
    </row>
    <row r="19" spans="1:16" x14ac:dyDescent="0.35">
      <c r="B19" s="266" t="str">
        <f>IF(Intro!$G$23="English",O19,P19)</f>
        <v>SALES AND INVENTORIES</v>
      </c>
      <c r="C19" s="267"/>
      <c r="D19" s="267"/>
      <c r="E19" s="267"/>
      <c r="F19" s="267"/>
      <c r="G19" s="267"/>
      <c r="H19" s="267"/>
      <c r="I19" s="267"/>
      <c r="J19" s="267"/>
      <c r="K19" s="267"/>
      <c r="L19" s="268"/>
      <c r="O19" s="113" t="s">
        <v>259</v>
      </c>
      <c r="P19" s="113" t="s">
        <v>260</v>
      </c>
    </row>
    <row r="20" spans="1:16" x14ac:dyDescent="0.35">
      <c r="B20" s="357" t="s">
        <v>22</v>
      </c>
      <c r="C20" s="358"/>
      <c r="D20" s="358"/>
      <c r="E20" s="358"/>
      <c r="F20" s="358"/>
      <c r="G20" s="358"/>
      <c r="H20" s="358"/>
      <c r="I20" s="358"/>
      <c r="J20" s="358"/>
      <c r="K20" s="358"/>
      <c r="L20" s="359"/>
    </row>
    <row r="21" spans="1:16" x14ac:dyDescent="0.35">
      <c r="B21" s="16"/>
      <c r="C21" s="17"/>
      <c r="D21" s="17"/>
      <c r="E21" s="18"/>
      <c r="F21" s="18"/>
      <c r="G21" s="18"/>
      <c r="H21" s="18"/>
      <c r="I21" s="18"/>
      <c r="J21" s="18"/>
      <c r="K21" s="18"/>
      <c r="L21" s="19"/>
    </row>
    <row r="22" spans="1:16" x14ac:dyDescent="0.35">
      <c r="B22" s="255" t="str">
        <f>IF(Intro!$G$23="English",O22,P22)</f>
        <v>Provide the following estimated percentages:</v>
      </c>
      <c r="C22" s="256"/>
      <c r="D22" s="256"/>
      <c r="E22" s="256"/>
      <c r="F22" s="256"/>
      <c r="G22" s="256"/>
      <c r="H22" s="256"/>
      <c r="I22" s="256"/>
      <c r="J22" s="256"/>
      <c r="K22" s="256"/>
      <c r="L22" s="257"/>
      <c r="O22" s="78" t="s">
        <v>59</v>
      </c>
      <c r="P22" s="83" t="s">
        <v>60</v>
      </c>
    </row>
    <row r="23" spans="1:16" x14ac:dyDescent="0.35">
      <c r="B23" s="73"/>
      <c r="C23" s="74"/>
      <c r="D23" s="17"/>
      <c r="E23" s="18"/>
      <c r="F23" s="18"/>
      <c r="G23" s="18"/>
      <c r="H23" s="18"/>
      <c r="I23" s="18"/>
      <c r="J23" s="18"/>
      <c r="K23" s="18"/>
      <c r="L23" s="19"/>
      <c r="O23" s="78"/>
    </row>
    <row r="24" spans="1:16" x14ac:dyDescent="0.35">
      <c r="B24" s="73"/>
      <c r="C24" s="74"/>
      <c r="D24" s="32"/>
      <c r="E24" s="32"/>
      <c r="F24" s="32"/>
      <c r="G24" s="17"/>
      <c r="H24" s="52">
        <f>Variables!$B$6+2</f>
        <v>2024</v>
      </c>
      <c r="I24" s="96"/>
      <c r="J24" s="96"/>
      <c r="K24" s="96"/>
      <c r="L24" s="97"/>
      <c r="O24" s="78"/>
    </row>
    <row r="25" spans="1:16" x14ac:dyDescent="0.35">
      <c r="B25" s="410" t="str">
        <f>IF(Intro!$G$23="English",O25,P25)</f>
        <v>Firm's sales volume of the goods as a percentage of its total sales volume</v>
      </c>
      <c r="C25" s="411"/>
      <c r="D25" s="411"/>
      <c r="E25" s="411"/>
      <c r="F25" s="412"/>
      <c r="G25" s="452" t="s">
        <v>87</v>
      </c>
      <c r="H25" s="447"/>
      <c r="I25" s="96"/>
      <c r="J25" s="96"/>
      <c r="K25" s="96"/>
      <c r="L25" s="97"/>
      <c r="O25" s="83" t="s">
        <v>134</v>
      </c>
      <c r="P25" s="83" t="s">
        <v>36</v>
      </c>
    </row>
    <row r="26" spans="1:16" x14ac:dyDescent="0.35">
      <c r="B26" s="449"/>
      <c r="C26" s="450"/>
      <c r="D26" s="450"/>
      <c r="E26" s="450"/>
      <c r="F26" s="451"/>
      <c r="G26" s="453"/>
      <c r="H26" s="448"/>
      <c r="I26" s="96"/>
      <c r="J26" s="96"/>
      <c r="K26" s="96"/>
      <c r="L26" s="97"/>
    </row>
    <row r="27" spans="1:16" x14ac:dyDescent="0.35">
      <c r="B27" s="410" t="str">
        <f>IF(Intro!$G$23="English",O27,P27)</f>
        <v>Firm's sales value of the goods as a percentage of its total sales value</v>
      </c>
      <c r="C27" s="411"/>
      <c r="D27" s="411"/>
      <c r="E27" s="411"/>
      <c r="F27" s="412"/>
      <c r="G27" s="452" t="s">
        <v>87</v>
      </c>
      <c r="H27" s="447"/>
      <c r="I27" s="96"/>
      <c r="J27" s="96"/>
      <c r="K27" s="96"/>
      <c r="L27" s="97"/>
      <c r="O27" s="83" t="s">
        <v>135</v>
      </c>
      <c r="P27" s="83" t="s">
        <v>37</v>
      </c>
    </row>
    <row r="28" spans="1:16" x14ac:dyDescent="0.35">
      <c r="B28" s="449"/>
      <c r="C28" s="450"/>
      <c r="D28" s="450"/>
      <c r="E28" s="450"/>
      <c r="F28" s="451"/>
      <c r="G28" s="453"/>
      <c r="H28" s="448"/>
      <c r="I28" s="96"/>
      <c r="J28" s="96"/>
      <c r="K28" s="96"/>
      <c r="L28" s="97"/>
    </row>
    <row r="29" spans="1:16" x14ac:dyDescent="0.35">
      <c r="B29" s="410" t="str">
        <f>IF(Intro!$G$23="English",O29,P29)</f>
        <v>Firm's share of total production of the goods in its country of production</v>
      </c>
      <c r="C29" s="411"/>
      <c r="D29" s="411"/>
      <c r="E29" s="411"/>
      <c r="F29" s="412"/>
      <c r="G29" s="452" t="s">
        <v>87</v>
      </c>
      <c r="H29" s="447"/>
      <c r="I29" s="96"/>
      <c r="J29" s="96"/>
      <c r="K29" s="96"/>
      <c r="L29" s="97"/>
      <c r="O29" s="83" t="s">
        <v>138</v>
      </c>
      <c r="P29" s="83" t="s">
        <v>136</v>
      </c>
    </row>
    <row r="30" spans="1:16" x14ac:dyDescent="0.35">
      <c r="B30" s="449"/>
      <c r="C30" s="450"/>
      <c r="D30" s="450"/>
      <c r="E30" s="450"/>
      <c r="F30" s="451"/>
      <c r="G30" s="453"/>
      <c r="H30" s="448"/>
      <c r="I30" s="96"/>
      <c r="J30" s="96"/>
      <c r="K30" s="96"/>
      <c r="L30" s="97"/>
    </row>
    <row r="31" spans="1:16" x14ac:dyDescent="0.35">
      <c r="B31" s="304" t="str">
        <f>IF(Intro!$G$23="English",O31,P31)</f>
        <v xml:space="preserve">Firm's share of the total volume of exports of the goods from the country of production to Canada </v>
      </c>
      <c r="C31" s="305"/>
      <c r="D31" s="305"/>
      <c r="E31" s="305"/>
      <c r="F31" s="305"/>
      <c r="G31" s="452" t="s">
        <v>87</v>
      </c>
      <c r="H31" s="447"/>
      <c r="I31" s="96"/>
      <c r="J31" s="96"/>
      <c r="K31" s="96"/>
      <c r="L31" s="97"/>
      <c r="O31" s="83" t="s">
        <v>137</v>
      </c>
      <c r="P31" s="83" t="s">
        <v>38</v>
      </c>
    </row>
    <row r="32" spans="1:16" x14ac:dyDescent="0.35">
      <c r="B32" s="308"/>
      <c r="C32" s="309"/>
      <c r="D32" s="309"/>
      <c r="E32" s="309"/>
      <c r="F32" s="309"/>
      <c r="G32" s="453"/>
      <c r="H32" s="448"/>
      <c r="I32" s="96"/>
      <c r="J32" s="96"/>
      <c r="K32" s="96"/>
      <c r="L32" s="97"/>
    </row>
    <row r="33" spans="2:16" x14ac:dyDescent="0.35">
      <c r="B33" s="98"/>
      <c r="C33" s="99"/>
      <c r="D33" s="99"/>
      <c r="E33" s="99"/>
      <c r="F33" s="99"/>
      <c r="G33" s="99"/>
      <c r="H33" s="99"/>
      <c r="I33" s="99"/>
      <c r="J33" s="99"/>
      <c r="K33" s="99"/>
      <c r="L33" s="100"/>
    </row>
    <row r="34" spans="2:16" x14ac:dyDescent="0.35">
      <c r="B34" s="354" t="s">
        <v>23</v>
      </c>
      <c r="C34" s="355"/>
      <c r="D34" s="355"/>
      <c r="E34" s="355"/>
      <c r="F34" s="355"/>
      <c r="G34" s="355"/>
      <c r="H34" s="355"/>
      <c r="I34" s="355"/>
      <c r="J34" s="355"/>
      <c r="K34" s="355"/>
      <c r="L34" s="356"/>
    </row>
    <row r="35" spans="2:16" x14ac:dyDescent="0.35">
      <c r="B35" s="16"/>
      <c r="C35" s="17"/>
      <c r="D35" s="17"/>
      <c r="E35" s="18"/>
      <c r="F35" s="18"/>
      <c r="G35" s="18"/>
      <c r="H35" s="18"/>
      <c r="I35" s="18"/>
      <c r="J35" s="18"/>
      <c r="K35" s="18"/>
      <c r="L35" s="19"/>
    </row>
    <row r="36" spans="2:16" x14ac:dyDescent="0.35">
      <c r="B36" s="255" t="str">
        <f>IF(Intro!$G$23="English",O36,P36)</f>
        <v>Complete the following table for your firm's Canadian sales and inventories of the goods.</v>
      </c>
      <c r="C36" s="256"/>
      <c r="D36" s="256"/>
      <c r="E36" s="256"/>
      <c r="F36" s="256"/>
      <c r="G36" s="256"/>
      <c r="H36" s="256"/>
      <c r="I36" s="256"/>
      <c r="J36" s="256"/>
      <c r="K36" s="256"/>
      <c r="L36" s="257"/>
      <c r="O36" s="78" t="s">
        <v>113</v>
      </c>
      <c r="P36" s="83" t="s">
        <v>285</v>
      </c>
    </row>
    <row r="37" spans="2:16" x14ac:dyDescent="0.35">
      <c r="B37" s="73"/>
      <c r="C37" s="74"/>
      <c r="D37" s="17"/>
      <c r="E37" s="18"/>
      <c r="F37" s="18"/>
      <c r="G37" s="18"/>
      <c r="H37" s="18"/>
      <c r="I37" s="18"/>
      <c r="J37" s="18"/>
      <c r="K37" s="18"/>
      <c r="L37" s="19"/>
      <c r="O37" s="78"/>
    </row>
    <row r="38" spans="2:16" x14ac:dyDescent="0.35">
      <c r="B38" s="73"/>
      <c r="C38" s="74"/>
      <c r="D38" s="17"/>
      <c r="E38" s="32"/>
      <c r="F38" s="83"/>
      <c r="G38" s="83"/>
      <c r="H38" s="426">
        <f>Variables!$B$6</f>
        <v>2022</v>
      </c>
      <c r="I38" s="426">
        <f>H38+1</f>
        <v>2023</v>
      </c>
      <c r="J38" s="426">
        <f>I38+1</f>
        <v>2024</v>
      </c>
      <c r="K38" s="426" t="str">
        <f>IF(Intro!$G$23="English",Variables!B9,Variables!C9)</f>
        <v>Jan-Sept 2024</v>
      </c>
      <c r="L38" s="429" t="str">
        <f>IF(Intro!$G$23="English",Variables!B10,Variables!C10)</f>
        <v>Jan-Sept 2025</v>
      </c>
      <c r="O38" s="78"/>
    </row>
    <row r="39" spans="2:16" ht="14.5" thickBot="1" x14ac:dyDescent="0.4">
      <c r="B39" s="73"/>
      <c r="C39" s="74"/>
      <c r="D39" s="17"/>
      <c r="E39" s="32"/>
      <c r="F39" s="83"/>
      <c r="G39" s="83"/>
      <c r="H39" s="428"/>
      <c r="I39" s="428"/>
      <c r="J39" s="428"/>
      <c r="K39" s="428"/>
      <c r="L39" s="430"/>
      <c r="O39" s="78"/>
    </row>
    <row r="40" spans="2:16" ht="14.5" thickBot="1" x14ac:dyDescent="0.4">
      <c r="B40" s="437" t="str">
        <f>IF(Intro!$G$23="English",O40,P40)</f>
        <v>Beginning inventory</v>
      </c>
      <c r="C40" s="438"/>
      <c r="D40" s="438"/>
      <c r="E40" s="454" t="str">
        <f>IF(Intro!$G$23="English",Variables!$B$23,Variables!$C$23)</f>
        <v>tonnes</v>
      </c>
      <c r="F40" s="454"/>
      <c r="G40" s="455"/>
      <c r="H40" s="151"/>
      <c r="I40" s="153">
        <f>H53</f>
        <v>0</v>
      </c>
      <c r="J40" s="153">
        <f>I53</f>
        <v>0</v>
      </c>
      <c r="K40" s="153">
        <f>I53</f>
        <v>0</v>
      </c>
      <c r="L40" s="155">
        <f>J53</f>
        <v>0</v>
      </c>
      <c r="O40" s="83" t="s">
        <v>114</v>
      </c>
      <c r="P40" s="83" t="s">
        <v>115</v>
      </c>
    </row>
    <row r="41" spans="2:16" x14ac:dyDescent="0.35">
      <c r="B41" s="441" t="str">
        <f>IF(Intro!$G$23="English",O41,P41)</f>
        <v>Sales in country of production</v>
      </c>
      <c r="C41" s="442"/>
      <c r="D41" s="442"/>
      <c r="E41" s="431" t="str">
        <f>IF(Intro!$G$23="English",Variables!$B$23,Variables!$C$23)</f>
        <v>tonnes</v>
      </c>
      <c r="F41" s="431"/>
      <c r="G41" s="432"/>
      <c r="H41" s="65"/>
      <c r="I41" s="63"/>
      <c r="J41" s="63"/>
      <c r="K41" s="63"/>
      <c r="L41" s="70"/>
      <c r="O41" s="83" t="s">
        <v>171</v>
      </c>
      <c r="P41" s="83" t="s">
        <v>35</v>
      </c>
    </row>
    <row r="42" spans="2:16" x14ac:dyDescent="0.35">
      <c r="B42" s="443"/>
      <c r="C42" s="444"/>
      <c r="D42" s="444"/>
      <c r="E42" s="433" t="str">
        <f>IF(Intro!$G$23="English",O42,P42)</f>
        <v>Ex Works (CAD)</v>
      </c>
      <c r="F42" s="433"/>
      <c r="G42" s="434"/>
      <c r="H42" s="57"/>
      <c r="I42" s="54"/>
      <c r="J42" s="54"/>
      <c r="K42" s="54"/>
      <c r="L42" s="71"/>
      <c r="O42" s="127" t="s">
        <v>278</v>
      </c>
      <c r="P42" s="127" t="s">
        <v>279</v>
      </c>
    </row>
    <row r="43" spans="2:16" ht="14.5" thickBot="1" x14ac:dyDescent="0.4">
      <c r="B43" s="445"/>
      <c r="C43" s="446"/>
      <c r="D43" s="446"/>
      <c r="E43" s="435" t="str">
        <f>"$ / "&amp;IF(Intro!$G$23="English",Variables!$B$24,Variables!$C$24)</f>
        <v>$ / tonne</v>
      </c>
      <c r="F43" s="435"/>
      <c r="G43" s="436"/>
      <c r="H43" s="66" t="str">
        <f>IF(H41=0,"-",H42/H41)</f>
        <v>-</v>
      </c>
      <c r="I43" s="64" t="str">
        <f>IF(I41=0,"-",I42/I41)</f>
        <v>-</v>
      </c>
      <c r="J43" s="64" t="str">
        <f>IF(J41=0,"-",J42/J41)</f>
        <v>-</v>
      </c>
      <c r="K43" s="64" t="str">
        <f>IF(K41=0,"-",K42/K41)</f>
        <v>-</v>
      </c>
      <c r="L43" s="69" t="str">
        <f>IF(L41=0,"-",L42/L41)</f>
        <v>-</v>
      </c>
    </row>
    <row r="44" spans="2:16" x14ac:dyDescent="0.35">
      <c r="B44" s="441" t="str">
        <f>IF(Intro!$G$23="English",O44,P44)</f>
        <v>Export sales to Canada</v>
      </c>
      <c r="C44" s="442"/>
      <c r="D44" s="442"/>
      <c r="E44" s="431" t="str">
        <f>IF(Intro!$G$23="English",Variables!$B$23,Variables!$C$23)</f>
        <v>tonnes</v>
      </c>
      <c r="F44" s="431"/>
      <c r="G44" s="432"/>
      <c r="H44" s="65"/>
      <c r="I44" s="63"/>
      <c r="J44" s="63"/>
      <c r="K44" s="63"/>
      <c r="L44" s="70"/>
      <c r="O44" s="83" t="s">
        <v>129</v>
      </c>
      <c r="P44" s="83" t="s">
        <v>130</v>
      </c>
    </row>
    <row r="45" spans="2:16" ht="14.15" customHeight="1" x14ac:dyDescent="0.35">
      <c r="B45" s="443"/>
      <c r="C45" s="444"/>
      <c r="D45" s="444"/>
      <c r="E45" s="433" t="str">
        <f>IF(Intro!$G$23="English",O45,P45)</f>
        <v>FOB Country of Export (CAD)</v>
      </c>
      <c r="F45" s="433"/>
      <c r="G45" s="434"/>
      <c r="H45" s="57"/>
      <c r="I45" s="54"/>
      <c r="J45" s="54"/>
      <c r="K45" s="54"/>
      <c r="L45" s="71"/>
      <c r="O45" s="127" t="s">
        <v>280</v>
      </c>
      <c r="P45" s="127" t="s">
        <v>281</v>
      </c>
    </row>
    <row r="46" spans="2:16" ht="14.5" thickBot="1" x14ac:dyDescent="0.4">
      <c r="B46" s="445"/>
      <c r="C46" s="446"/>
      <c r="D46" s="446"/>
      <c r="E46" s="435" t="str">
        <f>"$ / "&amp;IF(Intro!$G$23="English",Variables!$B$24,Variables!$C$24)</f>
        <v>$ / tonne</v>
      </c>
      <c r="F46" s="435"/>
      <c r="G46" s="436"/>
      <c r="H46" s="66" t="str">
        <f>IF(H44=0,"-",H45/H44)</f>
        <v>-</v>
      </c>
      <c r="I46" s="64" t="str">
        <f>IF(I44=0,"-",I45/I44)</f>
        <v>-</v>
      </c>
      <c r="J46" s="64" t="str">
        <f>IF(J44=0,"-",J45/J44)</f>
        <v>-</v>
      </c>
      <c r="K46" s="64" t="str">
        <f>IF(K44=0,"-",K45/K44)</f>
        <v>-</v>
      </c>
      <c r="L46" s="69" t="str">
        <f>IF(L44=0,"-",L45/L44)</f>
        <v>-</v>
      </c>
    </row>
    <row r="47" spans="2:16" x14ac:dyDescent="0.35">
      <c r="B47" s="441" t="str">
        <f>IF(Intro!$G$23="English",O47,P47)</f>
        <v>Export sales to the United States of America</v>
      </c>
      <c r="C47" s="442"/>
      <c r="D47" s="442"/>
      <c r="E47" s="431" t="str">
        <f>IF(Intro!$G$23="English",Variables!$B$23,Variables!$C$23)</f>
        <v>tonnes</v>
      </c>
      <c r="F47" s="431"/>
      <c r="G47" s="432"/>
      <c r="H47" s="65"/>
      <c r="I47" s="63"/>
      <c r="J47" s="63"/>
      <c r="K47" s="63"/>
      <c r="L47" s="70"/>
      <c r="O47" s="83" t="s">
        <v>269</v>
      </c>
      <c r="P47" s="83" t="s">
        <v>270</v>
      </c>
    </row>
    <row r="48" spans="2:16" x14ac:dyDescent="0.35">
      <c r="B48" s="443"/>
      <c r="C48" s="444"/>
      <c r="D48" s="444"/>
      <c r="E48" s="433" t="str">
        <f>E45</f>
        <v>FOB Country of Export (CAD)</v>
      </c>
      <c r="F48" s="433"/>
      <c r="G48" s="434"/>
      <c r="H48" s="57"/>
      <c r="I48" s="54"/>
      <c r="J48" s="54"/>
      <c r="K48" s="54"/>
      <c r="L48" s="71"/>
    </row>
    <row r="49" spans="1:16" ht="14.5" thickBot="1" x14ac:dyDescent="0.4">
      <c r="B49" s="445"/>
      <c r="C49" s="446"/>
      <c r="D49" s="446"/>
      <c r="E49" s="435" t="str">
        <f>"$ / "&amp;IF(Intro!$G$23="English",Variables!$B$24,Variables!$C$24)</f>
        <v>$ / tonne</v>
      </c>
      <c r="F49" s="435"/>
      <c r="G49" s="436"/>
      <c r="H49" s="66" t="str">
        <f>IF(H47=0,"-",H48/H47)</f>
        <v>-</v>
      </c>
      <c r="I49" s="64" t="str">
        <f>IF(I47=0,"-",I48/I47)</f>
        <v>-</v>
      </c>
      <c r="J49" s="64" t="str">
        <f>IF(J47=0,"-",J48/J47)</f>
        <v>-</v>
      </c>
      <c r="K49" s="64" t="str">
        <f>IF(K47=0,"-",K48/K47)</f>
        <v>-</v>
      </c>
      <c r="L49" s="69" t="str">
        <f>IF(L47=0,"-",L48/L47)</f>
        <v>-</v>
      </c>
    </row>
    <row r="50" spans="1:16" s="118" customFormat="1" x14ac:dyDescent="0.35">
      <c r="A50" s="9"/>
      <c r="B50" s="441" t="str">
        <f>IF(Intro!$G$23="English",O50,P50)</f>
        <v>Export sales to all other countries</v>
      </c>
      <c r="C50" s="442"/>
      <c r="D50" s="442"/>
      <c r="E50" s="431" t="str">
        <f>IF(Intro!$G$23="English",Variables!$B$23,Variables!$C$23)</f>
        <v>tonnes</v>
      </c>
      <c r="F50" s="431"/>
      <c r="G50" s="432"/>
      <c r="H50" s="65"/>
      <c r="I50" s="63"/>
      <c r="J50" s="63"/>
      <c r="K50" s="63"/>
      <c r="L50" s="70"/>
      <c r="O50" s="118" t="s">
        <v>132</v>
      </c>
      <c r="P50" s="118" t="s">
        <v>131</v>
      </c>
    </row>
    <row r="51" spans="1:16" s="118" customFormat="1" x14ac:dyDescent="0.35">
      <c r="A51" s="9"/>
      <c r="B51" s="443"/>
      <c r="C51" s="444"/>
      <c r="D51" s="444"/>
      <c r="E51" s="433" t="str">
        <f>E45</f>
        <v>FOB Country of Export (CAD)</v>
      </c>
      <c r="F51" s="433"/>
      <c r="G51" s="434"/>
      <c r="H51" s="57"/>
      <c r="I51" s="54"/>
      <c r="J51" s="54"/>
      <c r="K51" s="54"/>
      <c r="L51" s="71"/>
    </row>
    <row r="52" spans="1:16" s="118" customFormat="1" ht="14.5" thickBot="1" x14ac:dyDescent="0.4">
      <c r="A52" s="9"/>
      <c r="B52" s="445"/>
      <c r="C52" s="446"/>
      <c r="D52" s="446"/>
      <c r="E52" s="435" t="str">
        <f>"$ / "&amp;IF(Intro!$G$23="English",Variables!$B$24,Variables!$C$24)</f>
        <v>$ / tonne</v>
      </c>
      <c r="F52" s="435"/>
      <c r="G52" s="436"/>
      <c r="H52" s="66" t="str">
        <f>IF(H50=0,"-",H51/H50)</f>
        <v>-</v>
      </c>
      <c r="I52" s="64" t="str">
        <f>IF(I50=0,"-",I51/I50)</f>
        <v>-</v>
      </c>
      <c r="J52" s="64" t="str">
        <f>IF(J50=0,"-",J51/J50)</f>
        <v>-</v>
      </c>
      <c r="K52" s="64" t="str">
        <f>IF(K50=0,"-",K51/K50)</f>
        <v>-</v>
      </c>
      <c r="L52" s="69" t="str">
        <f>IF(L50=0,"-",L51/L50)</f>
        <v>-</v>
      </c>
    </row>
    <row r="53" spans="1:16" ht="14.5" thickBot="1" x14ac:dyDescent="0.4">
      <c r="B53" s="437" t="str">
        <f>IF(Intro!$G$23="English",O53,P53)</f>
        <v>Ending inventory</v>
      </c>
      <c r="C53" s="438"/>
      <c r="D53" s="438"/>
      <c r="E53" s="454" t="str">
        <f>IF(Intro!$G$23="English",Variables!$B$23,Variables!$C$23)</f>
        <v>tonnes</v>
      </c>
      <c r="F53" s="454"/>
      <c r="G53" s="455"/>
      <c r="H53" s="151"/>
      <c r="I53" s="152"/>
      <c r="J53" s="152"/>
      <c r="K53" s="152"/>
      <c r="L53" s="154"/>
      <c r="O53" s="83" t="s">
        <v>116</v>
      </c>
      <c r="P53" s="83" t="s">
        <v>290</v>
      </c>
    </row>
    <row r="54" spans="1:16" x14ac:dyDescent="0.35">
      <c r="B54" s="98"/>
      <c r="C54" s="99"/>
      <c r="D54" s="99"/>
      <c r="E54" s="99"/>
      <c r="F54" s="99"/>
      <c r="G54" s="99"/>
      <c r="H54" s="99"/>
      <c r="I54" s="99"/>
      <c r="J54" s="99"/>
      <c r="K54" s="99"/>
      <c r="L54" s="100"/>
    </row>
    <row r="55" spans="1:16" s="10" customFormat="1" x14ac:dyDescent="0.35">
      <c r="A55" s="9"/>
      <c r="B55" s="354" t="s">
        <v>24</v>
      </c>
      <c r="C55" s="355"/>
      <c r="D55" s="355"/>
      <c r="E55" s="355"/>
      <c r="F55" s="355"/>
      <c r="G55" s="355"/>
      <c r="H55" s="355"/>
      <c r="I55" s="355"/>
      <c r="J55" s="355"/>
      <c r="K55" s="355"/>
      <c r="L55" s="356"/>
      <c r="M55" s="102"/>
    </row>
    <row r="56" spans="1:16" x14ac:dyDescent="0.35">
      <c r="B56" s="91"/>
      <c r="C56" s="32"/>
      <c r="D56" s="32"/>
      <c r="E56" s="32"/>
      <c r="F56" s="32"/>
      <c r="G56" s="32"/>
      <c r="H56" s="32"/>
      <c r="I56" s="32"/>
      <c r="J56" s="32"/>
      <c r="K56" s="32"/>
      <c r="L56" s="92"/>
    </row>
    <row r="57" spans="1:16" ht="14.25" customHeight="1" x14ac:dyDescent="0.35">
      <c r="B57" s="298" t="str">
        <f>IF(Intro!$G$23="English",O57,P57)</f>
        <v>Based on your response to Question 2 above, identify your firm's export markets, other than Canada, for the goods since January 1, 2022.</v>
      </c>
      <c r="C57" s="299"/>
      <c r="D57" s="299"/>
      <c r="E57" s="299"/>
      <c r="F57" s="299"/>
      <c r="G57" s="299"/>
      <c r="H57" s="299"/>
      <c r="I57" s="299"/>
      <c r="J57" s="299"/>
      <c r="K57" s="299"/>
      <c r="L57" s="300"/>
      <c r="O57" s="83" t="str">
        <f>"Based on your response to Question 2 above, identify your firm's export markets, other than Canada, for the goods since January 1, "&amp;Variables!B6&amp;"."</f>
        <v>Based on your response to Question 2 above, identify your firm's export markets, other than Canada, for the goods since January 1, 2022.</v>
      </c>
      <c r="P57" s="83" t="str">
        <f>"D'après votre réponse à la question 2 ci-dessus, indiquez les marchés d'exportation des marchandises de votre entreprise, autre que le Canada, depuis le 1er janvier "&amp;Variables!B6&amp;"."</f>
        <v>D'après votre réponse à la question 2 ci-dessus, indiquez les marchés d'exportation des marchandises de votre entreprise, autre que le Canada, depuis le 1er janvier 2022.</v>
      </c>
    </row>
    <row r="58" spans="1:16" x14ac:dyDescent="0.35">
      <c r="B58" s="91"/>
      <c r="C58" s="32"/>
      <c r="D58" s="32"/>
      <c r="E58" s="32"/>
      <c r="F58" s="32"/>
      <c r="G58" s="32"/>
      <c r="H58" s="32"/>
      <c r="I58" s="32"/>
      <c r="J58" s="32"/>
      <c r="K58" s="32"/>
      <c r="L58" s="92"/>
    </row>
    <row r="59" spans="1:16" s="10" customFormat="1" x14ac:dyDescent="0.35">
      <c r="A59" s="9"/>
      <c r="B59" s="363"/>
      <c r="C59" s="364"/>
      <c r="D59" s="364"/>
      <c r="E59" s="364"/>
      <c r="F59" s="364"/>
      <c r="G59" s="364"/>
      <c r="H59" s="364"/>
      <c r="I59" s="364"/>
      <c r="J59" s="364"/>
      <c r="K59" s="364"/>
      <c r="L59" s="365"/>
      <c r="M59" s="26"/>
    </row>
    <row r="60" spans="1:16" s="10" customFormat="1" x14ac:dyDescent="0.35">
      <c r="A60" s="9"/>
      <c r="B60" s="363"/>
      <c r="C60" s="364"/>
      <c r="D60" s="364"/>
      <c r="E60" s="364"/>
      <c r="F60" s="364"/>
      <c r="G60" s="364"/>
      <c r="H60" s="364"/>
      <c r="I60" s="364"/>
      <c r="J60" s="364"/>
      <c r="K60" s="364"/>
      <c r="L60" s="365"/>
      <c r="M60" s="26"/>
    </row>
    <row r="61" spans="1:16" s="10" customFormat="1" x14ac:dyDescent="0.35">
      <c r="A61" s="9"/>
      <c r="B61" s="363"/>
      <c r="C61" s="364"/>
      <c r="D61" s="364"/>
      <c r="E61" s="364"/>
      <c r="F61" s="364"/>
      <c r="G61" s="364"/>
      <c r="H61" s="364"/>
      <c r="I61" s="364"/>
      <c r="J61" s="364"/>
      <c r="K61" s="364"/>
      <c r="L61" s="365"/>
      <c r="M61" s="26"/>
    </row>
    <row r="62" spans="1:16" x14ac:dyDescent="0.35">
      <c r="B62" s="98"/>
      <c r="C62" s="99"/>
      <c r="D62" s="99"/>
      <c r="E62" s="99"/>
      <c r="F62" s="99"/>
      <c r="G62" s="99"/>
      <c r="H62" s="99"/>
      <c r="I62" s="99"/>
      <c r="J62" s="99"/>
      <c r="K62" s="99"/>
      <c r="L62" s="100"/>
    </row>
    <row r="63" spans="1:16" s="10" customFormat="1" x14ac:dyDescent="0.35">
      <c r="A63" s="9"/>
      <c r="B63" s="354" t="s">
        <v>25</v>
      </c>
      <c r="C63" s="355"/>
      <c r="D63" s="355"/>
      <c r="E63" s="355"/>
      <c r="F63" s="355"/>
      <c r="G63" s="355"/>
      <c r="H63" s="355"/>
      <c r="I63" s="355"/>
      <c r="J63" s="355"/>
      <c r="K63" s="355"/>
      <c r="L63" s="356"/>
      <c r="M63" s="102"/>
    </row>
    <row r="64" spans="1:16" x14ac:dyDescent="0.35">
      <c r="B64" s="91"/>
      <c r="C64" s="32"/>
      <c r="D64" s="32"/>
      <c r="E64" s="32"/>
      <c r="F64" s="32"/>
      <c r="G64" s="32"/>
      <c r="H64" s="32"/>
      <c r="I64" s="32"/>
      <c r="J64" s="32"/>
      <c r="K64" s="32"/>
      <c r="L64" s="92"/>
    </row>
    <row r="65" spans="1:16" x14ac:dyDescent="0.35">
      <c r="B65" s="255" t="str">
        <f>IF(Intro!$G$23="English",O65,P65)</f>
        <v>Explain any changes to your firm's export activity of the goods since January 1, 2022.</v>
      </c>
      <c r="C65" s="256"/>
      <c r="D65" s="256"/>
      <c r="E65" s="256"/>
      <c r="F65" s="256"/>
      <c r="G65" s="256"/>
      <c r="H65" s="256"/>
      <c r="I65" s="256"/>
      <c r="J65" s="256"/>
      <c r="K65" s="256"/>
      <c r="L65" s="257"/>
      <c r="O65" s="83" t="str">
        <f>"Explain any changes to your firm's export activity of the goods since January 1, "&amp;Variables!B6&amp;"."</f>
        <v>Explain any changes to your firm's export activity of the goods since January 1, 2022.</v>
      </c>
      <c r="P65" s="83" t="str">
        <f>"Expliquez tous changements sur les activités d'exportation des marchandises de votre entreprise, depuis le 1er janvier "&amp;Variables!B6&amp;"."</f>
        <v>Expliquez tous changements sur les activités d'exportation des marchandises de votre entreprise, depuis le 1er janvier 2022.</v>
      </c>
    </row>
    <row r="66" spans="1:16" x14ac:dyDescent="0.35">
      <c r="B66" s="91"/>
      <c r="C66" s="32"/>
      <c r="D66" s="32"/>
      <c r="E66" s="32"/>
      <c r="F66" s="32"/>
      <c r="G66" s="32"/>
      <c r="H66" s="32"/>
      <c r="I66" s="32"/>
      <c r="J66" s="32"/>
      <c r="K66" s="32"/>
      <c r="L66" s="92"/>
    </row>
    <row r="67" spans="1:16" s="10" customFormat="1" x14ac:dyDescent="0.35">
      <c r="A67" s="9"/>
      <c r="B67" s="363"/>
      <c r="C67" s="364"/>
      <c r="D67" s="364"/>
      <c r="E67" s="364"/>
      <c r="F67" s="364"/>
      <c r="G67" s="364"/>
      <c r="H67" s="364"/>
      <c r="I67" s="364"/>
      <c r="J67" s="364"/>
      <c r="K67" s="364"/>
      <c r="L67" s="365"/>
      <c r="M67" s="26"/>
    </row>
    <row r="68" spans="1:16" s="10" customFormat="1" x14ac:dyDescent="0.35">
      <c r="A68" s="9"/>
      <c r="B68" s="363"/>
      <c r="C68" s="364"/>
      <c r="D68" s="364"/>
      <c r="E68" s="364"/>
      <c r="F68" s="364"/>
      <c r="G68" s="364"/>
      <c r="H68" s="364"/>
      <c r="I68" s="364"/>
      <c r="J68" s="364"/>
      <c r="K68" s="364"/>
      <c r="L68" s="365"/>
      <c r="M68" s="26"/>
    </row>
    <row r="69" spans="1:16" s="10" customFormat="1" x14ac:dyDescent="0.35">
      <c r="A69" s="9"/>
      <c r="B69" s="363"/>
      <c r="C69" s="364"/>
      <c r="D69" s="364"/>
      <c r="E69" s="364"/>
      <c r="F69" s="364"/>
      <c r="G69" s="364"/>
      <c r="H69" s="364"/>
      <c r="I69" s="364"/>
      <c r="J69" s="364"/>
      <c r="K69" s="364"/>
      <c r="L69" s="365"/>
      <c r="M69" s="26"/>
    </row>
    <row r="70" spans="1:16" s="10" customFormat="1" x14ac:dyDescent="0.35">
      <c r="A70" s="9"/>
      <c r="B70" s="363"/>
      <c r="C70" s="364"/>
      <c r="D70" s="364"/>
      <c r="E70" s="364"/>
      <c r="F70" s="364"/>
      <c r="G70" s="364"/>
      <c r="H70" s="364"/>
      <c r="I70" s="364"/>
      <c r="J70" s="364"/>
      <c r="K70" s="364"/>
      <c r="L70" s="365"/>
      <c r="M70" s="26"/>
    </row>
    <row r="71" spans="1:16" s="10" customFormat="1" x14ac:dyDescent="0.35">
      <c r="A71" s="9"/>
      <c r="B71" s="363"/>
      <c r="C71" s="364"/>
      <c r="D71" s="364"/>
      <c r="E71" s="364"/>
      <c r="F71" s="364"/>
      <c r="G71" s="364"/>
      <c r="H71" s="364"/>
      <c r="I71" s="364"/>
      <c r="J71" s="364"/>
      <c r="K71" s="364"/>
      <c r="L71" s="365"/>
      <c r="M71" s="26"/>
    </row>
    <row r="72" spans="1:16" s="10" customFormat="1" x14ac:dyDescent="0.35">
      <c r="A72" s="9"/>
      <c r="B72" s="363"/>
      <c r="C72" s="364"/>
      <c r="D72" s="364"/>
      <c r="E72" s="364"/>
      <c r="F72" s="364"/>
      <c r="G72" s="364"/>
      <c r="H72" s="364"/>
      <c r="I72" s="364"/>
      <c r="J72" s="364"/>
      <c r="K72" s="364"/>
      <c r="L72" s="365"/>
      <c r="M72" s="26"/>
    </row>
    <row r="73" spans="1:16" s="10" customFormat="1" x14ac:dyDescent="0.35">
      <c r="A73" s="9"/>
      <c r="B73" s="363"/>
      <c r="C73" s="364"/>
      <c r="D73" s="364"/>
      <c r="E73" s="364"/>
      <c r="F73" s="364"/>
      <c r="G73" s="364"/>
      <c r="H73" s="364"/>
      <c r="I73" s="364"/>
      <c r="J73" s="364"/>
      <c r="K73" s="364"/>
      <c r="L73" s="365"/>
      <c r="M73" s="26"/>
    </row>
    <row r="74" spans="1:16" s="10" customFormat="1" x14ac:dyDescent="0.35">
      <c r="A74" s="9"/>
      <c r="B74" s="363"/>
      <c r="C74" s="364"/>
      <c r="D74" s="364"/>
      <c r="E74" s="364"/>
      <c r="F74" s="364"/>
      <c r="G74" s="364"/>
      <c r="H74" s="364"/>
      <c r="I74" s="364"/>
      <c r="J74" s="364"/>
      <c r="K74" s="364"/>
      <c r="L74" s="365"/>
      <c r="M74" s="26"/>
    </row>
    <row r="75" spans="1:16" x14ac:dyDescent="0.35">
      <c r="B75" s="98"/>
      <c r="C75" s="99"/>
      <c r="D75" s="99"/>
      <c r="E75" s="99"/>
      <c r="F75" s="99"/>
      <c r="G75" s="99"/>
      <c r="H75" s="99"/>
      <c r="I75" s="99"/>
      <c r="J75" s="99"/>
      <c r="K75" s="99"/>
      <c r="L75" s="100"/>
    </row>
    <row r="76" spans="1:16" s="10" customFormat="1" x14ac:dyDescent="0.35">
      <c r="A76" s="9"/>
      <c r="B76" s="354" t="s">
        <v>26</v>
      </c>
      <c r="C76" s="355"/>
      <c r="D76" s="355"/>
      <c r="E76" s="355"/>
      <c r="F76" s="355"/>
      <c r="G76" s="355"/>
      <c r="H76" s="355"/>
      <c r="I76" s="355"/>
      <c r="J76" s="355"/>
      <c r="K76" s="355"/>
      <c r="L76" s="356"/>
      <c r="M76" s="102"/>
      <c r="O76" s="83"/>
    </row>
    <row r="77" spans="1:16" x14ac:dyDescent="0.35">
      <c r="B77" s="91"/>
      <c r="C77" s="32"/>
      <c r="D77" s="32"/>
      <c r="E77" s="32"/>
      <c r="F77" s="32"/>
      <c r="G77" s="32"/>
      <c r="H77" s="32"/>
      <c r="I77" s="32"/>
      <c r="J77" s="32"/>
      <c r="K77" s="32"/>
      <c r="L77" s="92"/>
    </row>
    <row r="78" spans="1:16" ht="14.25" customHeight="1" x14ac:dyDescent="0.35">
      <c r="B78" s="298" t="str">
        <f>IF(Intro!$G$23="English",O78,P78)</f>
        <v>Using data provided in Question 1 on the Pro 1 tab with the data provided in Question 2 above, the questionnaire calculates ending inventory as follows:</v>
      </c>
      <c r="C78" s="299"/>
      <c r="D78" s="299"/>
      <c r="E78" s="299"/>
      <c r="F78" s="299"/>
      <c r="G78" s="299"/>
      <c r="H78" s="299"/>
      <c r="I78" s="299"/>
      <c r="J78" s="299"/>
      <c r="K78" s="299"/>
      <c r="L78" s="300"/>
      <c r="O78" s="83" t="s">
        <v>139</v>
      </c>
      <c r="P78" s="83" t="s">
        <v>291</v>
      </c>
    </row>
    <row r="79" spans="1:16" x14ac:dyDescent="0.35">
      <c r="B79" s="91"/>
      <c r="C79" s="32"/>
      <c r="D79" s="32"/>
      <c r="E79" s="32"/>
      <c r="F79" s="32"/>
      <c r="G79" s="32"/>
      <c r="H79" s="32"/>
      <c r="I79" s="32"/>
      <c r="J79" s="32"/>
      <c r="K79" s="32"/>
      <c r="L79" s="92"/>
    </row>
    <row r="80" spans="1:16" x14ac:dyDescent="0.35">
      <c r="B80" s="73"/>
      <c r="C80" s="74"/>
      <c r="D80" s="17"/>
      <c r="E80" s="83"/>
      <c r="F80" s="83"/>
      <c r="G80" s="32"/>
      <c r="H80" s="426">
        <f>Variables!$B$6</f>
        <v>2022</v>
      </c>
      <c r="I80" s="426">
        <f>H80+1</f>
        <v>2023</v>
      </c>
      <c r="J80" s="426">
        <f>I80+1</f>
        <v>2024</v>
      </c>
      <c r="K80" s="426" t="str">
        <f>K38</f>
        <v>Jan-Sept 2024</v>
      </c>
      <c r="L80" s="429" t="str">
        <f>L38</f>
        <v>Jan-Sept 2025</v>
      </c>
      <c r="O80" s="78"/>
    </row>
    <row r="81" spans="1:16" x14ac:dyDescent="0.35">
      <c r="B81" s="73"/>
      <c r="C81" s="74"/>
      <c r="D81" s="17"/>
      <c r="E81" s="83"/>
      <c r="F81" s="83"/>
      <c r="G81" s="32"/>
      <c r="H81" s="428"/>
      <c r="I81" s="428"/>
      <c r="J81" s="428"/>
      <c r="K81" s="428"/>
      <c r="L81" s="439"/>
      <c r="O81" s="78"/>
    </row>
    <row r="82" spans="1:16" x14ac:dyDescent="0.35">
      <c r="B82" s="247" t="str">
        <f>IF(Intro!$G$23="English",O82,P82)</f>
        <v>Ending inventory</v>
      </c>
      <c r="C82" s="248"/>
      <c r="D82" s="248"/>
      <c r="E82" s="248"/>
      <c r="F82" s="248"/>
      <c r="G82" s="86" t="str">
        <f>IF(Intro!$G$23="English",Variables!$B$23,Variables!$C$23)</f>
        <v>tonnes</v>
      </c>
      <c r="H82" s="85">
        <f>H40+'Pro 1'!G20-H41-H44-H47-H50</f>
        <v>0</v>
      </c>
      <c r="I82" s="132">
        <f>I40+'Pro 1'!H20-I41-I44-I47-I50</f>
        <v>0</v>
      </c>
      <c r="J82" s="132">
        <f>J40+'Pro 1'!I20-J41-J44-J47-J50</f>
        <v>0</v>
      </c>
      <c r="K82" s="132">
        <f>K40+'Pro 1'!J20-K41-K44-K47-K50</f>
        <v>0</v>
      </c>
      <c r="L82" s="85">
        <f>L40+'Pro 1'!K20-L41-L44-L47-L50</f>
        <v>0</v>
      </c>
      <c r="O82" s="83" t="s">
        <v>116</v>
      </c>
      <c r="P82" s="83" t="s">
        <v>290</v>
      </c>
    </row>
    <row r="83" spans="1:16" x14ac:dyDescent="0.35">
      <c r="B83" s="247" t="str">
        <f>IF(Intro!$G$23="English",O83,P83)</f>
        <v>Difference between ending inventory in Question 2 above and the calculated ending inventory.</v>
      </c>
      <c r="C83" s="248"/>
      <c r="D83" s="248"/>
      <c r="E83" s="248"/>
      <c r="F83" s="248"/>
      <c r="G83" s="458" t="str">
        <f>IF(Intro!$G$23="English",Variables!$B$23,Variables!$C$23)</f>
        <v>tonnes</v>
      </c>
      <c r="H83" s="440">
        <f>H53-H82</f>
        <v>0</v>
      </c>
      <c r="I83" s="440">
        <f>I53-I82</f>
        <v>0</v>
      </c>
      <c r="J83" s="440">
        <f>J53-J82</f>
        <v>0</v>
      </c>
      <c r="K83" s="440">
        <f>K53-K82</f>
        <v>0</v>
      </c>
      <c r="L83" s="457">
        <f>L53-L82</f>
        <v>0</v>
      </c>
      <c r="O83" s="83" t="s">
        <v>161</v>
      </c>
      <c r="P83" s="83" t="s">
        <v>182</v>
      </c>
    </row>
    <row r="84" spans="1:16" x14ac:dyDescent="0.35">
      <c r="B84" s="247"/>
      <c r="C84" s="248"/>
      <c r="D84" s="248"/>
      <c r="E84" s="248"/>
      <c r="F84" s="248"/>
      <c r="G84" s="458"/>
      <c r="H84" s="440"/>
      <c r="I84" s="440"/>
      <c r="J84" s="440"/>
      <c r="K84" s="440"/>
      <c r="L84" s="457"/>
    </row>
    <row r="85" spans="1:16" x14ac:dyDescent="0.35">
      <c r="B85" s="91"/>
      <c r="C85" s="32"/>
      <c r="D85" s="32"/>
      <c r="E85" s="32"/>
      <c r="F85" s="32"/>
      <c r="G85" s="32"/>
      <c r="H85" s="32"/>
      <c r="I85" s="32"/>
      <c r="J85" s="32"/>
      <c r="K85" s="32"/>
      <c r="L85" s="92"/>
    </row>
    <row r="86" spans="1:16" x14ac:dyDescent="0.35">
      <c r="B86" s="351" t="str">
        <f>IF(Intro!$G$23="English",O86,P86)</f>
        <v>If the volume of ending inventory in Question 2 above differs from the calculated ending inventory, explain why.</v>
      </c>
      <c r="C86" s="352"/>
      <c r="D86" s="352"/>
      <c r="E86" s="352"/>
      <c r="F86" s="352"/>
      <c r="G86" s="352"/>
      <c r="H86" s="352"/>
      <c r="I86" s="352"/>
      <c r="J86" s="352"/>
      <c r="K86" s="352"/>
      <c r="L86" s="353"/>
      <c r="O86" s="25" t="s">
        <v>172</v>
      </c>
      <c r="P86" s="83" t="s">
        <v>183</v>
      </c>
    </row>
    <row r="87" spans="1:16" x14ac:dyDescent="0.35">
      <c r="B87" s="91"/>
      <c r="C87" s="32"/>
      <c r="D87" s="32"/>
      <c r="E87" s="32"/>
      <c r="F87" s="32"/>
      <c r="G87" s="32"/>
      <c r="H87" s="32"/>
      <c r="I87" s="32"/>
      <c r="J87" s="32"/>
      <c r="K87" s="32"/>
      <c r="L87" s="92"/>
    </row>
    <row r="88" spans="1:16" s="10" customFormat="1" x14ac:dyDescent="0.35">
      <c r="A88" s="9"/>
      <c r="B88" s="363"/>
      <c r="C88" s="364"/>
      <c r="D88" s="364"/>
      <c r="E88" s="364"/>
      <c r="F88" s="364"/>
      <c r="G88" s="364"/>
      <c r="H88" s="364"/>
      <c r="I88" s="364"/>
      <c r="J88" s="364"/>
      <c r="K88" s="364"/>
      <c r="L88" s="365"/>
      <c r="M88" s="26"/>
    </row>
    <row r="89" spans="1:16" s="10" customFormat="1" x14ac:dyDescent="0.35">
      <c r="A89" s="9"/>
      <c r="B89" s="363"/>
      <c r="C89" s="364"/>
      <c r="D89" s="364"/>
      <c r="E89" s="364"/>
      <c r="F89" s="364"/>
      <c r="G89" s="364"/>
      <c r="H89" s="364"/>
      <c r="I89" s="364"/>
      <c r="J89" s="364"/>
      <c r="K89" s="364"/>
      <c r="L89" s="365"/>
      <c r="M89" s="26"/>
    </row>
    <row r="90" spans="1:16" s="10" customFormat="1" x14ac:dyDescent="0.35">
      <c r="A90" s="9"/>
      <c r="B90" s="363"/>
      <c r="C90" s="364"/>
      <c r="D90" s="364"/>
      <c r="E90" s="364"/>
      <c r="F90" s="364"/>
      <c r="G90" s="364"/>
      <c r="H90" s="364"/>
      <c r="I90" s="364"/>
      <c r="J90" s="364"/>
      <c r="K90" s="364"/>
      <c r="L90" s="365"/>
      <c r="M90" s="26"/>
    </row>
    <row r="91" spans="1:16" s="10" customFormat="1" x14ac:dyDescent="0.35">
      <c r="A91" s="9"/>
      <c r="B91" s="363"/>
      <c r="C91" s="364"/>
      <c r="D91" s="364"/>
      <c r="E91" s="364"/>
      <c r="F91" s="364"/>
      <c r="G91" s="364"/>
      <c r="H91" s="364"/>
      <c r="I91" s="364"/>
      <c r="J91" s="364"/>
      <c r="K91" s="364"/>
      <c r="L91" s="365"/>
      <c r="M91" s="26"/>
    </row>
    <row r="92" spans="1:16" s="10" customFormat="1" x14ac:dyDescent="0.35">
      <c r="A92" s="9"/>
      <c r="B92" s="363"/>
      <c r="C92" s="364"/>
      <c r="D92" s="364"/>
      <c r="E92" s="364"/>
      <c r="F92" s="364"/>
      <c r="G92" s="364"/>
      <c r="H92" s="364"/>
      <c r="I92" s="364"/>
      <c r="J92" s="364"/>
      <c r="K92" s="364"/>
      <c r="L92" s="365"/>
      <c r="M92" s="26"/>
    </row>
    <row r="93" spans="1:16" s="10" customFormat="1" x14ac:dyDescent="0.35">
      <c r="A93" s="9"/>
      <c r="B93" s="363"/>
      <c r="C93" s="364"/>
      <c r="D93" s="364"/>
      <c r="E93" s="364"/>
      <c r="F93" s="364"/>
      <c r="G93" s="364"/>
      <c r="H93" s="364"/>
      <c r="I93" s="364"/>
      <c r="J93" s="364"/>
      <c r="K93" s="364"/>
      <c r="L93" s="365"/>
      <c r="M93" s="26"/>
    </row>
    <row r="94" spans="1:16" s="10" customFormat="1" x14ac:dyDescent="0.35">
      <c r="A94" s="9"/>
      <c r="B94" s="363"/>
      <c r="C94" s="364"/>
      <c r="D94" s="364"/>
      <c r="E94" s="364"/>
      <c r="F94" s="364"/>
      <c r="G94" s="364"/>
      <c r="H94" s="364"/>
      <c r="I94" s="364"/>
      <c r="J94" s="364"/>
      <c r="K94" s="364"/>
      <c r="L94" s="365"/>
      <c r="M94" s="26"/>
    </row>
    <row r="95" spans="1:16" s="10" customFormat="1" x14ac:dyDescent="0.35">
      <c r="A95" s="9"/>
      <c r="B95" s="363"/>
      <c r="C95" s="364"/>
      <c r="D95" s="364"/>
      <c r="E95" s="364"/>
      <c r="F95" s="364"/>
      <c r="G95" s="364"/>
      <c r="H95" s="364"/>
      <c r="I95" s="364"/>
      <c r="J95" s="364"/>
      <c r="K95" s="364"/>
      <c r="L95" s="365"/>
      <c r="M95" s="26"/>
    </row>
    <row r="96" spans="1:16" x14ac:dyDescent="0.35">
      <c r="B96" s="98"/>
      <c r="C96" s="99"/>
      <c r="D96" s="99"/>
      <c r="E96" s="99"/>
      <c r="F96" s="99"/>
      <c r="G96" s="99"/>
      <c r="H96" s="99"/>
      <c r="I96" s="99"/>
      <c r="J96" s="99"/>
      <c r="K96" s="99"/>
      <c r="L96" s="100"/>
    </row>
    <row r="97" spans="1:16" s="10" customFormat="1" x14ac:dyDescent="0.35">
      <c r="A97" s="9"/>
      <c r="B97" s="354" t="s">
        <v>27</v>
      </c>
      <c r="C97" s="355"/>
      <c r="D97" s="355"/>
      <c r="E97" s="355"/>
      <c r="F97" s="355"/>
      <c r="G97" s="355"/>
      <c r="H97" s="355"/>
      <c r="I97" s="355"/>
      <c r="J97" s="355"/>
      <c r="K97" s="355"/>
      <c r="L97" s="356"/>
      <c r="M97" s="102"/>
      <c r="O97" s="83"/>
    </row>
    <row r="98" spans="1:16" x14ac:dyDescent="0.35">
      <c r="B98" s="91"/>
      <c r="C98" s="32"/>
      <c r="D98" s="32"/>
      <c r="E98" s="32"/>
      <c r="F98" s="32"/>
      <c r="G98" s="32"/>
      <c r="H98" s="32"/>
      <c r="I98" s="32"/>
      <c r="J98" s="32"/>
      <c r="K98" s="32"/>
      <c r="L98" s="92"/>
    </row>
    <row r="99" spans="1:16" x14ac:dyDescent="0.35">
      <c r="B99" s="351" t="str">
        <f>IF(Intro!$G$23="English",O99,P99)</f>
        <v>Report your firm's volumes of finished inventory of the goods produced for the Canadian market.</v>
      </c>
      <c r="C99" s="352"/>
      <c r="D99" s="352" t="e">
        <f>IF(#REF!="English",P99,Q99)</f>
        <v>#REF!</v>
      </c>
      <c r="E99" s="352" t="e">
        <f>IF(#REF!="English",Q99,R99)</f>
        <v>#REF!</v>
      </c>
      <c r="F99" s="352" t="e">
        <f>IF(#REF!="English",R99,S99)</f>
        <v>#REF!</v>
      </c>
      <c r="G99" s="352" t="e">
        <f>IF(#REF!="English",S99,T99)</f>
        <v>#REF!</v>
      </c>
      <c r="H99" s="352" t="e">
        <f>IF(#REF!="English",T99,U99)</f>
        <v>#REF!</v>
      </c>
      <c r="I99" s="352" t="e">
        <f>IF(#REF!="English",U99,V99)</f>
        <v>#REF!</v>
      </c>
      <c r="J99" s="352" t="e">
        <f>IF(#REF!="English",V99,W99)</f>
        <v>#REF!</v>
      </c>
      <c r="K99" s="352" t="e">
        <f>IF(#REF!="English",W99,X99)</f>
        <v>#REF!</v>
      </c>
      <c r="L99" s="353" t="e">
        <f>IF(#REF!="English",X99,Y99)</f>
        <v>#REF!</v>
      </c>
      <c r="O99" s="83" t="s">
        <v>276</v>
      </c>
      <c r="P99" s="83" t="s">
        <v>277</v>
      </c>
    </row>
    <row r="100" spans="1:16" x14ac:dyDescent="0.35">
      <c r="B100" s="91"/>
      <c r="C100" s="32"/>
      <c r="D100" s="32"/>
      <c r="E100" s="32"/>
      <c r="F100" s="32"/>
      <c r="G100" s="32"/>
      <c r="H100" s="32"/>
      <c r="I100" s="32"/>
      <c r="J100" s="32"/>
      <c r="K100" s="32"/>
      <c r="L100" s="92"/>
    </row>
    <row r="101" spans="1:16" x14ac:dyDescent="0.35">
      <c r="B101" s="73"/>
      <c r="C101" s="74"/>
      <c r="D101" s="17"/>
      <c r="E101" s="32"/>
      <c r="F101" s="426">
        <f>Variables!$B$6</f>
        <v>2022</v>
      </c>
      <c r="G101" s="426">
        <f>F101+1</f>
        <v>2023</v>
      </c>
      <c r="H101" s="426">
        <f>G101+1</f>
        <v>2024</v>
      </c>
      <c r="I101" s="426" t="str">
        <f>K38</f>
        <v>Jan-Sept 2024</v>
      </c>
      <c r="J101" s="426" t="str">
        <f>L38</f>
        <v>Jan-Sept 2025</v>
      </c>
      <c r="K101" s="96"/>
      <c r="L101" s="97"/>
      <c r="O101" s="78"/>
    </row>
    <row r="102" spans="1:16" x14ac:dyDescent="0.35">
      <c r="B102" s="73"/>
      <c r="C102" s="74"/>
      <c r="D102" s="17"/>
      <c r="E102" s="32"/>
      <c r="F102" s="427"/>
      <c r="G102" s="427"/>
      <c r="H102" s="427"/>
      <c r="I102" s="427"/>
      <c r="J102" s="427"/>
      <c r="K102" s="96"/>
      <c r="L102" s="97"/>
      <c r="O102" s="78"/>
    </row>
    <row r="103" spans="1:16" ht="14.25" customHeight="1" x14ac:dyDescent="0.35">
      <c r="B103" s="304" t="str">
        <f>IF(Intro!$G$23="English",O103,P103)</f>
        <v>Finished ending inventory for the Canadian market</v>
      </c>
      <c r="C103" s="305"/>
      <c r="D103" s="305"/>
      <c r="E103" s="452" t="str">
        <f>IF(Intro!$G$23="English",Variables!$B$23,Variables!$C$23)</f>
        <v>tonnes</v>
      </c>
      <c r="F103" s="459"/>
      <c r="G103" s="459"/>
      <c r="H103" s="459"/>
      <c r="I103" s="459"/>
      <c r="J103" s="459"/>
      <c r="K103" s="96"/>
      <c r="L103" s="97"/>
      <c r="O103" s="83" t="s">
        <v>133</v>
      </c>
      <c r="P103" s="83" t="s">
        <v>184</v>
      </c>
    </row>
    <row r="104" spans="1:16" s="123" customFormat="1" x14ac:dyDescent="0.35">
      <c r="A104" s="9"/>
      <c r="B104" s="308"/>
      <c r="C104" s="309"/>
      <c r="D104" s="309"/>
      <c r="E104" s="453"/>
      <c r="F104" s="460"/>
      <c r="G104" s="460"/>
      <c r="H104" s="460"/>
      <c r="I104" s="460"/>
      <c r="J104" s="460"/>
      <c r="K104" s="96"/>
      <c r="L104" s="97"/>
    </row>
    <row r="105" spans="1:16" x14ac:dyDescent="0.35">
      <c r="B105" s="98"/>
      <c r="C105" s="99"/>
      <c r="D105" s="99"/>
      <c r="E105" s="99"/>
      <c r="F105" s="99"/>
      <c r="G105" s="99"/>
      <c r="H105" s="99"/>
      <c r="I105" s="99"/>
      <c r="J105" s="99"/>
      <c r="K105" s="99"/>
      <c r="L105" s="100"/>
    </row>
    <row r="106" spans="1:16" s="10" customFormat="1" x14ac:dyDescent="0.35">
      <c r="A106" s="9"/>
      <c r="B106" s="354" t="s">
        <v>30</v>
      </c>
      <c r="C106" s="355"/>
      <c r="D106" s="355"/>
      <c r="E106" s="355"/>
      <c r="F106" s="355"/>
      <c r="G106" s="355"/>
      <c r="H106" s="355"/>
      <c r="I106" s="355"/>
      <c r="J106" s="355"/>
      <c r="K106" s="355"/>
      <c r="L106" s="356"/>
      <c r="M106" s="102"/>
    </row>
    <row r="107" spans="1:16" s="26" customFormat="1" x14ac:dyDescent="0.35">
      <c r="A107" s="93"/>
      <c r="B107" s="103"/>
      <c r="C107" s="94"/>
      <c r="D107" s="94"/>
      <c r="E107" s="94"/>
      <c r="F107" s="94"/>
      <c r="G107" s="94"/>
      <c r="H107" s="94"/>
      <c r="I107" s="94"/>
      <c r="J107" s="94"/>
      <c r="K107" s="94"/>
      <c r="L107" s="95"/>
    </row>
    <row r="108" spans="1:16" s="26" customFormat="1" ht="29.5" customHeight="1" x14ac:dyDescent="0.35">
      <c r="A108" s="93"/>
      <c r="B108" s="298" t="str">
        <f>IF(Intro!$G$23="English",O108,P108)</f>
        <v>Provide the names and addresses of the top 10 Canadian importers by value to which your firm has sold the goods since January 1, 2022.</v>
      </c>
      <c r="C108" s="299"/>
      <c r="D108" s="299"/>
      <c r="E108" s="299"/>
      <c r="F108" s="299"/>
      <c r="G108" s="299"/>
      <c r="H108" s="299"/>
      <c r="I108" s="299"/>
      <c r="J108" s="299"/>
      <c r="K108" s="299"/>
      <c r="L108" s="300"/>
      <c r="O108" s="83" t="str">
        <f>"Provide the names and addresses of the top 10 Canadian importers by value to which your firm has sold the goods since January 1, "&amp;Variables!B6&amp;"."</f>
        <v>Provide the names and addresses of the top 10 Canadian importers by value to which your firm has sold the goods since January 1, 2022.</v>
      </c>
      <c r="P108" s="133" t="str">
        <f>"Donnez le nom et l'adresse des 10 plus importants importateurs canadiens, en terme de valeurs, à qui votre entreprise a vendu des marchandises depuis le 1er janvier "&amp;Variables!B6&amp;"."</f>
        <v>Donnez le nom et l'adresse des 10 plus importants importateurs canadiens, en terme de valeurs, à qui votre entreprise a vendu des marchandises depuis le 1er janvier 2022.</v>
      </c>
    </row>
    <row r="109" spans="1:16" s="26" customFormat="1" x14ac:dyDescent="0.35">
      <c r="A109" s="93"/>
      <c r="B109" s="103"/>
      <c r="C109" s="94"/>
      <c r="D109" s="94"/>
      <c r="E109" s="94"/>
      <c r="F109" s="94"/>
      <c r="G109" s="94"/>
      <c r="H109" s="94"/>
      <c r="I109" s="94"/>
      <c r="J109" s="94"/>
      <c r="K109" s="94"/>
      <c r="L109" s="95"/>
    </row>
    <row r="110" spans="1:16" x14ac:dyDescent="0.35">
      <c r="B110" s="37"/>
      <c r="C110" s="456" t="str">
        <f>IF(Intro!$G$23="English",O111,P111)</f>
        <v>Firm Name</v>
      </c>
      <c r="D110" s="456"/>
      <c r="E110" s="456"/>
      <c r="F110" s="456"/>
      <c r="G110" s="456" t="str">
        <f>IF(Intro!$G$23="English",O113,P113)</f>
        <v>Firm Address</v>
      </c>
      <c r="H110" s="456"/>
      <c r="I110" s="456"/>
      <c r="J110" s="456"/>
      <c r="K110" s="456"/>
      <c r="L110" s="95"/>
      <c r="O110" s="78"/>
    </row>
    <row r="111" spans="1:16" x14ac:dyDescent="0.35">
      <c r="B111" s="341">
        <v>1</v>
      </c>
      <c r="C111" s="249"/>
      <c r="D111" s="249"/>
      <c r="E111" s="249"/>
      <c r="F111" s="249"/>
      <c r="G111" s="249"/>
      <c r="H111" s="249"/>
      <c r="I111" s="249"/>
      <c r="J111" s="249"/>
      <c r="K111" s="249"/>
      <c r="L111" s="95"/>
      <c r="O111" s="83" t="s">
        <v>48</v>
      </c>
      <c r="P111" s="83" t="s">
        <v>50</v>
      </c>
    </row>
    <row r="112" spans="1:16" x14ac:dyDescent="0.35">
      <c r="B112" s="341"/>
      <c r="C112" s="249"/>
      <c r="D112" s="249"/>
      <c r="E112" s="249"/>
      <c r="F112" s="249"/>
      <c r="G112" s="249"/>
      <c r="H112" s="249"/>
      <c r="I112" s="249"/>
      <c r="J112" s="249"/>
      <c r="K112" s="249"/>
      <c r="L112" s="95"/>
    </row>
    <row r="113" spans="1:16" x14ac:dyDescent="0.35">
      <c r="B113" s="341">
        <v>2</v>
      </c>
      <c r="C113" s="249"/>
      <c r="D113" s="249"/>
      <c r="E113" s="249"/>
      <c r="F113" s="249"/>
      <c r="G113" s="249"/>
      <c r="H113" s="249"/>
      <c r="I113" s="249"/>
      <c r="J113" s="249"/>
      <c r="K113" s="249"/>
      <c r="L113" s="95"/>
      <c r="O113" s="83" t="s">
        <v>9</v>
      </c>
      <c r="P113" s="83" t="s">
        <v>10</v>
      </c>
    </row>
    <row r="114" spans="1:16" x14ac:dyDescent="0.35">
      <c r="B114" s="341"/>
      <c r="C114" s="249"/>
      <c r="D114" s="249"/>
      <c r="E114" s="249"/>
      <c r="F114" s="249"/>
      <c r="G114" s="249"/>
      <c r="H114" s="249"/>
      <c r="I114" s="249"/>
      <c r="J114" s="249"/>
      <c r="K114" s="249"/>
      <c r="L114" s="95"/>
    </row>
    <row r="115" spans="1:16" x14ac:dyDescent="0.35">
      <c r="B115" s="341">
        <v>3</v>
      </c>
      <c r="C115" s="249"/>
      <c r="D115" s="249"/>
      <c r="E115" s="249"/>
      <c r="F115" s="249"/>
      <c r="G115" s="249"/>
      <c r="H115" s="249"/>
      <c r="I115" s="249"/>
      <c r="J115" s="249"/>
      <c r="K115" s="249"/>
      <c r="L115" s="95"/>
      <c r="O115" s="83" t="s">
        <v>48</v>
      </c>
      <c r="P115" s="83" t="s">
        <v>50</v>
      </c>
    </row>
    <row r="116" spans="1:16" x14ac:dyDescent="0.35">
      <c r="B116" s="341"/>
      <c r="C116" s="249"/>
      <c r="D116" s="249"/>
      <c r="E116" s="249"/>
      <c r="F116" s="249"/>
      <c r="G116" s="249"/>
      <c r="H116" s="249"/>
      <c r="I116" s="249"/>
      <c r="J116" s="249"/>
      <c r="K116" s="249"/>
      <c r="L116" s="95"/>
    </row>
    <row r="117" spans="1:16" x14ac:dyDescent="0.35">
      <c r="B117" s="341">
        <v>4</v>
      </c>
      <c r="C117" s="249"/>
      <c r="D117" s="249"/>
      <c r="E117" s="249"/>
      <c r="F117" s="249"/>
      <c r="G117" s="249"/>
      <c r="H117" s="249"/>
      <c r="I117" s="249"/>
      <c r="J117" s="249"/>
      <c r="K117" s="249"/>
      <c r="L117" s="95"/>
      <c r="O117" s="83" t="s">
        <v>9</v>
      </c>
      <c r="P117" s="83" t="s">
        <v>10</v>
      </c>
    </row>
    <row r="118" spans="1:16" x14ac:dyDescent="0.35">
      <c r="B118" s="341"/>
      <c r="C118" s="249"/>
      <c r="D118" s="249"/>
      <c r="E118" s="249"/>
      <c r="F118" s="249"/>
      <c r="G118" s="249"/>
      <c r="H118" s="249"/>
      <c r="I118" s="249"/>
      <c r="J118" s="249"/>
      <c r="K118" s="249"/>
      <c r="L118" s="95"/>
    </row>
    <row r="119" spans="1:16" x14ac:dyDescent="0.35">
      <c r="B119" s="341">
        <v>5</v>
      </c>
      <c r="C119" s="249"/>
      <c r="D119" s="249"/>
      <c r="E119" s="249"/>
      <c r="F119" s="249"/>
      <c r="G119" s="249"/>
      <c r="H119" s="249"/>
      <c r="I119" s="249"/>
      <c r="J119" s="249"/>
      <c r="K119" s="249"/>
      <c r="L119" s="95"/>
      <c r="O119" s="83" t="s">
        <v>48</v>
      </c>
      <c r="P119" s="83" t="s">
        <v>50</v>
      </c>
    </row>
    <row r="120" spans="1:16" x14ac:dyDescent="0.35">
      <c r="B120" s="341"/>
      <c r="C120" s="249"/>
      <c r="D120" s="249"/>
      <c r="E120" s="249"/>
      <c r="F120" s="249"/>
      <c r="G120" s="249"/>
      <c r="H120" s="249"/>
      <c r="I120" s="249"/>
      <c r="J120" s="249"/>
      <c r="K120" s="249"/>
      <c r="L120" s="95"/>
    </row>
    <row r="121" spans="1:16" x14ac:dyDescent="0.35">
      <c r="B121" s="341">
        <v>6</v>
      </c>
      <c r="C121" s="249"/>
      <c r="D121" s="249"/>
      <c r="E121" s="249"/>
      <c r="F121" s="249"/>
      <c r="G121" s="249"/>
      <c r="H121" s="249"/>
      <c r="I121" s="249"/>
      <c r="J121" s="249"/>
      <c r="K121" s="249"/>
      <c r="L121" s="95"/>
      <c r="O121" s="83" t="s">
        <v>9</v>
      </c>
      <c r="P121" s="83" t="s">
        <v>10</v>
      </c>
    </row>
    <row r="122" spans="1:16" x14ac:dyDescent="0.35">
      <c r="B122" s="341"/>
      <c r="C122" s="249"/>
      <c r="D122" s="249"/>
      <c r="E122" s="249"/>
      <c r="F122" s="249"/>
      <c r="G122" s="249"/>
      <c r="H122" s="249"/>
      <c r="I122" s="249"/>
      <c r="J122" s="249"/>
      <c r="K122" s="249"/>
      <c r="L122" s="95"/>
    </row>
    <row r="123" spans="1:16" x14ac:dyDescent="0.35">
      <c r="B123" s="341">
        <v>7</v>
      </c>
      <c r="C123" s="249"/>
      <c r="D123" s="249"/>
      <c r="E123" s="249"/>
      <c r="F123" s="249"/>
      <c r="G123" s="249"/>
      <c r="H123" s="249"/>
      <c r="I123" s="249"/>
      <c r="J123" s="249"/>
      <c r="K123" s="249"/>
      <c r="L123" s="95"/>
      <c r="O123" s="83" t="s">
        <v>48</v>
      </c>
      <c r="P123" s="83" t="s">
        <v>50</v>
      </c>
    </row>
    <row r="124" spans="1:16" x14ac:dyDescent="0.35">
      <c r="B124" s="341"/>
      <c r="C124" s="249"/>
      <c r="D124" s="249"/>
      <c r="E124" s="249"/>
      <c r="F124" s="249"/>
      <c r="G124" s="249"/>
      <c r="H124" s="249"/>
      <c r="I124" s="249"/>
      <c r="J124" s="249"/>
      <c r="K124" s="249"/>
      <c r="L124" s="95"/>
    </row>
    <row r="125" spans="1:16" x14ac:dyDescent="0.35">
      <c r="B125" s="341">
        <v>8</v>
      </c>
      <c r="C125" s="249"/>
      <c r="D125" s="249"/>
      <c r="E125" s="249"/>
      <c r="F125" s="249"/>
      <c r="G125" s="249"/>
      <c r="H125" s="249"/>
      <c r="I125" s="249"/>
      <c r="J125" s="249"/>
      <c r="K125" s="249"/>
      <c r="L125" s="95"/>
      <c r="O125" s="83" t="s">
        <v>9</v>
      </c>
      <c r="P125" s="83" t="s">
        <v>10</v>
      </c>
    </row>
    <row r="126" spans="1:16" x14ac:dyDescent="0.35">
      <c r="B126" s="341"/>
      <c r="C126" s="249"/>
      <c r="D126" s="249"/>
      <c r="E126" s="249"/>
      <c r="F126" s="249"/>
      <c r="G126" s="249"/>
      <c r="H126" s="249"/>
      <c r="I126" s="249"/>
      <c r="J126" s="249"/>
      <c r="K126" s="249"/>
      <c r="L126" s="95"/>
    </row>
    <row r="127" spans="1:16" s="131" customFormat="1" x14ac:dyDescent="0.35">
      <c r="A127" s="9"/>
      <c r="B127" s="341">
        <v>9</v>
      </c>
      <c r="C127" s="249"/>
      <c r="D127" s="249"/>
      <c r="E127" s="249"/>
      <c r="F127" s="249"/>
      <c r="G127" s="249"/>
      <c r="H127" s="249"/>
      <c r="I127" s="249"/>
      <c r="J127" s="249"/>
      <c r="K127" s="249"/>
      <c r="L127" s="95"/>
      <c r="O127" s="131" t="s">
        <v>48</v>
      </c>
      <c r="P127" s="131" t="s">
        <v>50</v>
      </c>
    </row>
    <row r="128" spans="1:16" s="131" customFormat="1" x14ac:dyDescent="0.35">
      <c r="A128" s="9"/>
      <c r="B128" s="341"/>
      <c r="C128" s="249"/>
      <c r="D128" s="249"/>
      <c r="E128" s="249"/>
      <c r="F128" s="249"/>
      <c r="G128" s="249"/>
      <c r="H128" s="249"/>
      <c r="I128" s="249"/>
      <c r="J128" s="249"/>
      <c r="K128" s="249"/>
      <c r="L128" s="95"/>
    </row>
    <row r="129" spans="1:16" s="131" customFormat="1" x14ac:dyDescent="0.35">
      <c r="A129" s="9"/>
      <c r="B129" s="341">
        <v>10</v>
      </c>
      <c r="C129" s="249"/>
      <c r="D129" s="249"/>
      <c r="E129" s="249"/>
      <c r="F129" s="249"/>
      <c r="G129" s="249"/>
      <c r="H129" s="249"/>
      <c r="I129" s="249"/>
      <c r="J129" s="249"/>
      <c r="K129" s="249"/>
      <c r="L129" s="95"/>
      <c r="O129" s="131" t="s">
        <v>9</v>
      </c>
      <c r="P129" s="131" t="s">
        <v>10</v>
      </c>
    </row>
    <row r="130" spans="1:16" s="131" customFormat="1" x14ac:dyDescent="0.35">
      <c r="A130" s="9"/>
      <c r="B130" s="341"/>
      <c r="C130" s="249"/>
      <c r="D130" s="249"/>
      <c r="E130" s="249"/>
      <c r="F130" s="249"/>
      <c r="G130" s="249"/>
      <c r="H130" s="249"/>
      <c r="I130" s="249"/>
      <c r="J130" s="249"/>
      <c r="K130" s="249"/>
      <c r="L130" s="95"/>
    </row>
    <row r="131" spans="1:16" s="26" customFormat="1" x14ac:dyDescent="0.35">
      <c r="A131" s="93"/>
      <c r="B131" s="104"/>
      <c r="C131" s="105"/>
      <c r="D131" s="105"/>
      <c r="E131" s="105"/>
      <c r="F131" s="105"/>
      <c r="G131" s="105"/>
      <c r="H131" s="105"/>
      <c r="I131" s="105"/>
      <c r="J131" s="105"/>
      <c r="K131" s="105"/>
      <c r="L131" s="106"/>
    </row>
    <row r="132" spans="1:16" s="10" customFormat="1" x14ac:dyDescent="0.35">
      <c r="A132" s="9"/>
      <c r="B132" s="354" t="s">
        <v>31</v>
      </c>
      <c r="C132" s="355"/>
      <c r="D132" s="355"/>
      <c r="E132" s="355"/>
      <c r="F132" s="355"/>
      <c r="G132" s="355"/>
      <c r="H132" s="355"/>
      <c r="I132" s="355"/>
      <c r="J132" s="355"/>
      <c r="K132" s="355"/>
      <c r="L132" s="356"/>
      <c r="M132" s="102"/>
    </row>
    <row r="133" spans="1:16" x14ac:dyDescent="0.35">
      <c r="B133" s="91"/>
      <c r="C133" s="32"/>
      <c r="D133" s="32"/>
      <c r="E133" s="32"/>
      <c r="F133" s="32"/>
      <c r="G133" s="32"/>
      <c r="H133" s="32"/>
      <c r="I133" s="32"/>
      <c r="J133" s="32"/>
      <c r="K133" s="32"/>
      <c r="L133" s="92"/>
    </row>
    <row r="134" spans="1:16" x14ac:dyDescent="0.35">
      <c r="B134" s="298" t="str">
        <f>IF(Intro!$G$23="English",O134,P134)</f>
        <v>Explain how often your firm has completed a certification process for a Canadian purchaser since January 1, 2022. If your firm has failed a certification process, indicate the reasons why.</v>
      </c>
      <c r="C134" s="299"/>
      <c r="D134" s="299"/>
      <c r="E134" s="299"/>
      <c r="F134" s="299"/>
      <c r="G134" s="299"/>
      <c r="H134" s="299"/>
      <c r="I134" s="299"/>
      <c r="J134" s="299"/>
      <c r="K134" s="299"/>
      <c r="L134" s="300"/>
      <c r="O134" s="83" t="str">
        <f>"Explain how often your firm has completed a certification process for a Canadian purchaser since January 1, "&amp;Variables!B6&amp;". If your firm has failed a certification process, indicate the reasons why."</f>
        <v>Explain how often your firm has completed a certification process for a Canadian purchaser since January 1, 2022. If your firm has failed a certification process, indicate the reasons why.</v>
      </c>
      <c r="P134" s="83" t="str">
        <f>"Expliquez combien de fois votre entreprise a mené à bien un processus de certification pour un acheteur canadien depuis le 1er janvier "&amp;Variables!B6&amp;". Si votre firme a échoué un processus de certification, indiquez les raisons."</f>
        <v>Expliquez combien de fois votre entreprise a mené à bien un processus de certification pour un acheteur canadien depuis le 1er janvier 2022. Si votre firme a échoué un processus de certification, indiquez les raisons.</v>
      </c>
    </row>
    <row r="135" spans="1:16" x14ac:dyDescent="0.35">
      <c r="B135" s="298"/>
      <c r="C135" s="299"/>
      <c r="D135" s="299"/>
      <c r="E135" s="299"/>
      <c r="F135" s="299"/>
      <c r="G135" s="299"/>
      <c r="H135" s="299"/>
      <c r="I135" s="299"/>
      <c r="J135" s="299"/>
      <c r="K135" s="299"/>
      <c r="L135" s="300"/>
    </row>
    <row r="136" spans="1:16" x14ac:dyDescent="0.35">
      <c r="B136" s="91"/>
      <c r="C136" s="32"/>
      <c r="D136" s="32"/>
      <c r="E136" s="32"/>
      <c r="F136" s="32"/>
      <c r="G136" s="32"/>
      <c r="H136" s="32"/>
      <c r="I136" s="32"/>
      <c r="J136" s="32"/>
      <c r="K136" s="32"/>
      <c r="L136" s="92"/>
    </row>
    <row r="137" spans="1:16" s="10" customFormat="1" x14ac:dyDescent="0.35">
      <c r="A137" s="9"/>
      <c r="B137" s="363"/>
      <c r="C137" s="364"/>
      <c r="D137" s="364"/>
      <c r="E137" s="364"/>
      <c r="F137" s="364"/>
      <c r="G137" s="364"/>
      <c r="H137" s="364"/>
      <c r="I137" s="364"/>
      <c r="J137" s="364"/>
      <c r="K137" s="364"/>
      <c r="L137" s="365"/>
      <c r="M137" s="26"/>
    </row>
    <row r="138" spans="1:16" s="10" customFormat="1" x14ac:dyDescent="0.35">
      <c r="A138" s="9"/>
      <c r="B138" s="363"/>
      <c r="C138" s="364"/>
      <c r="D138" s="364"/>
      <c r="E138" s="364"/>
      <c r="F138" s="364"/>
      <c r="G138" s="364"/>
      <c r="H138" s="364"/>
      <c r="I138" s="364"/>
      <c r="J138" s="364"/>
      <c r="K138" s="364"/>
      <c r="L138" s="365"/>
      <c r="M138" s="26"/>
    </row>
    <row r="139" spans="1:16" s="10" customFormat="1" x14ac:dyDescent="0.35">
      <c r="A139" s="9"/>
      <c r="B139" s="363"/>
      <c r="C139" s="364"/>
      <c r="D139" s="364"/>
      <c r="E139" s="364"/>
      <c r="F139" s="364"/>
      <c r="G139" s="364"/>
      <c r="H139" s="364"/>
      <c r="I139" s="364"/>
      <c r="J139" s="364"/>
      <c r="K139" s="364"/>
      <c r="L139" s="365"/>
      <c r="M139" s="26"/>
    </row>
    <row r="140" spans="1:16" s="10" customFormat="1" x14ac:dyDescent="0.35">
      <c r="A140" s="9"/>
      <c r="B140" s="363"/>
      <c r="C140" s="364"/>
      <c r="D140" s="364"/>
      <c r="E140" s="364"/>
      <c r="F140" s="364"/>
      <c r="G140" s="364"/>
      <c r="H140" s="364"/>
      <c r="I140" s="364"/>
      <c r="J140" s="364"/>
      <c r="K140" s="364"/>
      <c r="L140" s="365"/>
      <c r="M140" s="26"/>
    </row>
    <row r="141" spans="1:16" s="10" customFormat="1" x14ac:dyDescent="0.35">
      <c r="A141" s="9"/>
      <c r="B141" s="363"/>
      <c r="C141" s="364"/>
      <c r="D141" s="364"/>
      <c r="E141" s="364"/>
      <c r="F141" s="364"/>
      <c r="G141" s="364"/>
      <c r="H141" s="364"/>
      <c r="I141" s="364"/>
      <c r="J141" s="364"/>
      <c r="K141" s="364"/>
      <c r="L141" s="365"/>
      <c r="M141" s="26"/>
    </row>
    <row r="142" spans="1:16" s="10" customFormat="1" x14ac:dyDescent="0.35">
      <c r="A142" s="9"/>
      <c r="B142" s="363"/>
      <c r="C142" s="364"/>
      <c r="D142" s="364"/>
      <c r="E142" s="364"/>
      <c r="F142" s="364"/>
      <c r="G142" s="364"/>
      <c r="H142" s="364"/>
      <c r="I142" s="364"/>
      <c r="J142" s="364"/>
      <c r="K142" s="364"/>
      <c r="L142" s="365"/>
      <c r="M142" s="26"/>
    </row>
    <row r="143" spans="1:16" s="10" customFormat="1" x14ac:dyDescent="0.35">
      <c r="A143" s="9"/>
      <c r="B143" s="363"/>
      <c r="C143" s="364"/>
      <c r="D143" s="364"/>
      <c r="E143" s="364"/>
      <c r="F143" s="364"/>
      <c r="G143" s="364"/>
      <c r="H143" s="364"/>
      <c r="I143" s="364"/>
      <c r="J143" s="364"/>
      <c r="K143" s="364"/>
      <c r="L143" s="365"/>
      <c r="M143" s="26"/>
    </row>
    <row r="144" spans="1:16" s="10" customFormat="1" x14ac:dyDescent="0.35">
      <c r="A144" s="9"/>
      <c r="B144" s="363"/>
      <c r="C144" s="364"/>
      <c r="D144" s="364"/>
      <c r="E144" s="364"/>
      <c r="F144" s="364"/>
      <c r="G144" s="364"/>
      <c r="H144" s="364"/>
      <c r="I144" s="364"/>
      <c r="J144" s="364"/>
      <c r="K144" s="364"/>
      <c r="L144" s="365"/>
      <c r="M144" s="26"/>
    </row>
    <row r="145" spans="1:16" x14ac:dyDescent="0.35">
      <c r="B145" s="98"/>
      <c r="C145" s="99"/>
      <c r="D145" s="99"/>
      <c r="E145" s="99"/>
      <c r="F145" s="99"/>
      <c r="G145" s="99"/>
      <c r="H145" s="99"/>
      <c r="I145" s="99"/>
      <c r="J145" s="99"/>
      <c r="K145" s="99"/>
      <c r="L145" s="100"/>
    </row>
    <row r="146" spans="1:16" s="10" customFormat="1" x14ac:dyDescent="0.35">
      <c r="A146" s="9"/>
      <c r="B146" s="354" t="s">
        <v>32</v>
      </c>
      <c r="C146" s="355"/>
      <c r="D146" s="355"/>
      <c r="E146" s="355"/>
      <c r="F146" s="355"/>
      <c r="G146" s="355"/>
      <c r="H146" s="355"/>
      <c r="I146" s="355"/>
      <c r="J146" s="355"/>
      <c r="K146" s="355"/>
      <c r="L146" s="356"/>
      <c r="M146" s="102"/>
    </row>
    <row r="147" spans="1:16" x14ac:dyDescent="0.35">
      <c r="B147" s="91"/>
      <c r="C147" s="32"/>
      <c r="D147" s="32"/>
      <c r="E147" s="32"/>
      <c r="F147" s="32"/>
      <c r="G147" s="32"/>
      <c r="H147" s="32"/>
      <c r="I147" s="32"/>
      <c r="J147" s="32"/>
      <c r="K147" s="32"/>
      <c r="L147" s="92"/>
    </row>
    <row r="148" spans="1:16" x14ac:dyDescent="0.35">
      <c r="B148" s="298" t="str">
        <f>IF(Intro!$G$23="English",O148,P148)</f>
        <v>Describe your firm’s plans to manage inventory levels in the next two years. Provide the rationale and assumptions underlying these strategies and objectives.</v>
      </c>
      <c r="C148" s="299"/>
      <c r="D148" s="299"/>
      <c r="E148" s="299"/>
      <c r="F148" s="299"/>
      <c r="G148" s="299"/>
      <c r="H148" s="299"/>
      <c r="I148" s="299"/>
      <c r="J148" s="299"/>
      <c r="K148" s="299"/>
      <c r="L148" s="300"/>
      <c r="O148" s="83" t="s">
        <v>173</v>
      </c>
      <c r="P148" s="83" t="s">
        <v>117</v>
      </c>
    </row>
    <row r="149" spans="1:16" x14ac:dyDescent="0.35">
      <c r="B149" s="91"/>
      <c r="C149" s="32"/>
      <c r="D149" s="32"/>
      <c r="E149" s="32"/>
      <c r="F149" s="32"/>
      <c r="G149" s="32"/>
      <c r="H149" s="32"/>
      <c r="I149" s="32"/>
      <c r="J149" s="32"/>
      <c r="K149" s="32"/>
      <c r="L149" s="92"/>
    </row>
    <row r="150" spans="1:16" s="10" customFormat="1" x14ac:dyDescent="0.35">
      <c r="A150" s="9"/>
      <c r="B150" s="363"/>
      <c r="C150" s="364"/>
      <c r="D150" s="364"/>
      <c r="E150" s="364"/>
      <c r="F150" s="364"/>
      <c r="G150" s="364"/>
      <c r="H150" s="364"/>
      <c r="I150" s="364"/>
      <c r="J150" s="364"/>
      <c r="K150" s="364"/>
      <c r="L150" s="365"/>
      <c r="M150" s="26"/>
    </row>
    <row r="151" spans="1:16" s="10" customFormat="1" x14ac:dyDescent="0.35">
      <c r="A151" s="9"/>
      <c r="B151" s="363"/>
      <c r="C151" s="364"/>
      <c r="D151" s="364"/>
      <c r="E151" s="364"/>
      <c r="F151" s="364"/>
      <c r="G151" s="364"/>
      <c r="H151" s="364"/>
      <c r="I151" s="364"/>
      <c r="J151" s="364"/>
      <c r="K151" s="364"/>
      <c r="L151" s="365"/>
      <c r="M151" s="26"/>
    </row>
    <row r="152" spans="1:16" s="10" customFormat="1" x14ac:dyDescent="0.35">
      <c r="A152" s="9"/>
      <c r="B152" s="363"/>
      <c r="C152" s="364"/>
      <c r="D152" s="364"/>
      <c r="E152" s="364"/>
      <c r="F152" s="364"/>
      <c r="G152" s="364"/>
      <c r="H152" s="364"/>
      <c r="I152" s="364"/>
      <c r="J152" s="364"/>
      <c r="K152" s="364"/>
      <c r="L152" s="365"/>
      <c r="M152" s="26"/>
    </row>
    <row r="153" spans="1:16" s="10" customFormat="1" x14ac:dyDescent="0.35">
      <c r="A153" s="9"/>
      <c r="B153" s="363"/>
      <c r="C153" s="364"/>
      <c r="D153" s="364"/>
      <c r="E153" s="364"/>
      <c r="F153" s="364"/>
      <c r="G153" s="364"/>
      <c r="H153" s="364"/>
      <c r="I153" s="364"/>
      <c r="J153" s="364"/>
      <c r="K153" s="364"/>
      <c r="L153" s="365"/>
      <c r="M153" s="26"/>
    </row>
    <row r="154" spans="1:16" s="10" customFormat="1" x14ac:dyDescent="0.35">
      <c r="A154" s="9"/>
      <c r="B154" s="363"/>
      <c r="C154" s="364"/>
      <c r="D154" s="364"/>
      <c r="E154" s="364"/>
      <c r="F154" s="364"/>
      <c r="G154" s="364"/>
      <c r="H154" s="364"/>
      <c r="I154" s="364"/>
      <c r="J154" s="364"/>
      <c r="K154" s="364"/>
      <c r="L154" s="365"/>
      <c r="M154" s="26"/>
    </row>
    <row r="155" spans="1:16" s="10" customFormat="1" x14ac:dyDescent="0.35">
      <c r="A155" s="9"/>
      <c r="B155" s="363"/>
      <c r="C155" s="364"/>
      <c r="D155" s="364"/>
      <c r="E155" s="364"/>
      <c r="F155" s="364"/>
      <c r="G155" s="364"/>
      <c r="H155" s="364"/>
      <c r="I155" s="364"/>
      <c r="J155" s="364"/>
      <c r="K155" s="364"/>
      <c r="L155" s="365"/>
      <c r="M155" s="26"/>
    </row>
    <row r="156" spans="1:16" s="10" customFormat="1" x14ac:dyDescent="0.35">
      <c r="A156" s="9"/>
      <c r="B156" s="363"/>
      <c r="C156" s="364"/>
      <c r="D156" s="364"/>
      <c r="E156" s="364"/>
      <c r="F156" s="364"/>
      <c r="G156" s="364"/>
      <c r="H156" s="364"/>
      <c r="I156" s="364"/>
      <c r="J156" s="364"/>
      <c r="K156" s="364"/>
      <c r="L156" s="365"/>
      <c r="M156" s="26"/>
    </row>
    <row r="157" spans="1:16" s="10" customFormat="1" x14ac:dyDescent="0.35">
      <c r="A157" s="9"/>
      <c r="B157" s="363"/>
      <c r="C157" s="364"/>
      <c r="D157" s="364"/>
      <c r="E157" s="364"/>
      <c r="F157" s="364"/>
      <c r="G157" s="364"/>
      <c r="H157" s="364"/>
      <c r="I157" s="364"/>
      <c r="J157" s="364"/>
      <c r="K157" s="364"/>
      <c r="L157" s="365"/>
      <c r="M157" s="26"/>
    </row>
    <row r="158" spans="1:16" x14ac:dyDescent="0.35">
      <c r="B158" s="98"/>
      <c r="C158" s="99"/>
      <c r="D158" s="99"/>
      <c r="E158" s="99"/>
      <c r="F158" s="99"/>
      <c r="G158" s="99"/>
      <c r="H158" s="99"/>
      <c r="I158" s="99"/>
      <c r="J158" s="99"/>
      <c r="K158" s="99"/>
      <c r="L158" s="100"/>
    </row>
    <row r="159" spans="1:16" s="10" customFormat="1" x14ac:dyDescent="0.35">
      <c r="A159" s="9"/>
      <c r="B159" s="354" t="s">
        <v>33</v>
      </c>
      <c r="C159" s="355"/>
      <c r="D159" s="355"/>
      <c r="E159" s="355"/>
      <c r="F159" s="355"/>
      <c r="G159" s="355"/>
      <c r="H159" s="355"/>
      <c r="I159" s="355"/>
      <c r="J159" s="355"/>
      <c r="K159" s="355"/>
      <c r="L159" s="356"/>
      <c r="M159" s="102"/>
    </row>
    <row r="160" spans="1:16" x14ac:dyDescent="0.35">
      <c r="B160" s="91"/>
      <c r="C160" s="32"/>
      <c r="D160" s="32"/>
      <c r="E160" s="32"/>
      <c r="F160" s="32"/>
      <c r="G160" s="32"/>
      <c r="H160" s="32"/>
      <c r="I160" s="32"/>
      <c r="J160" s="32"/>
      <c r="K160" s="32"/>
      <c r="L160" s="92"/>
    </row>
    <row r="161" spans="1:16" x14ac:dyDescent="0.35">
      <c r="B161" s="366" t="str">
        <f>IF(Intro!$G$23="English",O161,P161)</f>
        <v>Provide your firm’s strategies and objectives for the next two years with respect to the pricing of the goods. Provide the rationale and assumptions underlying these strategies and objectives.</v>
      </c>
      <c r="C161" s="367"/>
      <c r="D161" s="367"/>
      <c r="E161" s="367"/>
      <c r="F161" s="367"/>
      <c r="G161" s="367"/>
      <c r="H161" s="367"/>
      <c r="I161" s="367"/>
      <c r="J161" s="367"/>
      <c r="K161" s="367"/>
      <c r="L161" s="368"/>
      <c r="O161" s="83" t="s">
        <v>127</v>
      </c>
      <c r="P161" s="83" t="s">
        <v>118</v>
      </c>
    </row>
    <row r="162" spans="1:16" x14ac:dyDescent="0.35">
      <c r="B162" s="366"/>
      <c r="C162" s="367"/>
      <c r="D162" s="367"/>
      <c r="E162" s="367"/>
      <c r="F162" s="367"/>
      <c r="G162" s="367"/>
      <c r="H162" s="367"/>
      <c r="I162" s="367"/>
      <c r="J162" s="367"/>
      <c r="K162" s="367"/>
      <c r="L162" s="368"/>
    </row>
    <row r="163" spans="1:16" x14ac:dyDescent="0.35">
      <c r="B163" s="91"/>
      <c r="C163" s="32"/>
      <c r="D163" s="32"/>
      <c r="E163" s="32"/>
      <c r="F163" s="32"/>
      <c r="G163" s="32"/>
      <c r="H163" s="32"/>
      <c r="I163" s="32"/>
      <c r="J163" s="32"/>
      <c r="K163" s="32"/>
      <c r="L163" s="92"/>
    </row>
    <row r="164" spans="1:16" s="10" customFormat="1" x14ac:dyDescent="0.35">
      <c r="A164" s="9"/>
      <c r="B164" s="363"/>
      <c r="C164" s="364"/>
      <c r="D164" s="364"/>
      <c r="E164" s="364"/>
      <c r="F164" s="364"/>
      <c r="G164" s="364"/>
      <c r="H164" s="364"/>
      <c r="I164" s="364"/>
      <c r="J164" s="364"/>
      <c r="K164" s="364"/>
      <c r="L164" s="365"/>
      <c r="M164" s="26"/>
    </row>
    <row r="165" spans="1:16" s="10" customFormat="1" x14ac:dyDescent="0.35">
      <c r="A165" s="9"/>
      <c r="B165" s="363"/>
      <c r="C165" s="364"/>
      <c r="D165" s="364"/>
      <c r="E165" s="364"/>
      <c r="F165" s="364"/>
      <c r="G165" s="364"/>
      <c r="H165" s="364"/>
      <c r="I165" s="364"/>
      <c r="J165" s="364"/>
      <c r="K165" s="364"/>
      <c r="L165" s="365"/>
      <c r="M165" s="26"/>
    </row>
    <row r="166" spans="1:16" s="10" customFormat="1" x14ac:dyDescent="0.35">
      <c r="A166" s="9"/>
      <c r="B166" s="363"/>
      <c r="C166" s="364"/>
      <c r="D166" s="364"/>
      <c r="E166" s="364"/>
      <c r="F166" s="364"/>
      <c r="G166" s="364"/>
      <c r="H166" s="364"/>
      <c r="I166" s="364"/>
      <c r="J166" s="364"/>
      <c r="K166" s="364"/>
      <c r="L166" s="365"/>
      <c r="M166" s="26"/>
    </row>
    <row r="167" spans="1:16" s="10" customFormat="1" x14ac:dyDescent="0.35">
      <c r="A167" s="9"/>
      <c r="B167" s="363"/>
      <c r="C167" s="364"/>
      <c r="D167" s="364"/>
      <c r="E167" s="364"/>
      <c r="F167" s="364"/>
      <c r="G167" s="364"/>
      <c r="H167" s="364"/>
      <c r="I167" s="364"/>
      <c r="J167" s="364"/>
      <c r="K167" s="364"/>
      <c r="L167" s="365"/>
      <c r="M167" s="26"/>
    </row>
    <row r="168" spans="1:16" s="10" customFormat="1" x14ac:dyDescent="0.35">
      <c r="A168" s="9"/>
      <c r="B168" s="363"/>
      <c r="C168" s="364"/>
      <c r="D168" s="364"/>
      <c r="E168" s="364"/>
      <c r="F168" s="364"/>
      <c r="G168" s="364"/>
      <c r="H168" s="364"/>
      <c r="I168" s="364"/>
      <c r="J168" s="364"/>
      <c r="K168" s="364"/>
      <c r="L168" s="365"/>
      <c r="M168" s="26"/>
    </row>
    <row r="169" spans="1:16" s="10" customFormat="1" x14ac:dyDescent="0.35">
      <c r="A169" s="9"/>
      <c r="B169" s="363"/>
      <c r="C169" s="364"/>
      <c r="D169" s="364"/>
      <c r="E169" s="364"/>
      <c r="F169" s="364"/>
      <c r="G169" s="364"/>
      <c r="H169" s="364"/>
      <c r="I169" s="364"/>
      <c r="J169" s="364"/>
      <c r="K169" s="364"/>
      <c r="L169" s="365"/>
      <c r="M169" s="26"/>
    </row>
    <row r="170" spans="1:16" s="10" customFormat="1" x14ac:dyDescent="0.35">
      <c r="A170" s="9"/>
      <c r="B170" s="363"/>
      <c r="C170" s="364"/>
      <c r="D170" s="364"/>
      <c r="E170" s="364"/>
      <c r="F170" s="364"/>
      <c r="G170" s="364"/>
      <c r="H170" s="364"/>
      <c r="I170" s="364"/>
      <c r="J170" s="364"/>
      <c r="K170" s="364"/>
      <c r="L170" s="365"/>
      <c r="M170" s="26"/>
    </row>
    <row r="171" spans="1:16" s="10" customFormat="1" x14ac:dyDescent="0.35">
      <c r="A171" s="9"/>
      <c r="B171" s="363"/>
      <c r="C171" s="364"/>
      <c r="D171" s="364"/>
      <c r="E171" s="364"/>
      <c r="F171" s="364"/>
      <c r="G171" s="364"/>
      <c r="H171" s="364"/>
      <c r="I171" s="364"/>
      <c r="J171" s="364"/>
      <c r="K171" s="364"/>
      <c r="L171" s="365"/>
      <c r="M171" s="26"/>
    </row>
    <row r="172" spans="1:16" x14ac:dyDescent="0.35">
      <c r="B172" s="98"/>
      <c r="C172" s="99"/>
      <c r="D172" s="99"/>
      <c r="E172" s="99"/>
      <c r="F172" s="99"/>
      <c r="G172" s="99"/>
      <c r="H172" s="99"/>
      <c r="I172" s="99"/>
      <c r="J172" s="99"/>
      <c r="K172" s="99"/>
      <c r="L172" s="100"/>
    </row>
    <row r="173" spans="1:16" s="10" customFormat="1" x14ac:dyDescent="0.35">
      <c r="A173" s="9"/>
      <c r="B173" s="354" t="s">
        <v>34</v>
      </c>
      <c r="C173" s="355"/>
      <c r="D173" s="355"/>
      <c r="E173" s="355"/>
      <c r="F173" s="355"/>
      <c r="G173" s="355"/>
      <c r="H173" s="355"/>
      <c r="I173" s="355"/>
      <c r="J173" s="355"/>
      <c r="K173" s="355"/>
      <c r="L173" s="356"/>
      <c r="M173" s="102"/>
    </row>
    <row r="174" spans="1:16" x14ac:dyDescent="0.35">
      <c r="B174" s="91"/>
      <c r="C174" s="32"/>
      <c r="D174" s="32"/>
      <c r="E174" s="32"/>
      <c r="F174" s="32"/>
      <c r="G174" s="32"/>
      <c r="H174" s="32"/>
      <c r="I174" s="32"/>
      <c r="J174" s="32"/>
      <c r="K174" s="32"/>
      <c r="L174" s="92"/>
    </row>
    <row r="175" spans="1:16" x14ac:dyDescent="0.35">
      <c r="B175" s="366" t="str">
        <f>IF(Intro!$G$23="English",O175,P175)</f>
        <v>Provide your firm’s strategies and objectives for the next two years with respect to the export sales of the goods. Provide the rationale and assumptions underlying these strategies and objectives.</v>
      </c>
      <c r="C175" s="367"/>
      <c r="D175" s="367"/>
      <c r="E175" s="367"/>
      <c r="F175" s="367"/>
      <c r="G175" s="367"/>
      <c r="H175" s="367"/>
      <c r="I175" s="367"/>
      <c r="J175" s="367"/>
      <c r="K175" s="367"/>
      <c r="L175" s="368"/>
      <c r="O175" s="83" t="s">
        <v>119</v>
      </c>
      <c r="P175" s="83" t="s">
        <v>120</v>
      </c>
    </row>
    <row r="176" spans="1:16" x14ac:dyDescent="0.35">
      <c r="B176" s="366"/>
      <c r="C176" s="367"/>
      <c r="D176" s="367"/>
      <c r="E176" s="367"/>
      <c r="F176" s="367"/>
      <c r="G176" s="367"/>
      <c r="H176" s="367"/>
      <c r="I176" s="367"/>
      <c r="J176" s="367"/>
      <c r="K176" s="367"/>
      <c r="L176" s="368"/>
    </row>
    <row r="177" spans="1:14" x14ac:dyDescent="0.35">
      <c r="B177" s="91"/>
      <c r="C177" s="32"/>
      <c r="D177" s="32"/>
      <c r="E177" s="32"/>
      <c r="F177" s="32"/>
      <c r="G177" s="32"/>
      <c r="H177" s="32"/>
      <c r="I177" s="32"/>
      <c r="J177" s="32"/>
      <c r="K177" s="32"/>
      <c r="L177" s="92"/>
    </row>
    <row r="178" spans="1:14" s="10" customFormat="1" x14ac:dyDescent="0.35">
      <c r="A178" s="9"/>
      <c r="B178" s="363"/>
      <c r="C178" s="364"/>
      <c r="D178" s="364"/>
      <c r="E178" s="364"/>
      <c r="F178" s="364"/>
      <c r="G178" s="364"/>
      <c r="H178" s="364"/>
      <c r="I178" s="364"/>
      <c r="J178" s="364"/>
      <c r="K178" s="364"/>
      <c r="L178" s="365"/>
      <c r="M178" s="26"/>
    </row>
    <row r="179" spans="1:14" s="10" customFormat="1" x14ac:dyDescent="0.35">
      <c r="A179" s="9"/>
      <c r="B179" s="363"/>
      <c r="C179" s="364"/>
      <c r="D179" s="364"/>
      <c r="E179" s="364"/>
      <c r="F179" s="364"/>
      <c r="G179" s="364"/>
      <c r="H179" s="364"/>
      <c r="I179" s="364"/>
      <c r="J179" s="364"/>
      <c r="K179" s="364"/>
      <c r="L179" s="365"/>
      <c r="M179" s="26"/>
    </row>
    <row r="180" spans="1:14" s="10" customFormat="1" x14ac:dyDescent="0.35">
      <c r="A180" s="9"/>
      <c r="B180" s="363"/>
      <c r="C180" s="364"/>
      <c r="D180" s="364"/>
      <c r="E180" s="364"/>
      <c r="F180" s="364"/>
      <c r="G180" s="364"/>
      <c r="H180" s="364"/>
      <c r="I180" s="364"/>
      <c r="J180" s="364"/>
      <c r="K180" s="364"/>
      <c r="L180" s="365"/>
      <c r="M180" s="26"/>
    </row>
    <row r="181" spans="1:14" s="10" customFormat="1" x14ac:dyDescent="0.35">
      <c r="A181" s="9"/>
      <c r="B181" s="363"/>
      <c r="C181" s="364"/>
      <c r="D181" s="364"/>
      <c r="E181" s="364"/>
      <c r="F181" s="364"/>
      <c r="G181" s="364"/>
      <c r="H181" s="364"/>
      <c r="I181" s="364"/>
      <c r="J181" s="364"/>
      <c r="K181" s="364"/>
      <c r="L181" s="365"/>
      <c r="M181" s="26"/>
    </row>
    <row r="182" spans="1:14" s="10" customFormat="1" x14ac:dyDescent="0.35">
      <c r="A182" s="9"/>
      <c r="B182" s="363"/>
      <c r="C182" s="364"/>
      <c r="D182" s="364"/>
      <c r="E182" s="364"/>
      <c r="F182" s="364"/>
      <c r="G182" s="364"/>
      <c r="H182" s="364"/>
      <c r="I182" s="364"/>
      <c r="J182" s="364"/>
      <c r="K182" s="364"/>
      <c r="L182" s="365"/>
      <c r="M182" s="26"/>
    </row>
    <row r="183" spans="1:14" s="10" customFormat="1" x14ac:dyDescent="0.35">
      <c r="A183" s="9"/>
      <c r="B183" s="363"/>
      <c r="C183" s="364"/>
      <c r="D183" s="364"/>
      <c r="E183" s="364"/>
      <c r="F183" s="364"/>
      <c r="G183" s="364"/>
      <c r="H183" s="364"/>
      <c r="I183" s="364"/>
      <c r="J183" s="364"/>
      <c r="K183" s="364"/>
      <c r="L183" s="365"/>
      <c r="M183" s="26"/>
    </row>
    <row r="184" spans="1:14" s="10" customFormat="1" x14ac:dyDescent="0.35">
      <c r="A184" s="9"/>
      <c r="B184" s="363"/>
      <c r="C184" s="364"/>
      <c r="D184" s="364"/>
      <c r="E184" s="364"/>
      <c r="F184" s="364"/>
      <c r="G184" s="364"/>
      <c r="H184" s="364"/>
      <c r="I184" s="364"/>
      <c r="J184" s="364"/>
      <c r="K184" s="364"/>
      <c r="L184" s="365"/>
      <c r="M184" s="26"/>
    </row>
    <row r="185" spans="1:14" s="10" customFormat="1" x14ac:dyDescent="0.35">
      <c r="A185" s="9"/>
      <c r="B185" s="363"/>
      <c r="C185" s="364"/>
      <c r="D185" s="364"/>
      <c r="E185" s="364"/>
      <c r="F185" s="364"/>
      <c r="G185" s="364"/>
      <c r="H185" s="364"/>
      <c r="I185" s="364"/>
      <c r="J185" s="364"/>
      <c r="K185" s="364"/>
      <c r="L185" s="365"/>
      <c r="M185" s="26"/>
    </row>
    <row r="186" spans="1:14" x14ac:dyDescent="0.35">
      <c r="B186" s="98"/>
      <c r="C186" s="99"/>
      <c r="D186" s="99"/>
      <c r="E186" s="99"/>
      <c r="F186" s="99"/>
      <c r="G186" s="99"/>
      <c r="H186" s="99"/>
      <c r="I186" s="99"/>
      <c r="J186" s="99"/>
      <c r="K186" s="99"/>
      <c r="L186" s="100"/>
    </row>
    <row r="187" spans="1:14" s="28" customFormat="1" x14ac:dyDescent="0.35">
      <c r="A187" s="101"/>
      <c r="B187" s="12"/>
      <c r="C187" s="12"/>
      <c r="N187" s="27"/>
    </row>
    <row r="188" spans="1:14" s="28" customFormat="1" x14ac:dyDescent="0.35">
      <c r="A188" s="101"/>
      <c r="B188" s="12"/>
      <c r="C188" s="12"/>
      <c r="N188" s="27"/>
    </row>
    <row r="189" spans="1:14" s="28" customFormat="1" x14ac:dyDescent="0.35">
      <c r="A189" s="101"/>
      <c r="B189" s="12"/>
      <c r="C189" s="12"/>
      <c r="N189" s="27"/>
    </row>
    <row r="190" spans="1:14" s="28" customFormat="1" x14ac:dyDescent="0.35">
      <c r="A190" s="101"/>
      <c r="B190" s="12"/>
      <c r="C190" s="12"/>
      <c r="N190" s="27"/>
    </row>
    <row r="191" spans="1:14" s="28" customFormat="1" x14ac:dyDescent="0.35">
      <c r="A191" s="101"/>
      <c r="B191" s="12"/>
      <c r="C191" s="12"/>
      <c r="N191" s="27"/>
    </row>
    <row r="192" spans="1:14" s="28" customFormat="1" x14ac:dyDescent="0.35">
      <c r="A192" s="101"/>
      <c r="B192" s="12"/>
      <c r="C192" s="12"/>
      <c r="N192" s="27"/>
    </row>
    <row r="193" spans="1:14" s="28" customFormat="1" x14ac:dyDescent="0.35">
      <c r="A193" s="101"/>
      <c r="B193" s="12"/>
      <c r="C193" s="12"/>
      <c r="N193" s="27"/>
    </row>
  </sheetData>
  <sheetProtection algorithmName="SHA-512" hashValue="lvARpfzz2j+3x8sMRJFyMjsS8GAZ5TTiTXV65Z7YJSqHIj5tMhl7w5B0aZUjrE01LZl3NIFNsDOr7aFPyXGopQ==" saltValue="YPxzsQc1rFUsMWVngAbUMg==" spinCount="100000" sheet="1" objects="1" scenarios="1" selectLockedCells="1"/>
  <mergeCells count="136">
    <mergeCell ref="L83:L84"/>
    <mergeCell ref="G83:G84"/>
    <mergeCell ref="B108:L108"/>
    <mergeCell ref="B99:L99"/>
    <mergeCell ref="B86:L86"/>
    <mergeCell ref="C110:F110"/>
    <mergeCell ref="H83:H84"/>
    <mergeCell ref="G125:K126"/>
    <mergeCell ref="B137:L144"/>
    <mergeCell ref="G117:K118"/>
    <mergeCell ref="B117:B118"/>
    <mergeCell ref="B119:B120"/>
    <mergeCell ref="B121:B122"/>
    <mergeCell ref="B88:L95"/>
    <mergeCell ref="B111:B112"/>
    <mergeCell ref="B113:B114"/>
    <mergeCell ref="B103:D104"/>
    <mergeCell ref="E103:E104"/>
    <mergeCell ref="F103:F104"/>
    <mergeCell ref="G103:G104"/>
    <mergeCell ref="H103:H104"/>
    <mergeCell ref="I103:I104"/>
    <mergeCell ref="J103:J104"/>
    <mergeCell ref="B97:L97"/>
    <mergeCell ref="B175:L176"/>
    <mergeCell ref="B178:L185"/>
    <mergeCell ref="B132:L132"/>
    <mergeCell ref="B146:L146"/>
    <mergeCell ref="G110:K110"/>
    <mergeCell ref="B148:L148"/>
    <mergeCell ref="B150:L157"/>
    <mergeCell ref="B159:L159"/>
    <mergeCell ref="B173:L173"/>
    <mergeCell ref="B164:L171"/>
    <mergeCell ref="B127:B128"/>
    <mergeCell ref="C127:F128"/>
    <mergeCell ref="G127:K128"/>
    <mergeCell ref="B129:B130"/>
    <mergeCell ref="C129:F130"/>
    <mergeCell ref="G129:K130"/>
    <mergeCell ref="B50:D52"/>
    <mergeCell ref="E50:G50"/>
    <mergeCell ref="E51:G51"/>
    <mergeCell ref="E52:G52"/>
    <mergeCell ref="E53:G53"/>
    <mergeCell ref="B161:L162"/>
    <mergeCell ref="B134:L135"/>
    <mergeCell ref="B125:B126"/>
    <mergeCell ref="C111:F112"/>
    <mergeCell ref="G111:K112"/>
    <mergeCell ref="C113:F114"/>
    <mergeCell ref="G113:K114"/>
    <mergeCell ref="C115:F116"/>
    <mergeCell ref="G115:K116"/>
    <mergeCell ref="C117:F118"/>
    <mergeCell ref="B123:B124"/>
    <mergeCell ref="C119:F120"/>
    <mergeCell ref="G119:K120"/>
    <mergeCell ref="C121:F122"/>
    <mergeCell ref="G121:K122"/>
    <mergeCell ref="C123:F124"/>
    <mergeCell ref="G123:K124"/>
    <mergeCell ref="C125:F126"/>
    <mergeCell ref="B115:B116"/>
    <mergeCell ref="B53:D53"/>
    <mergeCell ref="B82:F82"/>
    <mergeCell ref="B55:L55"/>
    <mergeCell ref="B63:L63"/>
    <mergeCell ref="B76:L76"/>
    <mergeCell ref="B59:L61"/>
    <mergeCell ref="B67:L74"/>
    <mergeCell ref="J80:J81"/>
    <mergeCell ref="B57:L57"/>
    <mergeCell ref="B78:L78"/>
    <mergeCell ref="E40:G40"/>
    <mergeCell ref="B4:L4"/>
    <mergeCell ref="B5:L5"/>
    <mergeCell ref="B20:L20"/>
    <mergeCell ref="B15:L15"/>
    <mergeCell ref="B10:L10"/>
    <mergeCell ref="B11:L11"/>
    <mergeCell ref="B13:L13"/>
    <mergeCell ref="B14:L14"/>
    <mergeCell ref="B16:L16"/>
    <mergeCell ref="B17:L17"/>
    <mergeCell ref="B6:L6"/>
    <mergeCell ref="B8:L9"/>
    <mergeCell ref="B19:L19"/>
    <mergeCell ref="B41:D43"/>
    <mergeCell ref="B36:L36"/>
    <mergeCell ref="B22:L22"/>
    <mergeCell ref="H25:H26"/>
    <mergeCell ref="H27:H28"/>
    <mergeCell ref="H29:H30"/>
    <mergeCell ref="H31:H32"/>
    <mergeCell ref="B44:D46"/>
    <mergeCell ref="B47:D49"/>
    <mergeCell ref="E48:G48"/>
    <mergeCell ref="B25:F26"/>
    <mergeCell ref="B27:F28"/>
    <mergeCell ref="B29:F30"/>
    <mergeCell ref="G25:G26"/>
    <mergeCell ref="G27:G28"/>
    <mergeCell ref="G29:G30"/>
    <mergeCell ref="B31:F32"/>
    <mergeCell ref="G31:G32"/>
    <mergeCell ref="E43:G43"/>
    <mergeCell ref="E44:G44"/>
    <mergeCell ref="E45:G45"/>
    <mergeCell ref="E46:G46"/>
    <mergeCell ref="B34:L34"/>
    <mergeCell ref="E47:G47"/>
    <mergeCell ref="B106:L106"/>
    <mergeCell ref="H38:H39"/>
    <mergeCell ref="I38:I39"/>
    <mergeCell ref="J38:J39"/>
    <mergeCell ref="K38:K39"/>
    <mergeCell ref="L38:L39"/>
    <mergeCell ref="F101:F102"/>
    <mergeCell ref="G101:G102"/>
    <mergeCell ref="H101:H102"/>
    <mergeCell ref="I101:I102"/>
    <mergeCell ref="J101:J102"/>
    <mergeCell ref="E41:G41"/>
    <mergeCell ref="E42:G42"/>
    <mergeCell ref="E49:G49"/>
    <mergeCell ref="B65:L65"/>
    <mergeCell ref="H80:H81"/>
    <mergeCell ref="I80:I81"/>
    <mergeCell ref="B40:D40"/>
    <mergeCell ref="B83:F84"/>
    <mergeCell ref="K80:K81"/>
    <mergeCell ref="L80:L81"/>
    <mergeCell ref="I83:I84"/>
    <mergeCell ref="J83:J84"/>
    <mergeCell ref="K83:K84"/>
  </mergeCells>
  <dataValidations count="3">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88:L88 B137:L140 B164:L164 B178:L181 B67:L67 B90:L92 B166:L168 B70:L72 B150:L153" xr:uid="{D9D34672-88F6-470D-B1E5-438CE002094C}">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G110" xr:uid="{055BD7CC-60F6-4313-A78A-866988C3553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H31 H40:L53 H25 H27 H29 F103:J103" xr:uid="{F945AE69-1B12-429F-BEE1-5BFE6452C624}">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2"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D124-8B56-482D-9A0B-99E14CF2110F}">
  <sheetPr>
    <tabColor rgb="FF92D050"/>
    <pageSetUpPr fitToPage="1"/>
  </sheetPr>
  <dimension ref="A1:P63"/>
  <sheetViews>
    <sheetView showGridLines="0" zoomScaleNormal="100" workbookViewId="0"/>
  </sheetViews>
  <sheetFormatPr defaultColWidth="9.453125" defaultRowHeight="14" x14ac:dyDescent="0.35"/>
  <cols>
    <col min="1" max="1" width="1.54296875" style="9" customWidth="1"/>
    <col min="2" max="2" width="12.1796875" style="77" customWidth="1"/>
    <col min="3" max="3" width="5.7265625" style="77" customWidth="1"/>
    <col min="4" max="4" width="18.54296875" style="77" customWidth="1"/>
    <col min="5" max="12" width="15.453125" style="77" customWidth="1"/>
    <col min="13" max="13" width="6.453125" style="83" customWidth="1"/>
    <col min="14" max="14" width="9.453125" style="83" customWidth="1"/>
    <col min="15" max="15" width="10.54296875" style="83" hidden="1" customWidth="1"/>
    <col min="16" max="16" width="8.54296875" style="83" hidden="1" customWidth="1"/>
    <col min="17" max="17" width="9.453125" style="83" customWidth="1"/>
    <col min="18" max="16384" width="9.453125" style="83"/>
  </cols>
  <sheetData>
    <row r="1" spans="1:16" ht="14.25" customHeight="1" x14ac:dyDescent="0.35">
      <c r="O1" s="10" t="s">
        <v>64</v>
      </c>
      <c r="P1" s="10" t="s">
        <v>76</v>
      </c>
    </row>
    <row r="2" spans="1:16" x14ac:dyDescent="0.35">
      <c r="B2" s="11" t="str">
        <f>'Pro 1'!B2</f>
        <v>PROTECTED</v>
      </c>
      <c r="C2" s="11"/>
      <c r="D2" s="11"/>
      <c r="O2" s="5"/>
      <c r="P2" s="5"/>
    </row>
    <row r="3" spans="1:16" x14ac:dyDescent="0.35">
      <c r="B3" s="2"/>
      <c r="C3" s="2"/>
      <c r="D3" s="2"/>
      <c r="O3" s="5"/>
      <c r="P3" s="5"/>
    </row>
    <row r="4" spans="1:16" s="5" customFormat="1" x14ac:dyDescent="0.35">
      <c r="A4" s="12"/>
      <c r="B4" s="233" t="str">
        <f>Info!B4</f>
        <v>FOREIGN PRODUCERS' QUESTIONNAIRE</v>
      </c>
      <c r="C4" s="233"/>
      <c r="D4" s="233"/>
      <c r="E4" s="233"/>
      <c r="F4" s="233"/>
      <c r="G4" s="233"/>
      <c r="H4" s="233"/>
      <c r="I4" s="233"/>
      <c r="J4" s="233"/>
      <c r="K4" s="233"/>
      <c r="L4" s="233"/>
      <c r="M4" s="8"/>
      <c r="N4" s="8"/>
      <c r="O4" s="7"/>
      <c r="P4" s="7"/>
    </row>
    <row r="5" spans="1:16" s="5" customFormat="1" x14ac:dyDescent="0.35">
      <c r="A5" s="12"/>
      <c r="B5" s="233" t="str">
        <f>Info!B5</f>
        <v>RR-2025-002</v>
      </c>
      <c r="C5" s="233"/>
      <c r="D5" s="233"/>
      <c r="E5" s="233"/>
      <c r="F5" s="233"/>
      <c r="G5" s="233"/>
      <c r="H5" s="233"/>
      <c r="I5" s="233"/>
      <c r="J5" s="233"/>
      <c r="K5" s="233"/>
      <c r="L5" s="233"/>
      <c r="M5" s="8"/>
      <c r="N5" s="8"/>
      <c r="O5" s="7"/>
      <c r="P5" s="7"/>
    </row>
    <row r="6" spans="1:16" s="7" customFormat="1" ht="14.15" customHeight="1" x14ac:dyDescent="0.35">
      <c r="A6" s="12"/>
      <c r="B6" s="233" t="str">
        <f>Info!B6</f>
        <v>CONCRETE REINFORCING BAR</v>
      </c>
      <c r="C6" s="233"/>
      <c r="D6" s="233"/>
      <c r="E6" s="233"/>
      <c r="F6" s="233"/>
      <c r="G6" s="233"/>
      <c r="H6" s="233"/>
      <c r="I6" s="233"/>
      <c r="J6" s="233"/>
      <c r="K6" s="233"/>
      <c r="L6" s="233"/>
      <c r="O6" s="13"/>
      <c r="P6" s="13"/>
    </row>
    <row r="7" spans="1:16" s="7" customFormat="1" x14ac:dyDescent="0.35">
      <c r="A7" s="12"/>
      <c r="B7" s="14"/>
      <c r="C7" s="14"/>
      <c r="D7" s="14"/>
      <c r="E7" s="15"/>
      <c r="F7" s="15"/>
      <c r="G7" s="15"/>
      <c r="H7" s="15"/>
      <c r="I7" s="15"/>
      <c r="J7" s="15"/>
      <c r="K7" s="15"/>
      <c r="L7" s="15"/>
      <c r="O7" s="13"/>
      <c r="P7" s="13"/>
    </row>
    <row r="8" spans="1:16" x14ac:dyDescent="0.35">
      <c r="B8" s="266" t="str">
        <f>IF(Intro!$G$23="English",O8,P8)</f>
        <v>PROTECTED COMMENTS</v>
      </c>
      <c r="C8" s="267"/>
      <c r="D8" s="267"/>
      <c r="E8" s="267"/>
      <c r="F8" s="267"/>
      <c r="G8" s="267"/>
      <c r="H8" s="267"/>
      <c r="I8" s="267"/>
      <c r="J8" s="267"/>
      <c r="K8" s="267"/>
      <c r="L8" s="268"/>
      <c r="O8" s="83" t="s">
        <v>61</v>
      </c>
      <c r="P8" s="83" t="s">
        <v>162</v>
      </c>
    </row>
    <row r="9" spans="1:16" x14ac:dyDescent="0.35">
      <c r="B9" s="16"/>
      <c r="C9" s="17"/>
      <c r="D9" s="17"/>
      <c r="E9" s="18"/>
      <c r="F9" s="18"/>
      <c r="G9" s="18"/>
      <c r="H9" s="18"/>
      <c r="I9" s="18"/>
      <c r="J9" s="18"/>
      <c r="K9" s="18"/>
      <c r="L9" s="19"/>
    </row>
    <row r="10" spans="1:16" x14ac:dyDescent="0.35">
      <c r="B10" s="255" t="str">
        <f>IF(Intro!$G$23="English",O10,P10)</f>
        <v>Should your firm wish to add any comments related to its responses, submit them here. Be sure to indicate the question number being commented on.</v>
      </c>
      <c r="C10" s="256"/>
      <c r="D10" s="256"/>
      <c r="E10" s="256"/>
      <c r="F10" s="256"/>
      <c r="G10" s="256"/>
      <c r="H10" s="256"/>
      <c r="I10" s="256"/>
      <c r="J10" s="256"/>
      <c r="K10" s="256"/>
      <c r="L10" s="257"/>
      <c r="O10" s="78" t="s">
        <v>56</v>
      </c>
      <c r="P10" s="83" t="s">
        <v>156</v>
      </c>
    </row>
    <row r="11" spans="1:16" x14ac:dyDescent="0.35">
      <c r="B11" s="73"/>
      <c r="C11" s="17"/>
      <c r="D11" s="17"/>
      <c r="E11" s="18"/>
      <c r="F11" s="18"/>
      <c r="G11" s="18"/>
      <c r="H11" s="18"/>
      <c r="I11" s="18"/>
      <c r="J11" s="18"/>
      <c r="K11" s="18"/>
      <c r="L11" s="19"/>
      <c r="O11" s="135" t="s">
        <v>295</v>
      </c>
      <c r="P11" s="135" t="s">
        <v>296</v>
      </c>
    </row>
    <row r="12" spans="1:16" x14ac:dyDescent="0.35">
      <c r="B12" s="73"/>
      <c r="C12" s="17"/>
      <c r="D12" s="52" t="str">
        <f>IF(Intro!$G$23="English",O11,P11)</f>
        <v>Tab and Question</v>
      </c>
      <c r="E12" s="408" t="str">
        <f>IF(Intro!$G$23="English",O12,P12)</f>
        <v>Comments</v>
      </c>
      <c r="F12" s="408"/>
      <c r="G12" s="408"/>
      <c r="H12" s="408"/>
      <c r="I12" s="408"/>
      <c r="J12" s="408"/>
      <c r="K12" s="408"/>
      <c r="L12" s="409"/>
      <c r="O12" s="78" t="s">
        <v>88</v>
      </c>
      <c r="P12" s="83" t="s">
        <v>89</v>
      </c>
    </row>
    <row r="13" spans="1:16" s="119" customFormat="1" x14ac:dyDescent="0.35">
      <c r="A13" s="9"/>
      <c r="B13" s="398" t="str">
        <f>IF(Intro!$G$23="English",O13,P13)</f>
        <v>Comment 1</v>
      </c>
      <c r="C13" s="399"/>
      <c r="D13" s="402"/>
      <c r="E13" s="404"/>
      <c r="F13" s="404"/>
      <c r="G13" s="404"/>
      <c r="H13" s="404"/>
      <c r="I13" s="404"/>
      <c r="J13" s="404"/>
      <c r="K13" s="404"/>
      <c r="L13" s="405"/>
      <c r="O13" s="120" t="s">
        <v>90</v>
      </c>
      <c r="P13" s="119" t="s">
        <v>91</v>
      </c>
    </row>
    <row r="14" spans="1:16" s="119" customFormat="1" x14ac:dyDescent="0.35">
      <c r="A14" s="9"/>
      <c r="B14" s="398"/>
      <c r="C14" s="399"/>
      <c r="D14" s="402"/>
      <c r="E14" s="404"/>
      <c r="F14" s="404"/>
      <c r="G14" s="404"/>
      <c r="H14" s="404"/>
      <c r="I14" s="404"/>
      <c r="J14" s="404"/>
      <c r="K14" s="404"/>
      <c r="L14" s="405"/>
      <c r="O14" s="120"/>
    </row>
    <row r="15" spans="1:16" s="119" customFormat="1" x14ac:dyDescent="0.35">
      <c r="A15" s="9"/>
      <c r="B15" s="398"/>
      <c r="C15" s="399"/>
      <c r="D15" s="402"/>
      <c r="E15" s="404"/>
      <c r="F15" s="404"/>
      <c r="G15" s="404"/>
      <c r="H15" s="404"/>
      <c r="I15" s="404"/>
      <c r="J15" s="404"/>
      <c r="K15" s="404"/>
      <c r="L15" s="405"/>
      <c r="O15" s="120"/>
    </row>
    <row r="16" spans="1:16" s="128" customFormat="1" x14ac:dyDescent="0.35">
      <c r="A16" s="9"/>
      <c r="B16" s="398"/>
      <c r="C16" s="399"/>
      <c r="D16" s="402"/>
      <c r="E16" s="404"/>
      <c r="F16" s="404"/>
      <c r="G16" s="404"/>
      <c r="H16" s="404"/>
      <c r="I16" s="404"/>
      <c r="J16" s="404"/>
      <c r="K16" s="404"/>
      <c r="L16" s="405"/>
      <c r="O16" s="129"/>
    </row>
    <row r="17" spans="1:16" s="128" customFormat="1" x14ac:dyDescent="0.35">
      <c r="A17" s="9"/>
      <c r="B17" s="398"/>
      <c r="C17" s="399"/>
      <c r="D17" s="402"/>
      <c r="E17" s="404"/>
      <c r="F17" s="404"/>
      <c r="G17" s="404"/>
      <c r="H17" s="404"/>
      <c r="I17" s="404"/>
      <c r="J17" s="404"/>
      <c r="K17" s="404"/>
      <c r="L17" s="405"/>
      <c r="O17" s="129"/>
    </row>
    <row r="18" spans="1:16" s="119" customFormat="1" x14ac:dyDescent="0.35">
      <c r="A18" s="9"/>
      <c r="B18" s="398"/>
      <c r="C18" s="399"/>
      <c r="D18" s="402"/>
      <c r="E18" s="404"/>
      <c r="F18" s="404"/>
      <c r="G18" s="404"/>
      <c r="H18" s="404"/>
      <c r="I18" s="404"/>
      <c r="J18" s="404"/>
      <c r="K18" s="404"/>
      <c r="L18" s="405"/>
      <c r="O18" s="120"/>
    </row>
    <row r="19" spans="1:16" s="119" customFormat="1" x14ac:dyDescent="0.35">
      <c r="A19" s="9"/>
      <c r="B19" s="398"/>
      <c r="C19" s="399"/>
      <c r="D19" s="402"/>
      <c r="E19" s="404"/>
      <c r="F19" s="404"/>
      <c r="G19" s="404"/>
      <c r="H19" s="404"/>
      <c r="I19" s="404"/>
      <c r="J19" s="404"/>
      <c r="K19" s="404"/>
      <c r="L19" s="405"/>
      <c r="O19" s="120"/>
    </row>
    <row r="20" spans="1:16" s="119" customFormat="1" x14ac:dyDescent="0.35">
      <c r="A20" s="9"/>
      <c r="B20" s="398"/>
      <c r="C20" s="399"/>
      <c r="D20" s="402"/>
      <c r="E20" s="404"/>
      <c r="F20" s="404"/>
      <c r="G20" s="404"/>
      <c r="H20" s="404"/>
      <c r="I20" s="404"/>
      <c r="J20" s="404"/>
      <c r="K20" s="404"/>
      <c r="L20" s="405"/>
      <c r="O20" s="120"/>
    </row>
    <row r="21" spans="1:16" s="119" customFormat="1" x14ac:dyDescent="0.35">
      <c r="A21" s="9"/>
      <c r="B21" s="398"/>
      <c r="C21" s="399"/>
      <c r="D21" s="402"/>
      <c r="E21" s="404"/>
      <c r="F21" s="404"/>
      <c r="G21" s="404"/>
      <c r="H21" s="404"/>
      <c r="I21" s="404"/>
      <c r="J21" s="404"/>
      <c r="K21" s="404"/>
      <c r="L21" s="405"/>
      <c r="O21" s="120"/>
    </row>
    <row r="22" spans="1:16" s="119" customFormat="1" x14ac:dyDescent="0.35">
      <c r="A22" s="9"/>
      <c r="B22" s="398"/>
      <c r="C22" s="399"/>
      <c r="D22" s="402"/>
      <c r="E22" s="404"/>
      <c r="F22" s="404"/>
      <c r="G22" s="404"/>
      <c r="H22" s="404"/>
      <c r="I22" s="404"/>
      <c r="J22" s="404"/>
      <c r="K22" s="404"/>
      <c r="L22" s="405"/>
      <c r="O22" s="120"/>
    </row>
    <row r="23" spans="1:16" s="119" customFormat="1" x14ac:dyDescent="0.35">
      <c r="A23" s="9"/>
      <c r="B23" s="398" t="str">
        <f>IF(Intro!$G$23="English",O23,P23)</f>
        <v>Comment 2</v>
      </c>
      <c r="C23" s="399"/>
      <c r="D23" s="402"/>
      <c r="E23" s="404"/>
      <c r="F23" s="404"/>
      <c r="G23" s="404"/>
      <c r="H23" s="404"/>
      <c r="I23" s="404"/>
      <c r="J23" s="404"/>
      <c r="K23" s="404"/>
      <c r="L23" s="405"/>
      <c r="O23" s="120" t="s">
        <v>92</v>
      </c>
      <c r="P23" s="119" t="s">
        <v>93</v>
      </c>
    </row>
    <row r="24" spans="1:16" s="119" customFormat="1" x14ac:dyDescent="0.35">
      <c r="A24" s="9"/>
      <c r="B24" s="398"/>
      <c r="C24" s="399"/>
      <c r="D24" s="402"/>
      <c r="E24" s="404"/>
      <c r="F24" s="404"/>
      <c r="G24" s="404"/>
      <c r="H24" s="404"/>
      <c r="I24" s="404"/>
      <c r="J24" s="404"/>
      <c r="K24" s="404"/>
      <c r="L24" s="405"/>
    </row>
    <row r="25" spans="1:16" s="119" customFormat="1" x14ac:dyDescent="0.35">
      <c r="A25" s="9"/>
      <c r="B25" s="398"/>
      <c r="C25" s="399"/>
      <c r="D25" s="402"/>
      <c r="E25" s="404"/>
      <c r="F25" s="404"/>
      <c r="G25" s="404"/>
      <c r="H25" s="404"/>
      <c r="I25" s="404"/>
      <c r="J25" s="404"/>
      <c r="K25" s="404"/>
      <c r="L25" s="405"/>
    </row>
    <row r="26" spans="1:16" s="128" customFormat="1" x14ac:dyDescent="0.35">
      <c r="A26" s="9"/>
      <c r="B26" s="398"/>
      <c r="C26" s="399"/>
      <c r="D26" s="402"/>
      <c r="E26" s="404"/>
      <c r="F26" s="404"/>
      <c r="G26" s="404"/>
      <c r="H26" s="404"/>
      <c r="I26" s="404"/>
      <c r="J26" s="404"/>
      <c r="K26" s="404"/>
      <c r="L26" s="405"/>
      <c r="O26" s="129"/>
    </row>
    <row r="27" spans="1:16" s="128" customFormat="1" x14ac:dyDescent="0.35">
      <c r="A27" s="9"/>
      <c r="B27" s="398"/>
      <c r="C27" s="399"/>
      <c r="D27" s="402"/>
      <c r="E27" s="404"/>
      <c r="F27" s="404"/>
      <c r="G27" s="404"/>
      <c r="H27" s="404"/>
      <c r="I27" s="404"/>
      <c r="J27" s="404"/>
      <c r="K27" s="404"/>
      <c r="L27" s="405"/>
      <c r="O27" s="129"/>
    </row>
    <row r="28" spans="1:16" s="119" customFormat="1" x14ac:dyDescent="0.35">
      <c r="A28" s="9"/>
      <c r="B28" s="398"/>
      <c r="C28" s="399"/>
      <c r="D28" s="402"/>
      <c r="E28" s="404"/>
      <c r="F28" s="404"/>
      <c r="G28" s="404"/>
      <c r="H28" s="404"/>
      <c r="I28" s="404"/>
      <c r="J28" s="404"/>
      <c r="K28" s="404"/>
      <c r="L28" s="405"/>
    </row>
    <row r="29" spans="1:16" s="28" customFormat="1" x14ac:dyDescent="0.35">
      <c r="A29" s="101"/>
      <c r="B29" s="398"/>
      <c r="C29" s="399"/>
      <c r="D29" s="402"/>
      <c r="E29" s="404"/>
      <c r="F29" s="404"/>
      <c r="G29" s="404"/>
      <c r="H29" s="404"/>
      <c r="I29" s="404"/>
      <c r="J29" s="404"/>
      <c r="K29" s="404"/>
      <c r="L29" s="405"/>
      <c r="N29" s="27"/>
    </row>
    <row r="30" spans="1:16" s="119" customFormat="1" x14ac:dyDescent="0.35">
      <c r="A30" s="9"/>
      <c r="B30" s="398"/>
      <c r="C30" s="399"/>
      <c r="D30" s="402"/>
      <c r="E30" s="404"/>
      <c r="F30" s="404"/>
      <c r="G30" s="404"/>
      <c r="H30" s="404"/>
      <c r="I30" s="404"/>
      <c r="J30" s="404"/>
      <c r="K30" s="404"/>
      <c r="L30" s="405"/>
    </row>
    <row r="31" spans="1:16" s="119" customFormat="1" x14ac:dyDescent="0.35">
      <c r="A31" s="9"/>
      <c r="B31" s="398"/>
      <c r="C31" s="399"/>
      <c r="D31" s="402"/>
      <c r="E31" s="404"/>
      <c r="F31" s="404"/>
      <c r="G31" s="404"/>
      <c r="H31" s="404"/>
      <c r="I31" s="404"/>
      <c r="J31" s="404"/>
      <c r="K31" s="404"/>
      <c r="L31" s="405"/>
    </row>
    <row r="32" spans="1:16" s="119" customFormat="1" x14ac:dyDescent="0.35">
      <c r="A32" s="9"/>
      <c r="B32" s="398"/>
      <c r="C32" s="399"/>
      <c r="D32" s="402"/>
      <c r="E32" s="404"/>
      <c r="F32" s="404"/>
      <c r="G32" s="404"/>
      <c r="H32" s="404"/>
      <c r="I32" s="404"/>
      <c r="J32" s="404"/>
      <c r="K32" s="404"/>
      <c r="L32" s="405"/>
    </row>
    <row r="33" spans="1:16" s="119" customFormat="1" x14ac:dyDescent="0.35">
      <c r="A33" s="9"/>
      <c r="B33" s="398" t="str">
        <f>IF(Intro!$G$23="English",O33,P33)</f>
        <v>Comment 3</v>
      </c>
      <c r="C33" s="399"/>
      <c r="D33" s="402"/>
      <c r="E33" s="404"/>
      <c r="F33" s="404"/>
      <c r="G33" s="404"/>
      <c r="H33" s="404"/>
      <c r="I33" s="404"/>
      <c r="J33" s="404"/>
      <c r="K33" s="404"/>
      <c r="L33" s="405"/>
      <c r="O33" s="120" t="s">
        <v>94</v>
      </c>
      <c r="P33" s="119" t="s">
        <v>95</v>
      </c>
    </row>
    <row r="34" spans="1:16" s="119" customFormat="1" x14ac:dyDescent="0.35">
      <c r="A34" s="9"/>
      <c r="B34" s="398"/>
      <c r="C34" s="399"/>
      <c r="D34" s="402"/>
      <c r="E34" s="404"/>
      <c r="F34" s="404"/>
      <c r="G34" s="404"/>
      <c r="H34" s="404"/>
      <c r="I34" s="404"/>
      <c r="J34" s="404"/>
      <c r="K34" s="404"/>
      <c r="L34" s="405"/>
    </row>
    <row r="35" spans="1:16" s="119" customFormat="1" x14ac:dyDescent="0.35">
      <c r="A35" s="9"/>
      <c r="B35" s="398"/>
      <c r="C35" s="399"/>
      <c r="D35" s="402"/>
      <c r="E35" s="404"/>
      <c r="F35" s="404"/>
      <c r="G35" s="404"/>
      <c r="H35" s="404"/>
      <c r="I35" s="404"/>
      <c r="J35" s="404"/>
      <c r="K35" s="404"/>
      <c r="L35" s="405"/>
    </row>
    <row r="36" spans="1:16" s="119" customFormat="1" x14ac:dyDescent="0.35">
      <c r="A36" s="9"/>
      <c r="B36" s="398"/>
      <c r="C36" s="399"/>
      <c r="D36" s="402"/>
      <c r="E36" s="404"/>
      <c r="F36" s="404"/>
      <c r="G36" s="404"/>
      <c r="H36" s="404"/>
      <c r="I36" s="404"/>
      <c r="J36" s="404"/>
      <c r="K36" s="404"/>
      <c r="L36" s="405"/>
    </row>
    <row r="37" spans="1:16" s="128" customFormat="1" x14ac:dyDescent="0.35">
      <c r="A37" s="9"/>
      <c r="B37" s="398"/>
      <c r="C37" s="399"/>
      <c r="D37" s="402"/>
      <c r="E37" s="404"/>
      <c r="F37" s="404"/>
      <c r="G37" s="404"/>
      <c r="H37" s="404"/>
      <c r="I37" s="404"/>
      <c r="J37" s="404"/>
      <c r="K37" s="404"/>
      <c r="L37" s="405"/>
      <c r="O37" s="129"/>
    </row>
    <row r="38" spans="1:16" s="128" customFormat="1" x14ac:dyDescent="0.35">
      <c r="A38" s="9"/>
      <c r="B38" s="398"/>
      <c r="C38" s="399"/>
      <c r="D38" s="402"/>
      <c r="E38" s="404"/>
      <c r="F38" s="404"/>
      <c r="G38" s="404"/>
      <c r="H38" s="404"/>
      <c r="I38" s="404"/>
      <c r="J38" s="404"/>
      <c r="K38" s="404"/>
      <c r="L38" s="405"/>
      <c r="O38" s="129"/>
    </row>
    <row r="39" spans="1:16" s="119" customFormat="1" x14ac:dyDescent="0.35">
      <c r="A39" s="9"/>
      <c r="B39" s="398"/>
      <c r="C39" s="399"/>
      <c r="D39" s="402"/>
      <c r="E39" s="404"/>
      <c r="F39" s="404"/>
      <c r="G39" s="404"/>
      <c r="H39" s="404"/>
      <c r="I39" s="404"/>
      <c r="J39" s="404"/>
      <c r="K39" s="404"/>
      <c r="L39" s="405"/>
    </row>
    <row r="40" spans="1:16" s="119" customFormat="1" x14ac:dyDescent="0.35">
      <c r="A40" s="9"/>
      <c r="B40" s="398"/>
      <c r="C40" s="399"/>
      <c r="D40" s="402"/>
      <c r="E40" s="404"/>
      <c r="F40" s="404"/>
      <c r="G40" s="404"/>
      <c r="H40" s="404"/>
      <c r="I40" s="404"/>
      <c r="J40" s="404"/>
      <c r="K40" s="404"/>
      <c r="L40" s="405"/>
    </row>
    <row r="41" spans="1:16" s="119" customFormat="1" x14ac:dyDescent="0.35">
      <c r="A41" s="9"/>
      <c r="B41" s="398"/>
      <c r="C41" s="399"/>
      <c r="D41" s="402"/>
      <c r="E41" s="404"/>
      <c r="F41" s="404"/>
      <c r="G41" s="404"/>
      <c r="H41" s="404"/>
      <c r="I41" s="404"/>
      <c r="J41" s="404"/>
      <c r="K41" s="404"/>
      <c r="L41" s="405"/>
    </row>
    <row r="42" spans="1:16" s="119" customFormat="1" x14ac:dyDescent="0.35">
      <c r="A42" s="9"/>
      <c r="B42" s="398"/>
      <c r="C42" s="399"/>
      <c r="D42" s="402"/>
      <c r="E42" s="404"/>
      <c r="F42" s="404"/>
      <c r="G42" s="404"/>
      <c r="H42" s="404"/>
      <c r="I42" s="404"/>
      <c r="J42" s="404"/>
      <c r="K42" s="404"/>
      <c r="L42" s="405"/>
    </row>
    <row r="43" spans="1:16" s="119" customFormat="1" x14ac:dyDescent="0.35">
      <c r="A43" s="9"/>
      <c r="B43" s="398" t="str">
        <f>IF(Intro!$G$23="English",O43,P43)</f>
        <v>Comment 4</v>
      </c>
      <c r="C43" s="399"/>
      <c r="D43" s="402"/>
      <c r="E43" s="404"/>
      <c r="F43" s="404"/>
      <c r="G43" s="404"/>
      <c r="H43" s="404"/>
      <c r="I43" s="404"/>
      <c r="J43" s="404"/>
      <c r="K43" s="404"/>
      <c r="L43" s="405"/>
      <c r="O43" s="120" t="s">
        <v>96</v>
      </c>
      <c r="P43" s="119" t="s">
        <v>97</v>
      </c>
    </row>
    <row r="44" spans="1:16" s="119" customFormat="1" x14ac:dyDescent="0.35">
      <c r="A44" s="9"/>
      <c r="B44" s="398"/>
      <c r="C44" s="399"/>
      <c r="D44" s="402"/>
      <c r="E44" s="404"/>
      <c r="F44" s="404"/>
      <c r="G44" s="404"/>
      <c r="H44" s="404"/>
      <c r="I44" s="404"/>
      <c r="J44" s="404"/>
      <c r="K44" s="404"/>
      <c r="L44" s="405"/>
    </row>
    <row r="45" spans="1:16" s="119" customFormat="1" x14ac:dyDescent="0.35">
      <c r="A45" s="9"/>
      <c r="B45" s="398"/>
      <c r="C45" s="399"/>
      <c r="D45" s="402"/>
      <c r="E45" s="404"/>
      <c r="F45" s="404"/>
      <c r="G45" s="404"/>
      <c r="H45" s="404"/>
      <c r="I45" s="404"/>
      <c r="J45" s="404"/>
      <c r="K45" s="404"/>
      <c r="L45" s="405"/>
    </row>
    <row r="46" spans="1:16" s="128" customFormat="1" x14ac:dyDescent="0.35">
      <c r="A46" s="9"/>
      <c r="B46" s="398"/>
      <c r="C46" s="399"/>
      <c r="D46" s="402"/>
      <c r="E46" s="404"/>
      <c r="F46" s="404"/>
      <c r="G46" s="404"/>
      <c r="H46" s="404"/>
      <c r="I46" s="404"/>
      <c r="J46" s="404"/>
      <c r="K46" s="404"/>
      <c r="L46" s="405"/>
      <c r="O46" s="129"/>
    </row>
    <row r="47" spans="1:16" s="128" customFormat="1" x14ac:dyDescent="0.35">
      <c r="A47" s="9"/>
      <c r="B47" s="398"/>
      <c r="C47" s="399"/>
      <c r="D47" s="402"/>
      <c r="E47" s="404"/>
      <c r="F47" s="404"/>
      <c r="G47" s="404"/>
      <c r="H47" s="404"/>
      <c r="I47" s="404"/>
      <c r="J47" s="404"/>
      <c r="K47" s="404"/>
      <c r="L47" s="405"/>
      <c r="O47" s="129"/>
    </row>
    <row r="48" spans="1:16" s="119" customFormat="1" x14ac:dyDescent="0.35">
      <c r="A48" s="9"/>
      <c r="B48" s="398"/>
      <c r="C48" s="399"/>
      <c r="D48" s="402"/>
      <c r="E48" s="404"/>
      <c r="F48" s="404"/>
      <c r="G48" s="404"/>
      <c r="H48" s="404"/>
      <c r="I48" s="404"/>
      <c r="J48" s="404"/>
      <c r="K48" s="404"/>
      <c r="L48" s="405"/>
    </row>
    <row r="49" spans="1:16" s="119" customFormat="1" x14ac:dyDescent="0.35">
      <c r="A49" s="9"/>
      <c r="B49" s="398"/>
      <c r="C49" s="399"/>
      <c r="D49" s="402"/>
      <c r="E49" s="404"/>
      <c r="F49" s="404"/>
      <c r="G49" s="404"/>
      <c r="H49" s="404"/>
      <c r="I49" s="404"/>
      <c r="J49" s="404"/>
      <c r="K49" s="404"/>
      <c r="L49" s="405"/>
    </row>
    <row r="50" spans="1:16" s="119" customFormat="1" x14ac:dyDescent="0.35">
      <c r="A50" s="9"/>
      <c r="B50" s="398"/>
      <c r="C50" s="399"/>
      <c r="D50" s="402"/>
      <c r="E50" s="404"/>
      <c r="F50" s="404"/>
      <c r="G50" s="404"/>
      <c r="H50" s="404"/>
      <c r="I50" s="404"/>
      <c r="J50" s="404"/>
      <c r="K50" s="404"/>
      <c r="L50" s="405"/>
    </row>
    <row r="51" spans="1:16" s="119" customFormat="1" x14ac:dyDescent="0.35">
      <c r="A51" s="9"/>
      <c r="B51" s="398"/>
      <c r="C51" s="399"/>
      <c r="D51" s="402"/>
      <c r="E51" s="404"/>
      <c r="F51" s="404"/>
      <c r="G51" s="404"/>
      <c r="H51" s="404"/>
      <c r="I51" s="404"/>
      <c r="J51" s="404"/>
      <c r="K51" s="404"/>
      <c r="L51" s="405"/>
    </row>
    <row r="52" spans="1:16" s="119" customFormat="1" x14ac:dyDescent="0.35">
      <c r="A52" s="9"/>
      <c r="B52" s="398"/>
      <c r="C52" s="399"/>
      <c r="D52" s="402"/>
      <c r="E52" s="404"/>
      <c r="F52" s="404"/>
      <c r="G52" s="404"/>
      <c r="H52" s="404"/>
      <c r="I52" s="404"/>
      <c r="J52" s="404"/>
      <c r="K52" s="404"/>
      <c r="L52" s="405"/>
    </row>
    <row r="53" spans="1:16" s="119" customFormat="1" x14ac:dyDescent="0.35">
      <c r="A53" s="9"/>
      <c r="B53" s="398" t="str">
        <f>IF(Intro!$G$23="English",O53,P53)</f>
        <v>Comment 5</v>
      </c>
      <c r="C53" s="399"/>
      <c r="D53" s="402"/>
      <c r="E53" s="404"/>
      <c r="F53" s="404"/>
      <c r="G53" s="404"/>
      <c r="H53" s="404"/>
      <c r="I53" s="404"/>
      <c r="J53" s="404"/>
      <c r="K53" s="404"/>
      <c r="L53" s="405"/>
      <c r="O53" s="120" t="s">
        <v>98</v>
      </c>
      <c r="P53" s="119" t="s">
        <v>99</v>
      </c>
    </row>
    <row r="54" spans="1:16" s="119" customFormat="1" x14ac:dyDescent="0.35">
      <c r="A54" s="9"/>
      <c r="B54" s="398"/>
      <c r="C54" s="399"/>
      <c r="D54" s="402"/>
      <c r="E54" s="404"/>
      <c r="F54" s="404"/>
      <c r="G54" s="404"/>
      <c r="H54" s="404"/>
      <c r="I54" s="404"/>
      <c r="J54" s="404"/>
      <c r="K54" s="404"/>
      <c r="L54" s="405"/>
    </row>
    <row r="55" spans="1:16" s="119" customFormat="1" x14ac:dyDescent="0.35">
      <c r="A55" s="9"/>
      <c r="B55" s="398"/>
      <c r="C55" s="399"/>
      <c r="D55" s="402"/>
      <c r="E55" s="404"/>
      <c r="F55" s="404"/>
      <c r="G55" s="404"/>
      <c r="H55" s="404"/>
      <c r="I55" s="404"/>
      <c r="J55" s="404"/>
      <c r="K55" s="404"/>
      <c r="L55" s="405"/>
    </row>
    <row r="56" spans="1:16" s="128" customFormat="1" x14ac:dyDescent="0.35">
      <c r="A56" s="9"/>
      <c r="B56" s="398"/>
      <c r="C56" s="399"/>
      <c r="D56" s="402"/>
      <c r="E56" s="404"/>
      <c r="F56" s="404"/>
      <c r="G56" s="404"/>
      <c r="H56" s="404"/>
      <c r="I56" s="404"/>
      <c r="J56" s="404"/>
      <c r="K56" s="404"/>
      <c r="L56" s="405"/>
      <c r="O56" s="129"/>
    </row>
    <row r="57" spans="1:16" s="128" customFormat="1" x14ac:dyDescent="0.35">
      <c r="A57" s="9"/>
      <c r="B57" s="398"/>
      <c r="C57" s="399"/>
      <c r="D57" s="402"/>
      <c r="E57" s="404"/>
      <c r="F57" s="404"/>
      <c r="G57" s="404"/>
      <c r="H57" s="404"/>
      <c r="I57" s="404"/>
      <c r="J57" s="404"/>
      <c r="K57" s="404"/>
      <c r="L57" s="405"/>
      <c r="O57" s="129"/>
    </row>
    <row r="58" spans="1:16" s="119" customFormat="1" x14ac:dyDescent="0.35">
      <c r="A58" s="9"/>
      <c r="B58" s="398"/>
      <c r="C58" s="399"/>
      <c r="D58" s="402"/>
      <c r="E58" s="404"/>
      <c r="F58" s="404"/>
      <c r="G58" s="404"/>
      <c r="H58" s="404"/>
      <c r="I58" s="404"/>
      <c r="J58" s="404"/>
      <c r="K58" s="404"/>
      <c r="L58" s="405"/>
    </row>
    <row r="59" spans="1:16" s="119" customFormat="1" x14ac:dyDescent="0.35">
      <c r="A59" s="9"/>
      <c r="B59" s="398"/>
      <c r="C59" s="399"/>
      <c r="D59" s="402"/>
      <c r="E59" s="404"/>
      <c r="F59" s="404"/>
      <c r="G59" s="404"/>
      <c r="H59" s="404"/>
      <c r="I59" s="404"/>
      <c r="J59" s="404"/>
      <c r="K59" s="404"/>
      <c r="L59" s="405"/>
    </row>
    <row r="60" spans="1:16" s="119" customFormat="1" x14ac:dyDescent="0.35">
      <c r="A60" s="9"/>
      <c r="B60" s="398"/>
      <c r="C60" s="399"/>
      <c r="D60" s="402"/>
      <c r="E60" s="404"/>
      <c r="F60" s="404"/>
      <c r="G60" s="404"/>
      <c r="H60" s="404"/>
      <c r="I60" s="404"/>
      <c r="J60" s="404"/>
      <c r="K60" s="404"/>
      <c r="L60" s="405"/>
    </row>
    <row r="61" spans="1:16" s="119" customFormat="1" x14ac:dyDescent="0.35">
      <c r="A61" s="9"/>
      <c r="B61" s="398"/>
      <c r="C61" s="399"/>
      <c r="D61" s="402"/>
      <c r="E61" s="404"/>
      <c r="F61" s="404"/>
      <c r="G61" s="404"/>
      <c r="H61" s="404"/>
      <c r="I61" s="404"/>
      <c r="J61" s="404"/>
      <c r="K61" s="404"/>
      <c r="L61" s="405"/>
    </row>
    <row r="62" spans="1:16" s="119" customFormat="1" x14ac:dyDescent="0.35">
      <c r="A62" s="9"/>
      <c r="B62" s="400"/>
      <c r="C62" s="401"/>
      <c r="D62" s="403"/>
      <c r="E62" s="406"/>
      <c r="F62" s="406"/>
      <c r="G62" s="406"/>
      <c r="H62" s="406"/>
      <c r="I62" s="406"/>
      <c r="J62" s="406"/>
      <c r="K62" s="406"/>
      <c r="L62" s="407"/>
    </row>
    <row r="63" spans="1:16" s="28" customFormat="1" x14ac:dyDescent="0.35">
      <c r="A63" s="101"/>
      <c r="B63" s="12"/>
      <c r="N63" s="27"/>
    </row>
  </sheetData>
  <sheetProtection algorithmName="SHA-512" hashValue="kjS8EGldolW0ovHRBx9DnHJ8Uj8TYLO64GMlbMsmBwhjOGBOwIkT/JRlpqygfhulq/7yp/9vVecxCzuHFjTcZA==" saltValue="22IOk0d36rhVOWz0SYUsIg==" spinCount="100000" sheet="1" objects="1" scenarios="1" selectLockedCells="1"/>
  <mergeCells count="21">
    <mergeCell ref="B13:C22"/>
    <mergeCell ref="D13:D22"/>
    <mergeCell ref="E13:L22"/>
    <mergeCell ref="B23:C32"/>
    <mergeCell ref="D23:D32"/>
    <mergeCell ref="E23:L32"/>
    <mergeCell ref="B4:L4"/>
    <mergeCell ref="B5:L5"/>
    <mergeCell ref="B6:L6"/>
    <mergeCell ref="B10:L10"/>
    <mergeCell ref="E12:L12"/>
    <mergeCell ref="B8:L8"/>
    <mergeCell ref="B53:C62"/>
    <mergeCell ref="D53:D62"/>
    <mergeCell ref="E53:L62"/>
    <mergeCell ref="B33:C42"/>
    <mergeCell ref="D33:D42"/>
    <mergeCell ref="E33:L42"/>
    <mergeCell ref="B43:C52"/>
    <mergeCell ref="D43:D52"/>
    <mergeCell ref="E43:L5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3 E43 E53 E13" xr:uid="{9F24F76B-DC94-4511-B0D2-69BD0EB501FC}">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n P z W M R V D G K l A A A A 9 w A A A B I A H A B D b 2 5 m a W c v U G F j a 2 F n Z S 5 4 b W w g o h g A K K A U A A A A A A A A A A A A A A A A A A A A A A A A A A A A h Y + x D o I w G I R f h X S n L T U Y Q 0 o Z X C U x I R r X p l R o h B 9 D i + X d H H w k X 0 G M o m 6 O d / d d c n e / 3 n g 2 t k 1 w 0 b 0 1 H a Q o w h Q F G l R X G q h S N L h j u E K Z 4 F u p T r L S w Q S D T U Z r U l Q 7 d 0 4 I 8 d 5 j v 8 B d X x F G a U Q O + a Z Q t W 5 l a M A 6 C U q j T 6 v 8 3 0 K C 7 1 9 j B M M R o z i O l z G m n M w u z w 1 8 C T Y N f q Y / J l 8 P j R t 6 L T S E u 4 K T W X L y P i E e U E s D B B Q A A g A I A G 5 z 8 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c / N Y K I p H u A 4 A A A A R A A A A E w A c A E Z v c m 1 1 b G F z L 1 N l Y 3 R p b 2 4 x L m 0 g o h g A K K A U A A A A A A A A A A A A A A A A A A A A A A A A A A A A K 0 5 N L s n M z 1 M I h t C G 1 g B Q S w E C L Q A U A A I A C A B u c / N Y x F U M Y q U A A A D 3 A A A A E g A A A A A A A A A A A A A A A A A A A A A A Q 2 9 u Z m l n L 1 B h Y 2 t h Z 2 U u e G 1 s U E s B A i 0 A F A A C A A g A b n P z W A / K 6 a u k A A A A 6 Q A A A B M A A A A A A A A A A A A A A A A A 8 Q A A A F t D b 2 5 0 Z W 5 0 X 1 R 5 c G V z X S 5 4 b W x Q S w E C L Q A U A A I A C A B u c / N 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V 5 7 E D P R 9 E K F + / 4 4 c v I a G g A A A A A C A A A A A A A D Z g A A w A A A A B A A A A A q a N R e j R Q 9 3 V g M M f n d g 4 R c A A A A A A S A A A C g A A A A E A A A A P W Y D / s / r g + F w p 5 4 8 2 k N / i 1 Q A A A A u u Y x 4 8 v 7 Z 7 A W F Z D L T r + f l W s w i W 4 L L w u O Q l n 8 9 v v T Q t S Q r Q 2 X p J X l V 4 U S q U U s b b D 2 8 C M U B k U x x 4 y B u Z w v 5 c k w C E r 5 9 v U t 9 N f y s S y g 4 Z d 6 Q p 8 U A A A A m a J X x i V S 2 3 D m C s + C H 6 u L r 4 C 0 h U g = < / D a t a M a s h u p > 
</file>

<file path=customXml/itemProps1.xml><?xml version="1.0" encoding="utf-8"?>
<ds:datastoreItem xmlns:ds="http://schemas.openxmlformats.org/officeDocument/2006/customXml" ds:itemID="{858B37D3-E5BF-4B21-9672-144BEDE508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18</vt:i4>
      </vt:variant>
    </vt:vector>
  </HeadingPairs>
  <TitlesOfParts>
    <vt:vector size="30" baseType="lpstr">
      <vt:lpstr>Variables</vt:lpstr>
      <vt:lpstr>Intro</vt:lpstr>
      <vt:lpstr>Info</vt:lpstr>
      <vt:lpstr>Public</vt:lpstr>
      <vt:lpstr>Grades|Nuances</vt:lpstr>
      <vt:lpstr>AddPub</vt:lpstr>
      <vt:lpstr>Pro 1</vt:lpstr>
      <vt:lpstr>Pro 2</vt:lpstr>
      <vt:lpstr>AddPro</vt:lpstr>
      <vt:lpstr>Confirm</vt:lpstr>
      <vt:lpstr>FirmDB</vt:lpstr>
      <vt:lpstr>DB</vt:lpstr>
      <vt:lpstr>AddPro!Print_Area</vt:lpstr>
      <vt:lpstr>AddPub!Print_Area</vt:lpstr>
      <vt:lpstr>Confirm!Print_Area</vt:lpstr>
      <vt:lpstr>'Grades|Nuances'!Print_Area</vt:lpstr>
      <vt:lpstr>Info!Print_Area</vt:lpstr>
      <vt:lpstr>Intro!Print_Area</vt:lpstr>
      <vt:lpstr>'Pro 1'!Print_Area</vt:lpstr>
      <vt:lpstr>'Pro 2'!Print_Area</vt:lpstr>
      <vt:lpstr>Public!Print_Area</vt:lpstr>
      <vt:lpstr>AddPro!Print_Titles</vt:lpstr>
      <vt:lpstr>AddPub!Print_Titles</vt:lpstr>
      <vt:lpstr>Confirm!Print_Titles</vt:lpstr>
      <vt:lpstr>'Grades|Nuances'!Print_Titles</vt:lpstr>
      <vt:lpstr>Info!Print_Titles</vt:lpstr>
      <vt:lpstr>Intro!Print_Titles</vt:lpstr>
      <vt:lpstr>'Pro 1'!Print_Titles</vt:lpstr>
      <vt:lpstr>'Pro 2'!Print_Titles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Paula Place</cp:lastModifiedBy>
  <cp:lastPrinted>2025-12-22T17:21:12Z</cp:lastPrinted>
  <dcterms:created xsi:type="dcterms:W3CDTF">2023-04-14T19:41:00Z</dcterms:created>
  <dcterms:modified xsi:type="dcterms:W3CDTF">2025-12-24T15:06:26Z</dcterms:modified>
</cp:coreProperties>
</file>